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75" yWindow="420" windowWidth="17895" windowHeight="9735" tabRatio="777" firstSheet="1" activeTab="6"/>
  </bookViews>
  <sheets>
    <sheet name="Background &amp; Method" sheetId="7" r:id="rId1"/>
    <sheet name="Metering Service Charges --&gt;" sheetId="31" r:id="rId2"/>
    <sheet name="Annual Metering Charges" sheetId="5" r:id="rId3"/>
    <sheet name="Upfront Capital Charges" sheetId="27" r:id="rId4"/>
    <sheet name="Exit Charges" sheetId="30" r:id="rId5"/>
    <sheet name="MSC Workings --&gt;" sheetId="32" r:id="rId6"/>
    <sheet name="Calculation Variables" sheetId="20" r:id="rId7"/>
    <sheet name="Pricing Calc (Per Service)" sheetId="21" r:id="rId8"/>
    <sheet name="Recoverable Opex Summary" sheetId="9" r:id="rId9"/>
    <sheet name="Recoverable Opex Detail" sheetId="35" r:id="rId10"/>
    <sheet name="Recoverable Replcmt RAB" sheetId="15" r:id="rId11"/>
    <sheet name="Recoverable Opening RAB" sheetId="23" r:id="rId12"/>
    <sheet name="Opening RAB Workings" sheetId="13" r:id="rId13"/>
    <sheet name="System RAB %" sheetId="1" r:id="rId14"/>
    <sheet name="Historic Metering Capex" sheetId="2" r:id="rId15"/>
    <sheet name="1314 Forecast Metering Capex" sheetId="12" r:id="rId16"/>
    <sheet name="15-19 SCI Metering Capex" sheetId="14" r:id="rId17"/>
    <sheet name="Forecast Service Volumes" sheetId="16" r:id="rId18"/>
    <sheet name="Customer Number Forecast" sheetId="2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xlnm._FilterDatabase" localSheetId="9" hidden="1">'Recoverable Opex Detail'!$B$26:$K$197</definedName>
    <definedName name="_max1">'[1]S-factor'!#REF!</definedName>
    <definedName name="_min1">'[1]S-factor'!#REF!</definedName>
    <definedName name="_WX291002" localSheetId="16">#REF!</definedName>
    <definedName name="_WX291002" localSheetId="6">#REF!</definedName>
    <definedName name="_WX291002" localSheetId="11">#REF!</definedName>
    <definedName name="_WX291002" localSheetId="9">#REF!</definedName>
    <definedName name="_WX291002">#REF!</definedName>
    <definedName name="acsummerkwh">[2]Pen_kwh!$B$157:$O$160</definedName>
    <definedName name="acsummerkwhs">[2]Pen_kwh!$B$158:$O$160</definedName>
    <definedName name="acsummerpen">[2]Pen_kwh!$B$150:$O$153</definedName>
    <definedName name="act">[2]TM1_ACTUALS!$AB$6:$AC$109</definedName>
    <definedName name="acwinterkwhs">[2]Pen_kwh!$B$173:$O$175</definedName>
    <definedName name="acwinterpen">[2]Pen_kwh!$B$165:$O$168</definedName>
    <definedName name="AM" localSheetId="16">#REF!</definedName>
    <definedName name="AM" localSheetId="6">#REF!</definedName>
    <definedName name="AM" localSheetId="11">#REF!</definedName>
    <definedName name="AM" localSheetId="9">#REF!</definedName>
    <definedName name="AM">#REF!</definedName>
    <definedName name="anscount" hidden="1">1</definedName>
    <definedName name="asd" localSheetId="16">[3]as!#REF!</definedName>
    <definedName name="asd" localSheetId="6">[3]as!#REF!</definedName>
    <definedName name="asd" localSheetId="11">[3]as!#REF!</definedName>
    <definedName name="asd">[3]as!#REF!</definedName>
    <definedName name="asf">#REF!</definedName>
    <definedName name="ass" localSheetId="6">#REF!</definedName>
    <definedName name="ass" localSheetId="11">#REF!</definedName>
    <definedName name="ass" localSheetId="9">#REF!</definedName>
    <definedName name="ass">#REF!</definedName>
    <definedName name="Asset1">'[4]4. Outputs to PTRM '!$D$7</definedName>
    <definedName name="Asset10">'[4]4. Outputs to PTRM '!$D$16</definedName>
    <definedName name="Asset11">'[4]4. Outputs to PTRM '!$D$17</definedName>
    <definedName name="Asset12">'[4]4. Outputs to PTRM '!$D$18</definedName>
    <definedName name="Asset13">'[4]4. Outputs to PTRM '!$D$19</definedName>
    <definedName name="Asset14">'[4]4. Outputs to PTRM '!$D$20</definedName>
    <definedName name="Asset15">'[4]4. Outputs to PTRM '!$D$21</definedName>
    <definedName name="Asset16">'[4]4. Outputs to PTRM '!$D$22</definedName>
    <definedName name="Asset17">'[4]4. Outputs to PTRM '!$D$23</definedName>
    <definedName name="Asset18">'[4]4. Outputs to PTRM '!$D$24</definedName>
    <definedName name="Asset19">'[4]4. Outputs to PTRM '!$D$25</definedName>
    <definedName name="Asset2">'[4]4. Outputs to PTRM '!$D$8</definedName>
    <definedName name="Asset20">'[4]4. Outputs to PTRM '!$D$26</definedName>
    <definedName name="Asset21">'[4]4. Outputs to PTRM '!$D$27</definedName>
    <definedName name="Asset22">'[4]4. Outputs to PTRM '!$D$28</definedName>
    <definedName name="Asset23">'[4]4. Outputs to PTRM '!$D$29</definedName>
    <definedName name="Asset24">'[4]4. Outputs to PTRM '!$D$30</definedName>
    <definedName name="Asset25">'[4]4. Outputs to PTRM '!$D$31</definedName>
    <definedName name="Asset26">'[4]4. Outputs to PTRM '!$D$32</definedName>
    <definedName name="Asset27">'[4]4. Outputs to PTRM '!$D$33</definedName>
    <definedName name="Asset28">'[4]4. Outputs to PTRM '!$D$34</definedName>
    <definedName name="Asset29">'[4]4. Outputs to PTRM '!$D$35</definedName>
    <definedName name="Asset3">'[4]4. Outputs to PTRM '!$D$9</definedName>
    <definedName name="Asset30">'[4]4. Outputs to PTRM '!$D$36</definedName>
    <definedName name="Asset31">'[4]4. Outputs to PTRM '!$D$37</definedName>
    <definedName name="Asset32">'[4]4. Outputs to PTRM '!$D$38</definedName>
    <definedName name="Asset33">'[4]4. Outputs to PTRM '!$D$39</definedName>
    <definedName name="Asset34">'[4]4. Outputs to PTRM '!$D$40</definedName>
    <definedName name="Asset35">'[4]4. Outputs to PTRM '!$D$41</definedName>
    <definedName name="Asset36">'[4]4. Outputs to PTRM '!$D$42</definedName>
    <definedName name="Asset37">'[4]4. Outputs to PTRM '!$D$43</definedName>
    <definedName name="Asset38">'[4]4. Outputs to PTRM '!$D$44</definedName>
    <definedName name="Asset39">'[4]4. Outputs to PTRM '!$D$45</definedName>
    <definedName name="Asset4">'[4]4. Outputs to PTRM '!$D$10</definedName>
    <definedName name="Asset40">'[4]4. Outputs to PTRM '!$D$46</definedName>
    <definedName name="Asset41">'[4]4. Outputs to PTRM '!$D$47</definedName>
    <definedName name="Asset42">'[4]4. Outputs to PTRM '!$D$48</definedName>
    <definedName name="Asset43">'[4]4. Outputs to PTRM '!$D$49</definedName>
    <definedName name="Asset44">'[4]4. Outputs to PTRM '!$D$50</definedName>
    <definedName name="Asset45">'[4]4. Outputs to PTRM '!$D$51</definedName>
    <definedName name="Asset5">'[4]4. Outputs to PTRM '!$D$11</definedName>
    <definedName name="Asset6">'[4]4. Outputs to PTRM '!$D$12</definedName>
    <definedName name="Asset7">'[4]4. Outputs to PTRM '!$D$13</definedName>
    <definedName name="Asset8">'[4]4. Outputs to PTRM '!$D$14</definedName>
    <definedName name="Asset9">'[4]4. Outputs to PTRM '!$D$15</definedName>
    <definedName name="AssetAgeProfile">#REF!</definedName>
    <definedName name="Assumptions">#REF!</definedName>
    <definedName name="AugexData">#REF!</definedName>
    <definedName name="AugexProjectData">#REF!</definedName>
    <definedName name="Beg_Bal" localSheetId="6">#REF!</definedName>
    <definedName name="Beg_Bal" localSheetId="11">#REF!</definedName>
    <definedName name="Beg_Bal" localSheetId="9">#REF!</definedName>
    <definedName name="Beg_Bal">#REF!</definedName>
    <definedName name="BHP_DEnergy">'[5]Bulks Calculations'!$D$5</definedName>
    <definedName name="BHP_DFixed">'[5]Bulks Calculations'!$C$12</definedName>
    <definedName name="BHP_TEnergy">'[5]Bulks Calculations'!$C$5</definedName>
    <definedName name="BHP_TFixed">'[5]Bulks Calculations'!$B$12</definedName>
    <definedName name="bud" localSheetId="16">[3]bu!#REF!</definedName>
    <definedName name="bud" localSheetId="9">[3]bu!#REF!</definedName>
    <definedName name="bud">[3]bu!#REF!</definedName>
    <definedName name="BULKINPUT">'[6]WorkingsBulks&amp;IDTS'!$AC$10:$AP$12</definedName>
    <definedName name="BULKPERCENT">'[6]WorkingsBulks&amp;IDTS'!$AD$41:$AP$66</definedName>
    <definedName name="BULKS" localSheetId="6">#REF!</definedName>
    <definedName name="BULKS" localSheetId="11">#REF!</definedName>
    <definedName name="BULKS" localSheetId="9">#REF!</definedName>
    <definedName name="BULKS">#REF!</definedName>
    <definedName name="C10000000">#REF!</definedName>
    <definedName name="Calendar_years">'[1]AER Inputs'!#REF!</definedName>
    <definedName name="cap_max">'[1]AER Inputs'!$D$6</definedName>
    <definedName name="cap_max1">#REF!</definedName>
    <definedName name="cap_max2">#REF!</definedName>
    <definedName name="cap_min">'[1]AER Inputs'!$D$7</definedName>
    <definedName name="cap_min1">#REF!</definedName>
    <definedName name="cap_min2">#REF!</definedName>
    <definedName name="CAT">[7]Sheet1!$A$1:$N$50</definedName>
    <definedName name="ccc" localSheetId="16">#REF!</definedName>
    <definedName name="ccc" localSheetId="6">#REF!</definedName>
    <definedName name="ccc" localSheetId="11">#REF!</definedName>
    <definedName name="ccc" localSheetId="9">#REF!</definedName>
    <definedName name="ccc">#REF!</definedName>
    <definedName name="ccd" localSheetId="16">#REF!</definedName>
    <definedName name="ccd" localSheetId="6">#REF!</definedName>
    <definedName name="ccd" localSheetId="9">#REF!</definedName>
    <definedName name="ccd">#REF!</definedName>
    <definedName name="ccn" localSheetId="16">#REF!</definedName>
    <definedName name="ccn" localSheetId="6">#REF!</definedName>
    <definedName name="ccn" localSheetId="9">#REF!</definedName>
    <definedName name="ccn">#REF!</definedName>
    <definedName name="cco" localSheetId="16">#REF!</definedName>
    <definedName name="cco" localSheetId="6">#REF!</definedName>
    <definedName name="cco" localSheetId="9">#REF!</definedName>
    <definedName name="cco">#REF!</definedName>
    <definedName name="Central_Distribution">[7]DistHrs!$D$10:$AN$57</definedName>
    <definedName name="Central_PR_Labratio">[7]DistHrs!$M$199</definedName>
    <definedName name="Central_Trans">[7]TransHrs!$D$10:$AN$42</definedName>
    <definedName name="CentralLabRate">[7]Assumptions!$E$17</definedName>
    <definedName name="CL">'[6]Workings Controlled Load'!$AW$99:$BD$106</definedName>
    <definedName name="CLannual">[2]INPUT_Judgements!$D$24</definedName>
    <definedName name="clcopied">[8]INPUT_Judgements!$D$24</definedName>
    <definedName name="clpercent">[2]INPUT_Judgements!$D$23</definedName>
    <definedName name="clpercents">[2]Pen_kwh!$C$203:$O$205</definedName>
    <definedName name="comp">[2]Pen_kwh!$B$50:$O$51</definedName>
    <definedName name="Connections">#REF!</definedName>
    <definedName name="crnp" localSheetId="6">#REF!</definedName>
    <definedName name="crnp" localSheetId="11">#REF!</definedName>
    <definedName name="crnp" localSheetId="9">#REF!</definedName>
    <definedName name="crnp">#REF!</definedName>
    <definedName name="CS" localSheetId="16">#REF!</definedName>
    <definedName name="CS" localSheetId="6">#REF!</definedName>
    <definedName name="CS" localSheetId="11">#REF!</definedName>
    <definedName name="CS" localSheetId="9">#REF!</definedName>
    <definedName name="CS">#REF!</definedName>
    <definedName name="cs_max">'[1]AER Inputs'!$D$9</definedName>
    <definedName name="cs_min">'[1]AER Inputs'!$D$10</definedName>
    <definedName name="Cum_Int" localSheetId="6">#REF!</definedName>
    <definedName name="Cum_Int" localSheetId="9">#REF!</definedName>
    <definedName name="Cum_Int">#REF!</definedName>
    <definedName name="CustomerNumbers">#REF!</definedName>
    <definedName name="CY">'[1]AER Inputs'!#REF!</definedName>
    <definedName name="DATA">OFFSET([9]_1111!$A$1,0,0,COUNTA([9]_1111!$A$1:$A$65536),COUNTA([9]_1111!$A$1:$IV$1))</definedName>
    <definedName name="dfsw">'[1]S-factor'!#REF!</definedName>
    <definedName name="dishwash">[2]Pen_kwh!$B$42:$O$43</definedName>
    <definedName name="domestic" localSheetId="6">#REF!</definedName>
    <definedName name="domestic" localSheetId="11">#REF!</definedName>
    <definedName name="domestic" localSheetId="9">#REF!</definedName>
    <definedName name="domestic">#REF!</definedName>
    <definedName name="Dr">'[4]4. Outputs to PTRM '!$G$306</definedName>
    <definedName name="dryer">[2]Pen_kwh!$B$46:$O$47</definedName>
    <definedName name="Dv">'[4]4. Outputs to PTRM '!$G$304</definedName>
    <definedName name="e">[10]Strategies!$B$6:$Q$160</definedName>
    <definedName name="EA_DEnergy">'[5]Bulks Calculations'!$D$3</definedName>
    <definedName name="EA_DFixed">'[5]Bulks Calculations'!$C$10</definedName>
    <definedName name="EA_TEnergy">'[5]Bulks Calculations'!$C$3</definedName>
    <definedName name="EA_TFixed">'[5]Bulks Calculations'!$B$10</definedName>
    <definedName name="ela">[2]INPUT_Judgements!$A$5:$C$18</definedName>
    <definedName name="ElDataInput">[2]INPUT_Judgements!$B$6:$C$18</definedName>
    <definedName name="Emergency">#REF!</definedName>
    <definedName name="EmergencyResponse">#REF!</definedName>
    <definedName name="en">[2]TM1_ACTUALS!$C$6:$D$109</definedName>
    <definedName name="End_Bal" localSheetId="6">#REF!</definedName>
    <definedName name="End_Bal" localSheetId="11">#REF!</definedName>
    <definedName name="End_Bal" localSheetId="9">#REF!</definedName>
    <definedName name="End_Bal">#REF!</definedName>
    <definedName name="EP" localSheetId="16">#REF!</definedName>
    <definedName name="EP" localSheetId="6">#REF!</definedName>
    <definedName name="EP" localSheetId="11">#REF!</definedName>
    <definedName name="EP" localSheetId="9">#REF!</definedName>
    <definedName name="EP">#REF!</definedName>
    <definedName name="ExpenditureOtherPersons">#REF!</definedName>
    <definedName name="ExpenditureSummary">#REF!</definedName>
    <definedName name="Extra_Pay" localSheetId="6">#REF!</definedName>
    <definedName name="Extra_Pay" localSheetId="9">#REF!</definedName>
    <definedName name="Extra_Pay">#REF!</definedName>
    <definedName name="f" localSheetId="16">#REF!</definedName>
    <definedName name="f" localSheetId="6">#REF!</definedName>
    <definedName name="f" localSheetId="9">#REF!</definedName>
    <definedName name="f">#REF!</definedName>
    <definedName name="FeeBasedServices">#REF!</definedName>
    <definedName name="Financial_years">'[1]AER Inputs'!#REF!</definedName>
    <definedName name="flow" localSheetId="6">#REF!</definedName>
    <definedName name="flow" localSheetId="9">#REF!</definedName>
    <definedName name="flow">#REF!</definedName>
    <definedName name="freezer">[2]Pen_kwh!$B$38:$O$39</definedName>
    <definedName name="fridcons">[2]Pen_kwh!$B$11:$O$11</definedName>
    <definedName name="fridprim">[2]Pen_kwh!$B$6:$O$7</definedName>
    <definedName name="fridsec">[2]Pen_kwh!$B$8:$O$9</definedName>
    <definedName name="Full_Print" localSheetId="6">#REF!</definedName>
    <definedName name="Full_Print" localSheetId="11">#REF!</definedName>
    <definedName name="Full_Print" localSheetId="9">#REF!</definedName>
    <definedName name="Full_Print">#REF!</definedName>
    <definedName name="FY">'[1]AER Inputs'!#REF!</definedName>
    <definedName name="FY_MAP">[9]FY_MAP!$A$1:$E$20</definedName>
    <definedName name="FY_MAP2">[11]FY_MAP!$A$1:$E$20</definedName>
    <definedName name="GrowthFactors" localSheetId="6">#REF!</definedName>
    <definedName name="GrowthFactors" localSheetId="11">#REF!</definedName>
    <definedName name="GrowthFactors" localSheetId="9">#REF!</definedName>
    <definedName name="GrowthFactors">#REF!</definedName>
    <definedName name="GSE_DEnergy">'[5]Bulks Calculations'!$D$4</definedName>
    <definedName name="GSE_DFixed">'[5]Bulks Calculations'!$C$11</definedName>
    <definedName name="GSE_TEnergy">'[5]Bulks Calculations'!$C$4</definedName>
    <definedName name="GSE_TFixed">'[5]Bulks Calculations'!$B$11</definedName>
    <definedName name="GSNONTOU" localSheetId="6">#REF!</definedName>
    <definedName name="GSNONTOU" localSheetId="11">#REF!</definedName>
    <definedName name="GSNONTOU" localSheetId="9">#REF!</definedName>
    <definedName name="GSNONTOU">#REF!</definedName>
    <definedName name="GSPDataInput">'[2]INPUT from NIEIR'!$B$8:$D$21</definedName>
    <definedName name="gsph10">'[2]INPUT from NIEIR'!$B$10</definedName>
    <definedName name="gsph8">'[2]INPUT from NIEIR'!$B$8</definedName>
    <definedName name="gsph9">'[2]INPUT from NIEIR'!$B$9</definedName>
    <definedName name="GSTOU" localSheetId="6">#REF!</definedName>
    <definedName name="GSTOU" localSheetId="11">#REF!</definedName>
    <definedName name="GSTOU" localSheetId="9">#REF!</definedName>
    <definedName name="GSTOU">#REF!</definedName>
    <definedName name="Header_Row" localSheetId="6">ROW(#REF!)</definedName>
    <definedName name="Header_Row">ROW(#REF!)</definedName>
    <definedName name="HHDATA">'[2]INPUT from NIEIR'!$I$8:$K$20</definedName>
    <definedName name="HHData2">'[2]INPUT from NIEIR'!$AB$8:$AD$20</definedName>
    <definedName name="History">'[7]$History'!$B$8:$AB$595</definedName>
    <definedName name="HR" localSheetId="16">#REF!</definedName>
    <definedName name="HR" localSheetId="6">#REF!</definedName>
    <definedName name="HR" localSheetId="11">#REF!</definedName>
    <definedName name="HR" localSheetId="9">#REF!</definedName>
    <definedName name="HR">#REF!</definedName>
    <definedName name="hv" localSheetId="6">#REF!</definedName>
    <definedName name="hv" localSheetId="11">#REF!</definedName>
    <definedName name="hv" localSheetId="9">#REF!</definedName>
    <definedName name="hv">#REF!</definedName>
    <definedName name="HVOP">'[5]HV TOU Calculations'!$D$8</definedName>
    <definedName name="HVPeak">'[5]HV TOU Calculations'!$D$6</definedName>
    <definedName name="HVShoulder">'[5]HV TOU Calculations'!$D$7</definedName>
    <definedName name="ics_max">'[1]AER Inputs'!$D$12</definedName>
    <definedName name="ics_min">'[1]AER Inputs'!$D$13</definedName>
    <definedName name="IDTGROWTH" localSheetId="9">'[6]WorkingsBulks&amp;IDTS'!#REF!</definedName>
    <definedName name="IDTGROWTH">'[6]WorkingsBulks&amp;IDTS'!#REF!</definedName>
    <definedName name="Inflation" localSheetId="6">#REF!</definedName>
    <definedName name="Inflation" localSheetId="11">#REF!</definedName>
    <definedName name="Inflation" localSheetId="9">#REF!</definedName>
    <definedName name="Inflation">#REF!</definedName>
    <definedName name="InputTables">#REF!</definedName>
    <definedName name="inst">[2]Pen_kwh!$B$12:$O$13</definedName>
    <definedName name="Int" localSheetId="6">#REF!</definedName>
    <definedName name="Int" localSheetId="11">#REF!</definedName>
    <definedName name="Int" localSheetId="9">#REF!</definedName>
    <definedName name="Int">#REF!</definedName>
    <definedName name="Interest_Rate" localSheetId="6">#REF!</definedName>
    <definedName name="Interest_Rate" localSheetId="11">#REF!</definedName>
    <definedName name="Interest_Rate" localSheetId="9">#REF!</definedName>
    <definedName name="Interest_Rate">#REF!</definedName>
    <definedName name="Interruptions">#REF!</definedName>
    <definedName name="Jul_1999" localSheetId="6">Chart [12]Data!$A$1:$A$1</definedName>
    <definedName name="Jul_1999" localSheetId="11">Chart [12]Data!$A$1:$A$1</definedName>
    <definedName name="Jul_1999" localSheetId="9">Chart [12]Data!$A$1:$A$1</definedName>
    <definedName name="Jul_1999">Chart [12]Data!$A$1:$A$1</definedName>
    <definedName name="KK" localSheetId="16">#REF!</definedName>
    <definedName name="KK" localSheetId="6">#REF!</definedName>
    <definedName name="KK" localSheetId="11">#REF!</definedName>
    <definedName name="KK" localSheetId="9">#REF!</definedName>
    <definedName name="KK">#REF!</definedName>
    <definedName name="KWH">[6]Dom_020608Assumptions!$A$55:$O$84</definedName>
    <definedName name="Lab_Ratio_Central">'[7]1011 Actuals'!$AZ$137</definedName>
    <definedName name="Lab_Ratio_North">'[7]1011 Actuals'!$BH$137</definedName>
    <definedName name="Lab_Ratio_South">'[7]1011 Actuals'!$BP$137</definedName>
    <definedName name="Labour">#REF!</definedName>
    <definedName name="LabRate_Central">[7]Assumptions!$L$23</definedName>
    <definedName name="LabRate_North">[7]Assumptions!$L$22</definedName>
    <definedName name="LabRate_South">[7]Assumptions!$L$24</definedName>
    <definedName name="Last_Row" localSheetId="6">IF('Calculation Variables'!Values_Entered,'Calculation Variables'!Header_Row+'Calculation Variables'!Number_of_Payments,'Calculation Variables'!Header_Row)</definedName>
    <definedName name="Last_Row" localSheetId="11">IF('Recoverable Opening RAB'!Values_Entered,Header_Row+'Recoverable Opening RAB'!Number_of_Payments,Header_Row)</definedName>
    <definedName name="Last_Row" localSheetId="9">IF('Recoverable Opex Detail'!Values_Entered,Header_Row+'Recoverable Opex Detail'!Number_of_Payments,Header_Row)</definedName>
    <definedName name="Last_Row">IF(Values_Entered,Header_Row+Number_of_Payments,Header_Row)</definedName>
    <definedName name="light">[2]Pen_kwh!$B$33:$O$33</definedName>
    <definedName name="Loan_Amount" localSheetId="6">#REF!</definedName>
    <definedName name="Loan_Amount" localSheetId="11">#REF!</definedName>
    <definedName name="Loan_Amount" localSheetId="9">#REF!</definedName>
    <definedName name="Loan_Amount">#REF!</definedName>
    <definedName name="Loan_Start" localSheetId="6">#REF!</definedName>
    <definedName name="Loan_Start" localSheetId="11">#REF!</definedName>
    <definedName name="Loan_Start" localSheetId="9">#REF!</definedName>
    <definedName name="Loan_Start">#REF!</definedName>
    <definedName name="Loan_Years" localSheetId="6">#REF!</definedName>
    <definedName name="Loan_Years" localSheetId="11">#REF!</definedName>
    <definedName name="Loan_Years" localSheetId="9">#REF!</definedName>
    <definedName name="Loan_Years">#REF!</definedName>
    <definedName name="lv" localSheetId="6">#REF!</definedName>
    <definedName name="lv" localSheetId="9">#REF!</definedName>
    <definedName name="lv">#REF!</definedName>
    <definedName name="LVOP">'[5]LV TOU Calculations'!$D$8</definedName>
    <definedName name="LVPeak">'[5]LV TOU Calculations'!$D$6</definedName>
    <definedName name="LVShoulder">'[5]LV TOU Calculations'!$D$7</definedName>
    <definedName name="main">'[2]BUTTON MENU'!$A$103:$U$128</definedName>
    <definedName name="main2">'[2]BUTTON MENU'!$A$98:$S$123</definedName>
    <definedName name="MAINMENU">'[2]BUTTON MENU'!$A$99:$S$123</definedName>
    <definedName name="Maintenance">#REF!</definedName>
    <definedName name="man" localSheetId="6">#REF!</definedName>
    <definedName name="man" localSheetId="11">#REF!</definedName>
    <definedName name="man" localSheetId="9">#REF!</definedName>
    <definedName name="man">#REF!</definedName>
    <definedName name="max">'[1]S-factor'!#REF!</definedName>
    <definedName name="MaxDemandNetworkLevel">#REF!</definedName>
    <definedName name="MaxDemandUtilisation">#REF!</definedName>
    <definedName name="Metering">#REF!</definedName>
    <definedName name="micro">[2]Pen_kwh!$B$52:$O$53</definedName>
    <definedName name="min">'[1]S-factor'!#REF!</definedName>
    <definedName name="mismatch" localSheetId="16">#REF!</definedName>
    <definedName name="mismatch" localSheetId="6">#REF!</definedName>
    <definedName name="mismatch" localSheetId="11">#REF!</definedName>
    <definedName name="mismatch" localSheetId="9">#REF!</definedName>
    <definedName name="mismatch">#REF!</definedName>
    <definedName name="mm" localSheetId="16">#REF!</definedName>
    <definedName name="mm" localSheetId="6">#REF!</definedName>
    <definedName name="mm" localSheetId="9">#REF!</definedName>
    <definedName name="mm">#REF!</definedName>
    <definedName name="MobSubUtilRate1011" localSheetId="6">#REF!</definedName>
    <definedName name="MobSubUtilRate1011" localSheetId="9">#REF!</definedName>
    <definedName name="MobSubUtilRate1011">#REF!</definedName>
    <definedName name="MobSubUtilRate1112" localSheetId="6">#REF!</definedName>
    <definedName name="MobSubUtilRate1112" localSheetId="9">#REF!</definedName>
    <definedName name="MobSubUtilRate1112">#REF!</definedName>
    <definedName name="monthpercent" localSheetId="6">#REF!</definedName>
    <definedName name="monthpercent" localSheetId="9">#REF!</definedName>
    <definedName name="monthpercent">#REF!</definedName>
    <definedName name="monthpercent0910x" localSheetId="6">#REF!</definedName>
    <definedName name="monthpercent0910x" localSheetId="9">#REF!</definedName>
    <definedName name="monthpercent0910x">#REF!</definedName>
    <definedName name="monthpercent1011" localSheetId="6">#REF!</definedName>
    <definedName name="monthpercent1011" localSheetId="9">#REF!</definedName>
    <definedName name="monthpercent1011">#REF!</definedName>
    <definedName name="monthpercent1122" localSheetId="6">#REF!</definedName>
    <definedName name="monthpercent1122" localSheetId="9">#REF!</definedName>
    <definedName name="monthpercent1122">#REF!</definedName>
    <definedName name="monthpercent1213" localSheetId="6">#REF!</definedName>
    <definedName name="monthpercent1213" localSheetId="9">#REF!</definedName>
    <definedName name="monthpercent1213">#REF!</definedName>
    <definedName name="MSubUtilRate1112" localSheetId="6">#REF!</definedName>
    <definedName name="MSubUtilRate1112" localSheetId="9">#REF!</definedName>
    <definedName name="MSubUtilRate1112">#REF!</definedName>
    <definedName name="MSubUtilRate1213" localSheetId="6">#REF!</definedName>
    <definedName name="MSubUtilRate1213" localSheetId="9">#REF!</definedName>
    <definedName name="MSubUtilRate1213">#REF!</definedName>
    <definedName name="N01Demand">'[5]Conf Calculations'!$F$2</definedName>
    <definedName name="N01NAC">'[5]Conf Calculations'!$B$2</definedName>
    <definedName name="N01OffPeak">'[5]Conf Calculations'!$E$2</definedName>
    <definedName name="N01Peak">'[5]Conf Calculations'!$C$2</definedName>
    <definedName name="N01Shoulder">'[5]Conf Calculations'!$D$2</definedName>
    <definedName name="N03Demand">'[5]Conf Calculations'!$F$3</definedName>
    <definedName name="N03NAC">'[5]Conf Calculations'!$B$3</definedName>
    <definedName name="N03OffPeak">'[5]Conf Calculations'!$E$3</definedName>
    <definedName name="N03Peak">'[5]Conf Calculations'!$C$3</definedName>
    <definedName name="N03Shoulder">'[5]Conf Calculations'!$D$3</definedName>
    <definedName name="N05Demand">'[5]Conf Calculations'!$F$4</definedName>
    <definedName name="N05NAC">'[5]Conf Calculations'!$B$4</definedName>
    <definedName name="N05OffPeak">'[5]Conf Calculations'!$E$4</definedName>
    <definedName name="N05Peak">'[5]Conf Calculations'!$C$4</definedName>
    <definedName name="N05Shoulder">'[5]Conf Calculations'!$D$4</definedName>
    <definedName name="N23Demand">'[5]Conf Calculations'!$F$5</definedName>
    <definedName name="N23NAC">'[5]Conf Calculations'!$B$5</definedName>
    <definedName name="N23OffPeak">'[5]Conf Calculations'!$E$5</definedName>
    <definedName name="N23Shoulder">'[5]Conf Calculations'!$D$5</definedName>
    <definedName name="N24Demand">'[5]Conf Calculations'!$F$6</definedName>
    <definedName name="N24NAC">'[5]Conf Calculations'!$B$6</definedName>
    <definedName name="N24OffPeak">'[5]Conf Calculations'!$E$6</definedName>
    <definedName name="N24Peak">'[5]Conf Calculations'!$C$6</definedName>
    <definedName name="N24SHoulder">'[5]Conf Calculations'!$D$6</definedName>
    <definedName name="N25Demand">'[5]Conf Calculations'!$F$7</definedName>
    <definedName name="N25NAC">'[5]Conf Calculations'!$B$7</definedName>
    <definedName name="N25OffPeak">'[5]Conf Calculations'!$E$7</definedName>
    <definedName name="N25Peak">'[5]Conf Calculations'!$C$7</definedName>
    <definedName name="N25Shoulder">'[5]Conf Calculations'!$D$7</definedName>
    <definedName name="N26Demand">'[5]Conf Calculations'!$F$8</definedName>
    <definedName name="N26NAC">'[5]Conf Calculations'!$B$8</definedName>
    <definedName name="N26OffPeak">'[5]Conf Calculations'!$E$8</definedName>
    <definedName name="N26Peak">'[5]Conf Calculations'!$C$8</definedName>
    <definedName name="N26Shoulder">'[5]Conf Calculations'!$D$8</definedName>
    <definedName name="N36Demand">'[5]Conf Calculations'!$F$9</definedName>
    <definedName name="N36NAC">'[5]Conf Calculations'!$B$9</definedName>
    <definedName name="N36OffPeak">'[5]Conf Calculations'!$E$9</definedName>
    <definedName name="N36Peak">'[5]Conf Calculations'!$C$9</definedName>
    <definedName name="N36Shoulder">'[5]Conf Calculations'!$D$9</definedName>
    <definedName name="N37Demand">'[5]Conf Calculations'!$F$10</definedName>
    <definedName name="N37NAC">'[5]Conf Calculations'!$B$10</definedName>
    <definedName name="N37OffPeak">'[5]Conf Calculations'!$E$10</definedName>
    <definedName name="N37Peak">'[5]Conf Calculations'!$C$10</definedName>
    <definedName name="N37Shoulder">'[5]Conf Calculations'!$D$10</definedName>
    <definedName name="N38Demand">'[5]Conf Calculations'!$F$11</definedName>
    <definedName name="N38NAC">'[5]Conf Calculations'!$B$11</definedName>
    <definedName name="N38OffPeak">'[5]Conf Calculations'!$E$11</definedName>
    <definedName name="N38Peak">'[5]Conf Calculations'!$C$11</definedName>
    <definedName name="N38Shoulder">'[5]Conf Calculations'!$D$11</definedName>
    <definedName name="N52Demand">'[5]Conf Calculations'!$F$12</definedName>
    <definedName name="N52NAC">'[5]Conf Calculations'!$B$12</definedName>
    <definedName name="N52OffPeak">'[5]Conf Calculations'!$E$12</definedName>
    <definedName name="N52Peak">'[5]Conf Calculations'!$C$12</definedName>
    <definedName name="N52Shoulder">'[5]Conf Calculations'!$D$12</definedName>
    <definedName name="N53Demand">'[5]Conf Calculations'!$F$13</definedName>
    <definedName name="N53NAC">'[5]Conf Calculations'!$B$13</definedName>
    <definedName name="N53OffPeak">'[5]Conf Calculations'!$E$13</definedName>
    <definedName name="N53Peak">'[5]Conf Calculations'!$C$13</definedName>
    <definedName name="N53Shoulder">'[5]Conf Calculations'!$D$13</definedName>
    <definedName name="NonNetwork">#REF!</definedName>
    <definedName name="North_Distribution">[7]DistHrs!$D$58:$AN$95</definedName>
    <definedName name="North_Trans">[7]TransHrs!$D$43:$AN$115</definedName>
    <definedName name="NorthLabRate">[7]Assumptions!$E$18</definedName>
    <definedName name="Num_Pmt_Per_Year" localSheetId="6">#REF!</definedName>
    <definedName name="Num_Pmt_Per_Year" localSheetId="11">#REF!</definedName>
    <definedName name="Num_Pmt_Per_Year" localSheetId="9">#REF!</definedName>
    <definedName name="Num_Pmt_Per_Year">#REF!</definedName>
    <definedName name="Number_of_Payments" localSheetId="6">MATCH(0.01,'Calculation Variables'!End_Bal,-1)+1</definedName>
    <definedName name="Number_of_Payments" localSheetId="11">MATCH(0.01,'Recoverable Opening RAB'!End_Bal,-1)+1</definedName>
    <definedName name="Number_of_Payments" localSheetId="9">MATCH(0.01,'Recoverable Opex Detail'!End_Bal,-1)+1</definedName>
    <definedName name="Number_of_Payments">MATCH(0.01,End_Bal,-1)+1</definedName>
    <definedName name="OHEADCOND1">#REF!</definedName>
    <definedName name="OHEADCOND2">#REF!</definedName>
    <definedName name="one">[2]Summary!$A$1:$Q$96</definedName>
    <definedName name="OO" localSheetId="16">#REF!</definedName>
    <definedName name="OO" localSheetId="6">#REF!</definedName>
    <definedName name="OO" localSheetId="11">#REF!</definedName>
    <definedName name="OO" localSheetId="9">#REF!</definedName>
    <definedName name="OO">#REF!</definedName>
    <definedName name="org">[13]Org!$A$1:$B$65536</definedName>
    <definedName name="OTHER1">#REF!</definedName>
    <definedName name="OTHER2">#REF!</definedName>
    <definedName name="OtherNetwork_LabRate">[7]Assumptions!$E$12</definedName>
    <definedName name="Outages">#REF!</definedName>
    <definedName name="Overheads">#REF!</definedName>
    <definedName name="P_0">#REF!</definedName>
    <definedName name="Pay_Date" localSheetId="6">#REF!</definedName>
    <definedName name="Pay_Date" localSheetId="11">#REF!</definedName>
    <definedName name="Pay_Date" localSheetId="9">#REF!</definedName>
    <definedName name="Pay_Date">#REF!</definedName>
    <definedName name="Pay_Num" localSheetId="6">#REF!</definedName>
    <definedName name="Pay_Num" localSheetId="11">#REF!</definedName>
    <definedName name="Pay_Num" localSheetId="9">#REF!</definedName>
    <definedName name="Pay_Num">#REF!</definedName>
    <definedName name="Payment_Date" localSheetId="6">DATE(YEAR('Calculation Variables'!Loan_Start),MONTH('Calculation Variables'!Loan_Start)+Payment_Number,DAY('Calculation Variables'!Loan_Start))</definedName>
    <definedName name="Payment_Date" localSheetId="11">DATE(YEAR('Recoverable Opening RAB'!Loan_Start),MONTH('Recoverable Opening RAB'!Loan_Start)+Payment_Number,DAY('Recoverable Opening RAB'!Loan_Start))</definedName>
    <definedName name="Payment_Date" localSheetId="9">DATE(YEAR('Recoverable Opex Detail'!Loan_Start),MONTH('Recoverable Opex Detail'!Loan_Start)+Payment_Number,DAY('Recoverable Opex Detail'!Loan_Start))</definedName>
    <definedName name="Payment_Date">DATE(YEAR(Loan_Start),MONTH(Loan_Start)+Payment_Number,DAY(Loan_Start))</definedName>
    <definedName name="pen" localSheetId="6">#REF!</definedName>
    <definedName name="pen" localSheetId="11">#REF!</definedName>
    <definedName name="pen" localSheetId="9">#REF!</definedName>
    <definedName name="pen">#REF!</definedName>
    <definedName name="PENRATE">[6]Dom_020608Assumptions!$A$28:$O$54</definedName>
    <definedName name="percenttou0809" localSheetId="6">#REF!</definedName>
    <definedName name="percenttou0809" localSheetId="11">#REF!</definedName>
    <definedName name="percenttou0809" localSheetId="9">#REF!</definedName>
    <definedName name="percenttou0809">#REF!</definedName>
    <definedName name="POLES1">#REF!</definedName>
    <definedName name="POLES2">#REF!</definedName>
    <definedName name="POLETOP1">#REF!</definedName>
    <definedName name="POLETOP2">#REF!</definedName>
    <definedName name="pool">[2]Pen_kwh!$B$36:$O$37</definedName>
    <definedName name="pp" localSheetId="16">#REF!</definedName>
    <definedName name="pp" localSheetId="6">#REF!</definedName>
    <definedName name="pp" localSheetId="11">#REF!</definedName>
    <definedName name="pp" localSheetId="9">#REF!</definedName>
    <definedName name="pp">#REF!</definedName>
    <definedName name="pr">[14]pr!$A$1:$B$65536</definedName>
    <definedName name="pretax_WACC">#REF!</definedName>
    <definedName name="PriceInput">'[2]INPUT from NIEIR'!$B$29:$B$43</definedName>
    <definedName name="Princ" localSheetId="6">#REF!</definedName>
    <definedName name="Princ" localSheetId="11">#REF!</definedName>
    <definedName name="Princ" localSheetId="9">#REF!</definedName>
    <definedName name="Princ">#REF!</definedName>
    <definedName name="_xlnm.Print_Area" localSheetId="2">'Annual Metering Charges'!$A$2:$C$61</definedName>
    <definedName name="_xlnm.Print_Area" localSheetId="6">'Calculation Variables'!$A$2:$M$31</definedName>
    <definedName name="_xlnm.Print_Area" localSheetId="7">'Pricing Calc (Per Service)'!$A$2:$I$269</definedName>
    <definedName name="Print_Area_Reset" localSheetId="6">OFFSET('Calculation Variables'!Full_Print,0,0,'Calculation Variables'!Last_Row)</definedName>
    <definedName name="Print_Area_Reset" localSheetId="11">OFFSET('Recoverable Opening RAB'!Full_Print,0,0,'Recoverable Opening RAB'!Last_Row)</definedName>
    <definedName name="Print_Area_Reset" localSheetId="9">OFFSET('Recoverable Opex Detail'!Full_Print,0,0,'Recoverable Opex Detail'!Last_Row)</definedName>
    <definedName name="Print_Area_Reset">OFFSET(Full_Print,0,0,Last_Row)</definedName>
    <definedName name="proj" localSheetId="16">#REF!</definedName>
    <definedName name="proj" localSheetId="6">#REF!</definedName>
    <definedName name="proj" localSheetId="11">#REF!</definedName>
    <definedName name="proj" localSheetId="9">#REF!</definedName>
    <definedName name="proj">#REF!</definedName>
    <definedName name="Project_Lead_Times">'[15]Lead times'!$A$7:$D$23</definedName>
    <definedName name="Project_Lead_Times_Local">'[16]Lead times'!$A$5:$D$22</definedName>
    <definedName name="Provisions">#REF!</definedName>
    <definedName name="PUBLICLIGHT1">#REF!</definedName>
    <definedName name="PUBLICLIGHT2">#REF!</definedName>
    <definedName name="PublicLighting">#REF!</definedName>
    <definedName name="Q" localSheetId="16">#REF!</definedName>
    <definedName name="Q" localSheetId="6">#REF!</definedName>
    <definedName name="Q" localSheetId="9">#REF!</definedName>
    <definedName name="Q">#REF!</definedName>
    <definedName name="QGC" localSheetId="6">#REF!</definedName>
    <definedName name="QGC" localSheetId="9">#REF!</definedName>
    <definedName name="QGC">#REF!</definedName>
    <definedName name="qryXLDateListOutput">#REF!</definedName>
    <definedName name="qryXLOutput">#REF!</definedName>
    <definedName name="qryXLOutputAssetClass">#REF!</definedName>
    <definedName name="qryXLOutputAssetClassGroups">#REF!</definedName>
    <definedName name="QuotedServices">#REF!</definedName>
    <definedName name="ref" localSheetId="16">#REF!</definedName>
    <definedName name="ref" localSheetId="6">#REF!</definedName>
    <definedName name="ref" localSheetId="9">#REF!</definedName>
    <definedName name="ref">#REF!</definedName>
    <definedName name="reg">[17]reg!$A$1:$B$65536</definedName>
    <definedName name="REGION_MAP">[9]REGION_MAP!$A$1:$B$379</definedName>
    <definedName name="REPDEF1">#REF!</definedName>
    <definedName name="REPDEF2">#REF!</definedName>
    <definedName name="Repex">#REF!</definedName>
    <definedName name="REVIEW">'[2]BUTTON MENU'!$A$134:$T$163</definedName>
    <definedName name="ROLEMAP">[9]ROLE_MAP!$A$1:$Q$49</definedName>
    <definedName name="room">[2]Pen_kwh!$B$30:$O$31</definedName>
    <definedName name="S_1">'[1]S-factor'!#REF!</definedName>
    <definedName name="S_10">'[1]S-factor'!#REF!</definedName>
    <definedName name="S_11">'[1]S-factor'!#REF!</definedName>
    <definedName name="S_12">'[1]S-factor'!#REF!</definedName>
    <definedName name="S_13">'[1]S-factor'!#REF!</definedName>
    <definedName name="S_14">'[1]S-factor'!#REF!</definedName>
    <definedName name="S_15">'[1]S-factor'!#REF!</definedName>
    <definedName name="S_16">'[1]S-factor'!#REF!</definedName>
    <definedName name="S_17">'[1]S-factor'!#REF!</definedName>
    <definedName name="S_18">'[1]S-factor'!#REF!</definedName>
    <definedName name="S_19">'[1]S-factor'!#REF!</definedName>
    <definedName name="S_2">'[1]S-factor'!#REF!</definedName>
    <definedName name="S_20">'[1]S-factor'!#REF!</definedName>
    <definedName name="S_21">'[1]S-factor'!#REF!</definedName>
    <definedName name="S_22">'[1]S-factor'!#REF!</definedName>
    <definedName name="S_23">'[1]S-factor'!#REF!</definedName>
    <definedName name="S_24">'[1]S-factor'!#REF!</definedName>
    <definedName name="S_3">'[1]S-factor'!#REF!</definedName>
    <definedName name="S_4">'[1]S-factor'!#REF!</definedName>
    <definedName name="S_5">'[1]S-factor'!#REF!</definedName>
    <definedName name="S_6">'[1]S-factor'!#REF!</definedName>
    <definedName name="S_7">'[1]S-factor'!#REF!</definedName>
    <definedName name="S_8">'[1]S-factor'!#REF!</definedName>
    <definedName name="S_9">'[1]S-factor'!#REF!</definedName>
    <definedName name="S_dash_1">'[1]S-factor'!#REF!</definedName>
    <definedName name="Sb_1">'[1]S-factor'!#REF!</definedName>
    <definedName name="Sb_10">'[1]S-factor'!#REF!</definedName>
    <definedName name="Sb_11">'[1]S-factor'!#REF!</definedName>
    <definedName name="Sb_12">'[1]S-factor'!#REF!</definedName>
    <definedName name="Sb_13">'[1]S-factor'!#REF!</definedName>
    <definedName name="Sb_14">'[1]S-factor'!#REF!</definedName>
    <definedName name="Sb_15">'[1]S-factor'!#REF!</definedName>
    <definedName name="Sb_16">'[1]S-factor'!#REF!</definedName>
    <definedName name="Sb_17">'[1]S-factor'!#REF!</definedName>
    <definedName name="Sb_18">'[1]S-factor'!#REF!</definedName>
    <definedName name="Sb_19">'[1]S-factor'!#REF!</definedName>
    <definedName name="Sb_2">'[1]S-factor'!#REF!</definedName>
    <definedName name="Sb_20">'[1]S-factor'!#REF!</definedName>
    <definedName name="Sb_21">'[1]S-factor'!#REF!</definedName>
    <definedName name="Sb_22">'[1]S-factor'!#REF!</definedName>
    <definedName name="Sb_23">'[1]S-factor'!#REF!</definedName>
    <definedName name="Sb_24">'[1]S-factor'!#REF!</definedName>
    <definedName name="Sb_3">'[1]S-factor'!#REF!</definedName>
    <definedName name="Sb_4">'[1]S-factor'!#REF!</definedName>
    <definedName name="Sb_5">'[1]S-factor'!#REF!</definedName>
    <definedName name="Sb_6">'[1]S-factor'!#REF!</definedName>
    <definedName name="Sb_7">'[1]S-factor'!#REF!</definedName>
    <definedName name="Sb_8">'[1]S-factor'!#REF!</definedName>
    <definedName name="Sb_9">'[1]S-factor'!#REF!</definedName>
    <definedName name="Sbar_1">'[1]S-factor'!#REF!</definedName>
    <definedName name="Sbar_10">'[1]S-factor'!#REF!</definedName>
    <definedName name="Sbar_11">'[1]S-factor'!#REF!</definedName>
    <definedName name="Sbar_12">'[1]S-factor'!#REF!</definedName>
    <definedName name="Sbar_13">'[1]S-factor'!#REF!</definedName>
    <definedName name="Sbar_14">'[1]S-factor'!#REF!</definedName>
    <definedName name="Sbar_15">'[1]S-factor'!#REF!</definedName>
    <definedName name="Sbar_16">'[1]S-factor'!#REF!</definedName>
    <definedName name="Sbar_17">'[1]S-factor'!#REF!</definedName>
    <definedName name="Sbar_18">'[1]S-factor'!#REF!</definedName>
    <definedName name="Sbar_19">'[1]S-factor'!#REF!</definedName>
    <definedName name="Sbar_2">'[1]S-factor'!#REF!</definedName>
    <definedName name="Sbar_20">'[1]S-factor'!#REF!</definedName>
    <definedName name="Sbar_3">'[1]S-factor'!#REF!</definedName>
    <definedName name="Sbar_4">'[1]S-factor'!#REF!</definedName>
    <definedName name="Sbar_5">'[1]S-factor'!#REF!</definedName>
    <definedName name="Sbar_6">'[1]S-factor'!#REF!</definedName>
    <definedName name="Sbar_7">'[1]S-factor'!#REF!</definedName>
    <definedName name="Sbar_8">'[1]S-factor'!#REF!</definedName>
    <definedName name="Sbar_9">'[1]S-factor'!#REF!</definedName>
    <definedName name="SCADA1">#REF!</definedName>
    <definedName name="SCADA2">#REF!</definedName>
    <definedName name="Sched_Pay" localSheetId="6">#REF!</definedName>
    <definedName name="Sched_Pay" localSheetId="11">#REF!</definedName>
    <definedName name="Sched_Pay" localSheetId="9">#REF!</definedName>
    <definedName name="Sched_Pay">#REF!</definedName>
    <definedName name="Scheduled_Extra_Payments" localSheetId="6">#REF!</definedName>
    <definedName name="Scheduled_Extra_Payments" localSheetId="11">#REF!</definedName>
    <definedName name="Scheduled_Extra_Payments" localSheetId="9">#REF!</definedName>
    <definedName name="Scheduled_Extra_Payments">#REF!</definedName>
    <definedName name="Scheduled_Interest_Rate" localSheetId="6">#REF!</definedName>
    <definedName name="Scheduled_Interest_Rate" localSheetId="11">#REF!</definedName>
    <definedName name="Scheduled_Interest_Rate" localSheetId="9">#REF!</definedName>
    <definedName name="Scheduled_Interest_Rate">#REF!</definedName>
    <definedName name="Scheduled_Monthly_Payment" localSheetId="6">#REF!</definedName>
    <definedName name="Scheduled_Monthly_Payment" localSheetId="9">#REF!</definedName>
    <definedName name="Scheduled_Monthly_Payment">#REF!</definedName>
    <definedName name="sdafsaf">#REF!</definedName>
    <definedName name="sdash_1">'[1]S-factor'!#REF!</definedName>
    <definedName name="Sdash_10">'[1]S-factor'!#REF!</definedName>
    <definedName name="Sdash_11">'[1]S-factor'!#REF!</definedName>
    <definedName name="Sdash_12">'[1]S-factor'!#REF!</definedName>
    <definedName name="Sdash_13">'[1]S-factor'!#REF!</definedName>
    <definedName name="Sdash_14">'[1]S-factor'!#REF!</definedName>
    <definedName name="Sdash_15">'[1]S-factor'!#REF!</definedName>
    <definedName name="Sdash_16">'[1]S-factor'!#REF!</definedName>
    <definedName name="Sdash_17">'[1]S-factor'!#REF!</definedName>
    <definedName name="Sdash_18">'[1]S-factor'!#REF!</definedName>
    <definedName name="Sdash_19">'[1]S-factor'!#REF!</definedName>
    <definedName name="Sdash_2">'[1]S-factor'!#REF!</definedName>
    <definedName name="Sdash_20">'[1]S-factor'!#REF!</definedName>
    <definedName name="Sdash_21">'[1]S-factor'!#REF!</definedName>
    <definedName name="Sdash_22">'[1]S-factor'!#REF!</definedName>
    <definedName name="Sdash_23">'[1]S-factor'!#REF!</definedName>
    <definedName name="Sdash_24">'[1]S-factor'!#REF!</definedName>
    <definedName name="Sdash_3">'[1]S-factor'!#REF!</definedName>
    <definedName name="Sdash_4">'[1]S-factor'!#REF!</definedName>
    <definedName name="Sdash_5">'[1]S-factor'!#REF!</definedName>
    <definedName name="Sdash_6">'[1]S-factor'!#REF!</definedName>
    <definedName name="Sdash_7">'[1]S-factor'!#REF!</definedName>
    <definedName name="Sdash_8">'[1]S-factor'!#REF!</definedName>
    <definedName name="Sdash_9">'[1]S-factor'!#REF!</definedName>
    <definedName name="Sdoubleprime_1">'[1]S-factor'!#REF!</definedName>
    <definedName name="Sdoubleprime_10">'[1]S-factor'!#REF!</definedName>
    <definedName name="Sdoubleprime_11">'[1]S-factor'!#REF!</definedName>
    <definedName name="Sdoubleprime_12">'[1]S-factor'!#REF!</definedName>
    <definedName name="Sdoubleprime_13">'[1]S-factor'!#REF!</definedName>
    <definedName name="Sdoubleprime_14">'[1]S-factor'!#REF!</definedName>
    <definedName name="Sdoubleprime_15">'[1]S-factor'!#REF!</definedName>
    <definedName name="Sdoubleprime_16">'[1]S-factor'!#REF!</definedName>
    <definedName name="Sdoubleprime_17">'[1]S-factor'!#REF!</definedName>
    <definedName name="Sdoubleprime_18">'[1]S-factor'!#REF!</definedName>
    <definedName name="Sdoubleprime_19">'[1]S-factor'!#REF!</definedName>
    <definedName name="Sdoubleprime_2">'[1]S-factor'!#REF!</definedName>
    <definedName name="Sdoubleprime_20">'[1]S-factor'!#REF!</definedName>
    <definedName name="Sdoubleprime_3">'[1]S-factor'!#REF!</definedName>
    <definedName name="Sdoubleprime_4">'[1]S-factor'!#REF!</definedName>
    <definedName name="Sdoubleprime_5">'[1]S-factor'!#REF!</definedName>
    <definedName name="Sdoubleprime_6">'[1]S-factor'!#REF!</definedName>
    <definedName name="Sdoubleprime_7">'[1]S-factor'!#REF!</definedName>
    <definedName name="Sdoubleprime_8">'[1]S-factor'!#REF!</definedName>
    <definedName name="Sdoubleprime_9">'[1]S-factor'!#REF!</definedName>
    <definedName name="seg" localSheetId="6">#REF!</definedName>
    <definedName name="seg" localSheetId="9">#REF!</definedName>
    <definedName name="seg">#REF!</definedName>
    <definedName name="SEGMENTS" localSheetId="6">#REF!</definedName>
    <definedName name="SEGMENTS" localSheetId="9">#REF!</definedName>
    <definedName name="SEGMENTS">#REF!</definedName>
    <definedName name="SERV1">#REF!</definedName>
    <definedName name="SERV2">#REF!</definedName>
    <definedName name="SGEAR1">#REF!</definedName>
    <definedName name="SGEAR2">#REF!</definedName>
    <definedName name="SL01VIEWHND">-1</definedName>
    <definedName name="Source_Cost">'[18]Source Data'!$A$58:$AG$381</definedName>
    <definedName name="South_Distribution">[7]DistHrs!$D$96:$AN$132</definedName>
    <definedName name="South_PR_Labratio">[7]DistHrs!$CA$199</definedName>
    <definedName name="South_Trans">[7]TransHrs!$D$116:$AN$170</definedName>
    <definedName name="SouthLabRate">[7]Assumptions!$E$16</definedName>
    <definedName name="Sprime_1">'[1]S-factor'!#REF!</definedName>
    <definedName name="Sprime_10">'[1]S-factor'!#REF!</definedName>
    <definedName name="Sprime_11">'[1]S-factor'!#REF!</definedName>
    <definedName name="Sprime_12">'[1]S-factor'!#REF!</definedName>
    <definedName name="Sprime_13">'[1]S-factor'!#REF!</definedName>
    <definedName name="Sprime_14">'[1]S-factor'!#REF!</definedName>
    <definedName name="Sprime_15">'[1]S-factor'!#REF!</definedName>
    <definedName name="Sprime_16">'[1]S-factor'!#REF!</definedName>
    <definedName name="Sprime_17">'[1]S-factor'!#REF!</definedName>
    <definedName name="Sprime_18">'[1]S-factor'!#REF!</definedName>
    <definedName name="Sprime_19">'[1]S-factor'!#REF!</definedName>
    <definedName name="Sprime_2">'[1]S-factor'!#REF!</definedName>
    <definedName name="Sprime_20">'[1]S-factor'!#REF!</definedName>
    <definedName name="Sprime_3">'[1]S-factor'!#REF!</definedName>
    <definedName name="Sprime_4">'[1]S-factor'!#REF!</definedName>
    <definedName name="Sprime_5">'[1]S-factor'!#REF!</definedName>
    <definedName name="Sprime_6">'[1]S-factor'!#REF!</definedName>
    <definedName name="Sprime_7">'[1]S-factor'!#REF!</definedName>
    <definedName name="Sprime_8">'[1]S-factor'!#REF!</definedName>
    <definedName name="Sprime_9">'[1]S-factor'!#REF!</definedName>
    <definedName name="ss" localSheetId="16">#REF!</definedName>
    <definedName name="ss" localSheetId="6">#REF!</definedName>
    <definedName name="ss" localSheetId="11">#REF!</definedName>
    <definedName name="ss" localSheetId="9">#REF!</definedName>
    <definedName name="ss">#REF!</definedName>
    <definedName name="stand">[2]Pen_kwh!$B$142:$O$144</definedName>
    <definedName name="STOP">'[5]ST TOU Calculations'!$D$8</definedName>
    <definedName name="stove">[2]Pen_kwh!$B$40:$O$41</definedName>
    <definedName name="STPeak">'[5]ST TOU Calculations'!$D$6</definedName>
    <definedName name="Strategies">[19]Strategies!$B$7:$Q$141</definedName>
    <definedName name="STShoulder">'[5]ST TOU Calculations'!$D$7</definedName>
    <definedName name="SUB" localSheetId="6">#REF!</definedName>
    <definedName name="SUB" localSheetId="11">#REF!</definedName>
    <definedName name="SUB" localSheetId="9">#REF!</definedName>
    <definedName name="SUB">#REF!</definedName>
    <definedName name="Sub_Util_Rate_0809" localSheetId="6">#REF!</definedName>
    <definedName name="Sub_Util_Rate_0809" localSheetId="11">#REF!</definedName>
    <definedName name="Sub_Util_Rate_0809" localSheetId="9">#REF!</definedName>
    <definedName name="Sub_Util_Rate_0809">#REF!</definedName>
    <definedName name="Sub_Util_Rate_1011" localSheetId="6">#REF!</definedName>
    <definedName name="Sub_Util_Rate_1011" localSheetId="11">#REF!</definedName>
    <definedName name="Sub_Util_Rate_1011" localSheetId="9">#REF!</definedName>
    <definedName name="Sub_Util_Rate_1011">#REF!</definedName>
    <definedName name="SustainedInterruptions">#REF!</definedName>
    <definedName name="SXBNDDSP">0</definedName>
    <definedName name="TAB_2111">#REF!</definedName>
    <definedName name="TBL_ROLE">[11]TBL_ROLE!$A$1:$Q$49</definedName>
    <definedName name="TM1REBUILDOPTION">1</definedName>
    <definedName name="Total_Interest" localSheetId="6">#REF!</definedName>
    <definedName name="Total_Interest" localSheetId="11">#REF!</definedName>
    <definedName name="Total_Interest" localSheetId="9">#REF!</definedName>
    <definedName name="Total_Interest">#REF!</definedName>
    <definedName name="Total_Pay" localSheetId="6">#REF!</definedName>
    <definedName name="Total_Pay" localSheetId="11">#REF!</definedName>
    <definedName name="Total_Pay" localSheetId="9">#REF!</definedName>
    <definedName name="Total_Pay">#REF!</definedName>
    <definedName name="totm1" localSheetId="6">#REF!</definedName>
    <definedName name="totm1" localSheetId="9">#REF!</definedName>
    <definedName name="totm1">#REF!</definedName>
    <definedName name="touall" localSheetId="6">#REF!</definedName>
    <definedName name="touall" localSheetId="9">#REF!</definedName>
    <definedName name="touall">#REF!</definedName>
    <definedName name="Trans_Hrs">[20]Assumptions!$E$12</definedName>
    <definedName name="TRANS1">#REF!</definedName>
    <definedName name="TRANS2">#REF!</definedName>
    <definedName name="tv">[2]Pen_kwh!$B$34:$O$35</definedName>
    <definedName name="two">[2]Summary!$U$1:$Z$32</definedName>
    <definedName name="UGRNDCAB1">#REF!</definedName>
    <definedName name="UGRNDCAB2">#REF!</definedName>
    <definedName name="UNMETERED" localSheetId="6">#REF!</definedName>
    <definedName name="UNMETERED" localSheetId="11">#REF!</definedName>
    <definedName name="UNMETERED" localSheetId="9">#REF!</definedName>
    <definedName name="UNMETERED">#REF!</definedName>
    <definedName name="Util_Rate_0809" localSheetId="6">#REF!</definedName>
    <definedName name="Util_Rate_0809" localSheetId="11">#REF!</definedName>
    <definedName name="Util_Rate_0809" localSheetId="9">#REF!</definedName>
    <definedName name="Util_Rate_0809">#REF!</definedName>
    <definedName name="Util_Rate_1011" localSheetId="6">#REF!</definedName>
    <definedName name="Util_Rate_1011" localSheetId="11">#REF!</definedName>
    <definedName name="Util_Rate_1011" localSheetId="9">#REF!</definedName>
    <definedName name="Util_Rate_1011">#REF!</definedName>
    <definedName name="Util_Rate_1112" localSheetId="6">#REF!</definedName>
    <definedName name="Util_Rate_1112" localSheetId="9">#REF!</definedName>
    <definedName name="Util_Rate_1112">#REF!</definedName>
    <definedName name="UtilRate1011" localSheetId="6">#REF!</definedName>
    <definedName name="UtilRate1011" localSheetId="9">#REF!</definedName>
    <definedName name="UtilRate1011">#REF!</definedName>
    <definedName name="UtilRate1112" localSheetId="6">#REF!</definedName>
    <definedName name="UtilRate1112" localSheetId="9">#REF!</definedName>
    <definedName name="UtilRate1112">#REF!</definedName>
    <definedName name="UtilRate1213" localSheetId="6">#REF!</definedName>
    <definedName name="UtilRate1213" localSheetId="9">#REF!</definedName>
    <definedName name="UtilRate1213">#REF!</definedName>
    <definedName name="Values_Entered" localSheetId="6">IF('Calculation Variables'!Loan_Amount*'Calculation Variables'!Interest_Rate*'Calculation Variables'!Loan_Years*'Calculation Variables'!Loan_Start&gt;0,1,0)</definedName>
    <definedName name="Values_Entered" localSheetId="11">IF('Recoverable Opening RAB'!Loan_Amount*'Recoverable Opening RAB'!Interest_Rate*'Recoverable Opening RAB'!Loan_Years*'Recoverable Opening RAB'!Loan_Start&gt;0,1,0)</definedName>
    <definedName name="Values_Entered" localSheetId="9">IF('Recoverable Opex Detail'!Loan_Amount*'Recoverable Opex Detail'!Interest_Rate*'Recoverable Opex Detail'!Loan_Years*'Recoverable Opex Detail'!Loan_Start&gt;0,1,0)</definedName>
    <definedName name="Values_Entered">IF(Loan_Amount*Interest_Rate*Loan_Years*Loan_Start&gt;0,1,0)</definedName>
    <definedName name="VCR_CBD">'[1]AER Inputs'!#REF!</definedName>
    <definedName name="VCR_CBD1">#REF!</definedName>
    <definedName name="VCR_CBD2">#REF!</definedName>
    <definedName name="VCR_longrural">'[1]AER Inputs'!#REF!</definedName>
    <definedName name="VCR_longrural1">#REF!</definedName>
    <definedName name="VCR_longrural2">#REF!</definedName>
    <definedName name="VCR_shortrural">'[1]AER Inputs'!#REF!</definedName>
    <definedName name="VCR_shortrural1">#REF!</definedName>
    <definedName name="VCR_shortrural2">#REF!</definedName>
    <definedName name="VCR_urban">'[1]AER Inputs'!#REF!</definedName>
    <definedName name="VCR_urban1">#REF!</definedName>
    <definedName name="VCR_urban2">#REF!</definedName>
    <definedName name="vDateTime" localSheetId="6">#REF!</definedName>
    <definedName name="vDateTime" localSheetId="11">#REF!</definedName>
    <definedName name="vDateTime" localSheetId="9">#REF!</definedName>
    <definedName name="vDateTime">#REF!</definedName>
    <definedName name="vDiastolic" localSheetId="6">#REF!</definedName>
    <definedName name="vDiastolic" localSheetId="11">#REF!</definedName>
    <definedName name="vDiastolic" localSheetId="9">#REF!</definedName>
    <definedName name="vDiastolic">#REF!</definedName>
    <definedName name="VegetationManagement">#REF!</definedName>
    <definedName name="vHeartRate" localSheetId="6">#REF!</definedName>
    <definedName name="vHeartRate" localSheetId="11">#REF!</definedName>
    <definedName name="vHeartRate" localSheetId="9">#REF!</definedName>
    <definedName name="vHeartRate">#REF!</definedName>
    <definedName name="vnonr" localSheetId="6">[21]WorkingsNonResidential!#REF!</definedName>
    <definedName name="vnonr" localSheetId="11">[21]WorkingsNonResidential!#REF!</definedName>
    <definedName name="vnonr" localSheetId="9">[21]WorkingsNonResidential!#REF!</definedName>
    <definedName name="vnonr">[21]WorkingsNonResidential!#REF!</definedName>
    <definedName name="vp" localSheetId="16">#REF!</definedName>
    <definedName name="vp" localSheetId="6">#REF!</definedName>
    <definedName name="vp" localSheetId="11">#REF!</definedName>
    <definedName name="vp" localSheetId="9">#REF!</definedName>
    <definedName name="vp">#REF!</definedName>
    <definedName name="vSystolic" localSheetId="6">#REF!</definedName>
    <definedName name="vSystolic" localSheetId="11">#REF!</definedName>
    <definedName name="vSystolic" localSheetId="9">#REF!</definedName>
    <definedName name="vSystolic">#REF!</definedName>
    <definedName name="vv" localSheetId="16">#REF!</definedName>
    <definedName name="vv" localSheetId="6">#REF!</definedName>
    <definedName name="vv" localSheetId="9">#REF!</definedName>
    <definedName name="vv">#REF!</definedName>
    <definedName name="WACC1">#REF!</definedName>
    <definedName name="WACC2">#REF!</definedName>
    <definedName name="wash">[2]Pen_kwh!$B$48:$O$49</definedName>
    <definedName name="waterbed">[2]Pen_kwh!$B$44:$O$45</definedName>
    <definedName name="wnall">[2]TM1_ACTUALS!$AF$6:$AG$109</definedName>
    <definedName name="wnbasic">[2]TM1_ACTUALS!$AD$6:$AE$109</definedName>
    <definedName name="wud" localSheetId="16">[3]wu!#REF!</definedName>
    <definedName name="wud" localSheetId="9">[3]wu!#REF!</definedName>
    <definedName name="wud">[3]wu!#REF!</definedName>
    <definedName name="X_0">#REF!</definedName>
    <definedName name="X_1">#REF!</definedName>
    <definedName name="X_2">#REF!</definedName>
    <definedName name="X_3">#REF!</definedName>
    <definedName name="X_4">#REF!</definedName>
    <definedName name="X0_1">#REF!</definedName>
    <definedName name="X0_2">#REF!</definedName>
    <definedName name="X0_3">#REF!</definedName>
    <definedName name="X0_32">#REF!</definedName>
    <definedName name="Years">'[1]AER Inputs'!#REF!</definedName>
  </definedNames>
  <calcPr calcId="145621" calcMode="manual" concurrentCalc="0"/>
</workbook>
</file>

<file path=xl/calcChain.xml><?xml version="1.0" encoding="utf-8"?>
<calcChain xmlns="http://schemas.openxmlformats.org/spreadsheetml/2006/main">
  <c r="H987" i="35" l="1"/>
  <c r="E96" i="9"/>
  <c r="I987" i="35"/>
  <c r="F96" i="9"/>
  <c r="J987" i="35"/>
  <c r="G96" i="9"/>
  <c r="K987" i="35"/>
  <c r="H96" i="9"/>
  <c r="G987" i="35"/>
  <c r="D96" i="9"/>
  <c r="K22" i="35"/>
  <c r="K997" i="35"/>
  <c r="K199" i="35"/>
  <c r="K998" i="35"/>
  <c r="K201" i="35"/>
  <c r="K249" i="35"/>
  <c r="K999" i="35"/>
  <c r="K251" i="35"/>
  <c r="K985" i="35"/>
  <c r="K1000" i="35"/>
  <c r="K1001" i="35"/>
  <c r="J22" i="35"/>
  <c r="J997" i="35"/>
  <c r="J199" i="35"/>
  <c r="J998" i="35"/>
  <c r="J201" i="35"/>
  <c r="J249" i="35"/>
  <c r="J999" i="35"/>
  <c r="J251" i="35"/>
  <c r="J985" i="35"/>
  <c r="J1000" i="35"/>
  <c r="J1001" i="35"/>
  <c r="I22" i="35"/>
  <c r="I997" i="35"/>
  <c r="I199" i="35"/>
  <c r="I998" i="35"/>
  <c r="I201" i="35"/>
  <c r="I249" i="35"/>
  <c r="I999" i="35"/>
  <c r="I251" i="35"/>
  <c r="I985" i="35"/>
  <c r="I1000" i="35"/>
  <c r="I1001" i="35"/>
  <c r="H22" i="35"/>
  <c r="H997" i="35"/>
  <c r="H199" i="35"/>
  <c r="H998" i="35"/>
  <c r="H201" i="35"/>
  <c r="H249" i="35"/>
  <c r="H999" i="35"/>
  <c r="H251" i="35"/>
  <c r="H985" i="35"/>
  <c r="H1000" i="35"/>
  <c r="H1001" i="35"/>
  <c r="G22" i="35"/>
  <c r="G997" i="35"/>
  <c r="G199" i="35"/>
  <c r="G998" i="35"/>
  <c r="G201" i="35"/>
  <c r="G249" i="35"/>
  <c r="G999" i="35"/>
  <c r="G251" i="35"/>
  <c r="G985" i="35"/>
  <c r="G1000" i="35"/>
  <c r="G1001" i="35"/>
  <c r="B1001" i="35"/>
  <c r="B1000" i="35"/>
  <c r="B999" i="35"/>
  <c r="B998" i="35"/>
  <c r="B997" i="35"/>
  <c r="K990" i="35"/>
  <c r="J990" i="35"/>
  <c r="I990" i="35"/>
  <c r="H990" i="35"/>
  <c r="G990" i="35"/>
  <c r="G20" i="1"/>
  <c r="Z26" i="2"/>
  <c r="F26" i="2"/>
  <c r="C20" i="1"/>
  <c r="AF26" i="2"/>
  <c r="G26" i="2"/>
  <c r="D20" i="1"/>
  <c r="AL26" i="2"/>
  <c r="H26" i="2"/>
  <c r="E20" i="1"/>
  <c r="AR26" i="2"/>
  <c r="I26" i="2"/>
  <c r="F20" i="1"/>
  <c r="H20" i="1"/>
  <c r="H44" i="1"/>
  <c r="G23" i="1"/>
  <c r="Z197" i="2"/>
  <c r="F197" i="2"/>
  <c r="C23" i="1"/>
  <c r="AF197" i="2"/>
  <c r="G197" i="2"/>
  <c r="D23" i="1"/>
  <c r="AL197" i="2"/>
  <c r="H197" i="2"/>
  <c r="E23" i="1"/>
  <c r="AR197" i="2"/>
  <c r="I197" i="2"/>
  <c r="F23" i="1"/>
  <c r="H23" i="1"/>
  <c r="H45" i="1"/>
  <c r="G25" i="1"/>
  <c r="G38" i="1"/>
  <c r="Z304" i="2"/>
  <c r="F304" i="2"/>
  <c r="C25" i="1"/>
  <c r="C38" i="1"/>
  <c r="AF304" i="2"/>
  <c r="G304" i="2"/>
  <c r="D25" i="1"/>
  <c r="D38" i="1"/>
  <c r="AL304" i="2"/>
  <c r="H304" i="2"/>
  <c r="E25" i="1"/>
  <c r="E38" i="1"/>
  <c r="AR304" i="2"/>
  <c r="I304" i="2"/>
  <c r="F25" i="1"/>
  <c r="F38" i="1"/>
  <c r="H38" i="1"/>
  <c r="H33" i="1"/>
  <c r="G24" i="1"/>
  <c r="Z289" i="2"/>
  <c r="F289" i="2"/>
  <c r="C24" i="1"/>
  <c r="AF289" i="2"/>
  <c r="G289" i="2"/>
  <c r="D24" i="1"/>
  <c r="AL289" i="2"/>
  <c r="H289" i="2"/>
  <c r="E24" i="1"/>
  <c r="AR289" i="2"/>
  <c r="I289" i="2"/>
  <c r="F24" i="1"/>
  <c r="H24" i="1"/>
  <c r="H34" i="1"/>
  <c r="H35" i="1"/>
  <c r="H36" i="1"/>
  <c r="H40" i="1"/>
  <c r="H46" i="1"/>
  <c r="G26" i="1"/>
  <c r="Z357" i="2"/>
  <c r="F357" i="2"/>
  <c r="C26" i="1"/>
  <c r="AF357" i="2"/>
  <c r="G357" i="2"/>
  <c r="D26" i="1"/>
  <c r="AL357" i="2"/>
  <c r="H357" i="2"/>
  <c r="E26" i="1"/>
  <c r="AR357" i="2"/>
  <c r="I357" i="2"/>
  <c r="F26" i="1"/>
  <c r="H26" i="1"/>
  <c r="H47" i="1"/>
  <c r="H48" i="1"/>
  <c r="G21" i="1"/>
  <c r="Z66" i="2"/>
  <c r="F66" i="2"/>
  <c r="C21" i="1"/>
  <c r="AF66" i="2"/>
  <c r="G66" i="2"/>
  <c r="D21" i="1"/>
  <c r="AL66" i="2"/>
  <c r="H66" i="2"/>
  <c r="E21" i="1"/>
  <c r="AR66" i="2"/>
  <c r="I66" i="2"/>
  <c r="F21" i="1"/>
  <c r="H21" i="1"/>
  <c r="G22" i="1"/>
  <c r="Z82" i="2"/>
  <c r="F82" i="2"/>
  <c r="C22" i="1"/>
  <c r="AF82" i="2"/>
  <c r="G82" i="2"/>
  <c r="D22" i="1"/>
  <c r="AL82" i="2"/>
  <c r="H82" i="2"/>
  <c r="E22" i="1"/>
  <c r="AR82" i="2"/>
  <c r="I82" i="2"/>
  <c r="F22" i="1"/>
  <c r="H22" i="1"/>
  <c r="H25" i="1"/>
  <c r="G27" i="1"/>
  <c r="Z369" i="2"/>
  <c r="F369" i="2"/>
  <c r="C27" i="1"/>
  <c r="AF369" i="2"/>
  <c r="G369" i="2"/>
  <c r="D27" i="1"/>
  <c r="AL369" i="2"/>
  <c r="H369" i="2"/>
  <c r="E27" i="1"/>
  <c r="AR369" i="2"/>
  <c r="I369" i="2"/>
  <c r="F27" i="1"/>
  <c r="H27" i="1"/>
  <c r="H28" i="1"/>
  <c r="H50" i="1"/>
  <c r="C36" i="13"/>
  <c r="C21" i="13"/>
  <c r="C37" i="13"/>
  <c r="C16" i="13"/>
  <c r="C17" i="13"/>
  <c r="C18" i="13"/>
  <c r="C19" i="13"/>
  <c r="C20" i="13"/>
  <c r="C22" i="13"/>
  <c r="C23" i="13"/>
  <c r="C24" i="13"/>
  <c r="C25" i="13"/>
  <c r="C26" i="13"/>
  <c r="C38" i="13"/>
  <c r="C27" i="13"/>
  <c r="C40" i="13"/>
  <c r="C28" i="13"/>
  <c r="C41" i="13"/>
  <c r="C29" i="13"/>
  <c r="C42" i="13"/>
  <c r="C30" i="13"/>
  <c r="C43" i="13"/>
  <c r="C31" i="13"/>
  <c r="C44" i="13"/>
  <c r="C32" i="13"/>
  <c r="C45" i="13"/>
  <c r="C39" i="13"/>
  <c r="C47" i="13"/>
  <c r="C16" i="23"/>
  <c r="D22" i="23"/>
  <c r="D23" i="23"/>
  <c r="D24" i="23"/>
  <c r="D25" i="23"/>
  <c r="J13" i="20"/>
  <c r="E22" i="23"/>
  <c r="E23" i="23"/>
  <c r="E24" i="23"/>
  <c r="E27" i="23"/>
  <c r="E29" i="23"/>
  <c r="E25" i="23"/>
  <c r="K13" i="20"/>
  <c r="F22" i="23"/>
  <c r="F23" i="23"/>
  <c r="F24" i="23"/>
  <c r="F27" i="23"/>
  <c r="F29" i="23"/>
  <c r="F25" i="23"/>
  <c r="L13" i="20"/>
  <c r="G22" i="23"/>
  <c r="G23" i="23"/>
  <c r="G24" i="23"/>
  <c r="G27" i="23"/>
  <c r="G29" i="23"/>
  <c r="G25" i="23"/>
  <c r="M13" i="20"/>
  <c r="H22" i="23"/>
  <c r="H23" i="23"/>
  <c r="H24" i="23"/>
  <c r="H27" i="23"/>
  <c r="H29" i="23"/>
  <c r="D27" i="23"/>
  <c r="D29" i="23"/>
  <c r="F23" i="16"/>
  <c r="G23" i="16"/>
  <c r="G74" i="16"/>
  <c r="F24" i="16"/>
  <c r="G24" i="16"/>
  <c r="G75" i="16"/>
  <c r="F27" i="16"/>
  <c r="G27" i="16"/>
  <c r="G78" i="16"/>
  <c r="F28" i="16"/>
  <c r="G28" i="16"/>
  <c r="G79" i="16"/>
  <c r="F29" i="16"/>
  <c r="G29" i="16"/>
  <c r="G80" i="16"/>
  <c r="F30" i="16"/>
  <c r="G30" i="16"/>
  <c r="G81" i="16"/>
  <c r="G258" i="16"/>
  <c r="D20" i="21"/>
  <c r="D66" i="21"/>
  <c r="F25" i="16"/>
  <c r="G25" i="16"/>
  <c r="G76" i="16"/>
  <c r="F26" i="16"/>
  <c r="G26" i="16"/>
  <c r="G77" i="16"/>
  <c r="G259" i="16"/>
  <c r="D21" i="21"/>
  <c r="D67" i="21"/>
  <c r="F31" i="16"/>
  <c r="G31" i="16"/>
  <c r="G82" i="16"/>
  <c r="F32" i="16"/>
  <c r="G32" i="16"/>
  <c r="G83" i="16"/>
  <c r="F33" i="16"/>
  <c r="G33" i="16"/>
  <c r="G84" i="16"/>
  <c r="F34" i="16"/>
  <c r="G34" i="16"/>
  <c r="G85" i="16"/>
  <c r="F35" i="16"/>
  <c r="G35" i="16"/>
  <c r="G86" i="16"/>
  <c r="G261" i="16"/>
  <c r="D23" i="21"/>
  <c r="D69" i="21"/>
  <c r="F36" i="16"/>
  <c r="G36" i="16"/>
  <c r="G87" i="16"/>
  <c r="F37" i="16"/>
  <c r="G37" i="16"/>
  <c r="G88" i="16"/>
  <c r="F38" i="16"/>
  <c r="G38" i="16"/>
  <c r="G89" i="16"/>
  <c r="G262" i="16"/>
  <c r="D24" i="21"/>
  <c r="D70" i="21"/>
  <c r="F39" i="16"/>
  <c r="G39" i="16"/>
  <c r="G90" i="16"/>
  <c r="G263" i="16"/>
  <c r="D25" i="21"/>
  <c r="D71" i="21"/>
  <c r="F45" i="16"/>
  <c r="G45" i="16"/>
  <c r="G96" i="16"/>
  <c r="F46" i="16"/>
  <c r="G46" i="16"/>
  <c r="G97" i="16"/>
  <c r="F47" i="16"/>
  <c r="G47" i="16"/>
  <c r="G98" i="16"/>
  <c r="F48" i="16"/>
  <c r="G48" i="16"/>
  <c r="G99" i="16"/>
  <c r="G264" i="16"/>
  <c r="D26" i="21"/>
  <c r="D72" i="21"/>
  <c r="F54" i="16"/>
  <c r="G54" i="16"/>
  <c r="G104" i="16"/>
  <c r="F55" i="16"/>
  <c r="G55" i="16"/>
  <c r="G105" i="16"/>
  <c r="F56" i="16"/>
  <c r="G56" i="16"/>
  <c r="G106" i="16"/>
  <c r="F57" i="16"/>
  <c r="G57" i="16"/>
  <c r="G107" i="16"/>
  <c r="F58" i="16"/>
  <c r="G58" i="16"/>
  <c r="G108" i="16"/>
  <c r="F59" i="16"/>
  <c r="G59" i="16"/>
  <c r="G109" i="16"/>
  <c r="F60" i="16"/>
  <c r="G60" i="16"/>
  <c r="G110" i="16"/>
  <c r="G265" i="16"/>
  <c r="D27" i="21"/>
  <c r="D73" i="21"/>
  <c r="D74" i="21"/>
  <c r="D97" i="21"/>
  <c r="D147" i="21"/>
  <c r="D77" i="21"/>
  <c r="D78" i="21"/>
  <c r="D80" i="21"/>
  <c r="D81" i="21"/>
  <c r="D82" i="21"/>
  <c r="D83" i="21"/>
  <c r="D84" i="21"/>
  <c r="D85" i="21"/>
  <c r="C34" i="15"/>
  <c r="C35" i="15"/>
  <c r="C21" i="15"/>
  <c r="C30" i="15"/>
  <c r="C24" i="15"/>
  <c r="C31" i="15"/>
  <c r="C32" i="15"/>
  <c r="C37" i="15"/>
  <c r="D96" i="21"/>
  <c r="D137" i="21"/>
  <c r="D55" i="21"/>
  <c r="D56" i="21"/>
  <c r="D58" i="21"/>
  <c r="D59" i="21"/>
  <c r="D60" i="21"/>
  <c r="D61" i="21"/>
  <c r="D62" i="21"/>
  <c r="D63" i="21"/>
  <c r="D56" i="9"/>
  <c r="D77" i="9"/>
  <c r="D66" i="9"/>
  <c r="D67" i="9"/>
  <c r="D69" i="9"/>
  <c r="D82" i="9"/>
  <c r="D83" i="9"/>
  <c r="D84" i="9"/>
  <c r="D86" i="9"/>
  <c r="D75" i="9"/>
  <c r="D76" i="9"/>
  <c r="D79" i="9"/>
  <c r="D88" i="9"/>
  <c r="D97" i="9"/>
  <c r="D99" i="9"/>
  <c r="D109" i="9"/>
  <c r="D116" i="9"/>
  <c r="D123" i="9"/>
  <c r="D93" i="21"/>
  <c r="D127" i="21"/>
  <c r="D44" i="21"/>
  <c r="D45" i="21"/>
  <c r="D47" i="21"/>
  <c r="D48" i="21"/>
  <c r="D49" i="21"/>
  <c r="D50" i="21"/>
  <c r="D51" i="21"/>
  <c r="D52" i="21"/>
  <c r="D108" i="9"/>
  <c r="D115" i="9"/>
  <c r="D122" i="9"/>
  <c r="D92" i="21"/>
  <c r="D117" i="21"/>
  <c r="D33" i="21"/>
  <c r="D34" i="21"/>
  <c r="D36" i="21"/>
  <c r="D37" i="21"/>
  <c r="D38" i="21"/>
  <c r="D39" i="21"/>
  <c r="D40" i="21"/>
  <c r="D41" i="21"/>
  <c r="D107" i="9"/>
  <c r="D114" i="9"/>
  <c r="D121" i="9"/>
  <c r="D91" i="21"/>
  <c r="D107" i="21"/>
  <c r="D157" i="21"/>
  <c r="D168" i="21"/>
  <c r="D148" i="21"/>
  <c r="D138" i="21"/>
  <c r="D128" i="21"/>
  <c r="D118" i="21"/>
  <c r="D108" i="21"/>
  <c r="D158" i="21"/>
  <c r="D169" i="21"/>
  <c r="D68" i="21"/>
  <c r="D149" i="21"/>
  <c r="D79" i="21"/>
  <c r="D139" i="21"/>
  <c r="D57" i="21"/>
  <c r="D129" i="21"/>
  <c r="D46" i="21"/>
  <c r="D119" i="21"/>
  <c r="D35" i="21"/>
  <c r="D109" i="21"/>
  <c r="D159" i="21"/>
  <c r="D170" i="21"/>
  <c r="D150" i="21"/>
  <c r="D140" i="21"/>
  <c r="D130" i="21"/>
  <c r="D120" i="21"/>
  <c r="D110" i="21"/>
  <c r="D160" i="21"/>
  <c r="D171" i="21"/>
  <c r="D151" i="21"/>
  <c r="D141" i="21"/>
  <c r="D131" i="21"/>
  <c r="D121" i="21"/>
  <c r="D111" i="21"/>
  <c r="D161" i="21"/>
  <c r="D172" i="21"/>
  <c r="D152" i="21"/>
  <c r="D142" i="21"/>
  <c r="D132" i="21"/>
  <c r="D122" i="21"/>
  <c r="D112" i="21"/>
  <c r="D162" i="21"/>
  <c r="D173" i="21"/>
  <c r="D153" i="21"/>
  <c r="D143" i="21"/>
  <c r="D133" i="21"/>
  <c r="D123" i="21"/>
  <c r="D113" i="21"/>
  <c r="D163" i="21"/>
  <c r="D174" i="21"/>
  <c r="D154" i="21"/>
  <c r="D144" i="21"/>
  <c r="D134" i="21"/>
  <c r="D124" i="21"/>
  <c r="D114" i="21"/>
  <c r="D164" i="21"/>
  <c r="D175" i="21"/>
  <c r="D176" i="21"/>
  <c r="D98" i="21"/>
  <c r="D94" i="21"/>
  <c r="D100" i="21"/>
  <c r="D177" i="21"/>
  <c r="G33" i="1"/>
  <c r="G34" i="1"/>
  <c r="G35" i="1"/>
  <c r="G36" i="1"/>
  <c r="G40" i="1"/>
  <c r="G46" i="1"/>
  <c r="H23" i="16"/>
  <c r="H74" i="16"/>
  <c r="H24" i="16"/>
  <c r="H75" i="16"/>
  <c r="H27" i="16"/>
  <c r="H78" i="16"/>
  <c r="H28" i="16"/>
  <c r="H79" i="16"/>
  <c r="H29" i="16"/>
  <c r="H80" i="16"/>
  <c r="H30" i="16"/>
  <c r="H81" i="16"/>
  <c r="H258" i="16"/>
  <c r="E24" i="16"/>
  <c r="F75" i="16"/>
  <c r="C17" i="27"/>
  <c r="C51" i="27"/>
  <c r="C50" i="27"/>
  <c r="C49" i="27"/>
  <c r="L66" i="2"/>
  <c r="C66" i="2"/>
  <c r="L82" i="2"/>
  <c r="C82" i="2"/>
  <c r="L26" i="2"/>
  <c r="C26" i="2"/>
  <c r="L197" i="2"/>
  <c r="C197" i="2"/>
  <c r="L289" i="2"/>
  <c r="C289" i="2"/>
  <c r="L304" i="2"/>
  <c r="C304" i="2"/>
  <c r="L357" i="2"/>
  <c r="C357" i="2"/>
  <c r="L369" i="2"/>
  <c r="C369" i="2"/>
  <c r="Q26" i="2"/>
  <c r="D26" i="2"/>
  <c r="Q197" i="2"/>
  <c r="D197" i="2"/>
  <c r="Q304" i="2"/>
  <c r="D304" i="2"/>
  <c r="Q289" i="2"/>
  <c r="D289" i="2"/>
  <c r="Q357" i="2"/>
  <c r="D357" i="2"/>
  <c r="Q66" i="2"/>
  <c r="D66" i="2"/>
  <c r="Q82" i="2"/>
  <c r="D82" i="2"/>
  <c r="Q369" i="2"/>
  <c r="D369" i="2"/>
  <c r="V26" i="2"/>
  <c r="E26" i="2"/>
  <c r="V197" i="2"/>
  <c r="E197" i="2"/>
  <c r="V304" i="2"/>
  <c r="E304" i="2"/>
  <c r="V289" i="2"/>
  <c r="E289" i="2"/>
  <c r="V357" i="2"/>
  <c r="E357" i="2"/>
  <c r="V66" i="2"/>
  <c r="E66" i="2"/>
  <c r="V82" i="2"/>
  <c r="E82" i="2"/>
  <c r="V369" i="2"/>
  <c r="E369" i="2"/>
  <c r="C25" i="2"/>
  <c r="D25" i="2"/>
  <c r="E25" i="2"/>
  <c r="F25" i="2"/>
  <c r="I25" i="2"/>
  <c r="H25" i="2"/>
  <c r="G25" i="2"/>
  <c r="D21" i="15"/>
  <c r="D30" i="15"/>
  <c r="D24" i="15"/>
  <c r="D31" i="15"/>
  <c r="D32" i="15"/>
  <c r="D34" i="15"/>
  <c r="D35" i="15"/>
  <c r="D37" i="15"/>
  <c r="E96" i="21"/>
  <c r="E21" i="15"/>
  <c r="E30" i="15"/>
  <c r="E24" i="15"/>
  <c r="E31" i="15"/>
  <c r="E32" i="15"/>
  <c r="E34" i="15"/>
  <c r="E35" i="15"/>
  <c r="E37" i="15"/>
  <c r="F96" i="21"/>
  <c r="F21" i="15"/>
  <c r="F30" i="15"/>
  <c r="F24" i="15"/>
  <c r="F31" i="15"/>
  <c r="F32" i="15"/>
  <c r="F34" i="15"/>
  <c r="F35" i="15"/>
  <c r="F37" i="15"/>
  <c r="G96" i="21"/>
  <c r="G21" i="15"/>
  <c r="G30" i="15"/>
  <c r="G24" i="15"/>
  <c r="G31" i="15"/>
  <c r="G32" i="15"/>
  <c r="G34" i="15"/>
  <c r="G35" i="15"/>
  <c r="G37" i="15"/>
  <c r="H96" i="21"/>
  <c r="H33" i="9"/>
  <c r="H26" i="9"/>
  <c r="G33" i="9"/>
  <c r="G26" i="9"/>
  <c r="F33" i="9"/>
  <c r="F26" i="9"/>
  <c r="E33" i="9"/>
  <c r="E26" i="9"/>
  <c r="D33" i="9"/>
  <c r="D26" i="9"/>
  <c r="D27" i="30"/>
  <c r="E27" i="30"/>
  <c r="F27" i="30"/>
  <c r="G27" i="30"/>
  <c r="C27" i="30"/>
  <c r="D26" i="30"/>
  <c r="E26" i="30"/>
  <c r="F26" i="30"/>
  <c r="C26" i="30"/>
  <c r="D29" i="30"/>
  <c r="E29" i="30"/>
  <c r="F29" i="30"/>
  <c r="G26" i="30"/>
  <c r="G29" i="30"/>
  <c r="C29" i="30"/>
  <c r="H35" i="21"/>
  <c r="H46" i="21"/>
  <c r="H57" i="21"/>
  <c r="H79" i="21"/>
  <c r="H68" i="21"/>
  <c r="E35" i="21"/>
  <c r="F35" i="21"/>
  <c r="G35" i="21"/>
  <c r="E46" i="21"/>
  <c r="F46" i="21"/>
  <c r="G46" i="21"/>
  <c r="E57" i="21"/>
  <c r="F57" i="21"/>
  <c r="G57" i="21"/>
  <c r="E79" i="21"/>
  <c r="F79" i="21"/>
  <c r="G79" i="21"/>
  <c r="E68" i="21"/>
  <c r="F68" i="21"/>
  <c r="G68" i="21"/>
  <c r="E22" i="14"/>
  <c r="F22" i="14"/>
  <c r="G22" i="14"/>
  <c r="H22" i="14"/>
  <c r="D22" i="14"/>
  <c r="C44" i="27"/>
  <c r="C45" i="27"/>
  <c r="C46" i="27"/>
  <c r="C118" i="9"/>
  <c r="C111" i="9"/>
  <c r="C86" i="9"/>
  <c r="C79" i="9"/>
  <c r="C88" i="9"/>
  <c r="C33" i="9"/>
  <c r="C26" i="9"/>
  <c r="C35" i="9"/>
  <c r="D35" i="9"/>
  <c r="D36" i="9"/>
  <c r="E35" i="9"/>
  <c r="F35" i="9"/>
  <c r="G35" i="9"/>
  <c r="H35" i="9"/>
  <c r="C16" i="27"/>
  <c r="D60" i="27"/>
  <c r="F60" i="27"/>
  <c r="F64" i="27"/>
  <c r="D61" i="27"/>
  <c r="F61" i="27"/>
  <c r="D62" i="27"/>
  <c r="F62" i="27"/>
  <c r="I11" i="20"/>
  <c r="J11" i="20"/>
  <c r="K11" i="20"/>
  <c r="L11" i="20"/>
  <c r="M11" i="20"/>
  <c r="G91" i="16"/>
  <c r="G260" i="16"/>
  <c r="D22" i="21"/>
  <c r="C22" i="15"/>
  <c r="C23" i="15"/>
  <c r="H91" i="16"/>
  <c r="H260" i="16"/>
  <c r="E22" i="21"/>
  <c r="I91" i="16"/>
  <c r="I260" i="16"/>
  <c r="F22" i="21"/>
  <c r="E22" i="15"/>
  <c r="E23" i="15"/>
  <c r="J91" i="16"/>
  <c r="J260" i="16"/>
  <c r="G22" i="21"/>
  <c r="F22" i="15"/>
  <c r="F23" i="15"/>
  <c r="K91" i="16"/>
  <c r="K260" i="16"/>
  <c r="H22" i="21"/>
  <c r="G22" i="15"/>
  <c r="G23" i="15"/>
  <c r="D33" i="1"/>
  <c r="D34" i="1"/>
  <c r="D35" i="1"/>
  <c r="D36" i="1"/>
  <c r="D40" i="1"/>
  <c r="E33" i="1"/>
  <c r="E34" i="1"/>
  <c r="E35" i="1"/>
  <c r="E36" i="1"/>
  <c r="E40" i="1"/>
  <c r="F33" i="1"/>
  <c r="F34" i="1"/>
  <c r="F35" i="1"/>
  <c r="F36" i="1"/>
  <c r="F40" i="1"/>
  <c r="C33" i="1"/>
  <c r="C34" i="1"/>
  <c r="C35" i="1"/>
  <c r="C36" i="1"/>
  <c r="C40" i="1"/>
  <c r="D22" i="15"/>
  <c r="D23" i="15"/>
  <c r="C25" i="15"/>
  <c r="D25" i="15"/>
  <c r="E25" i="15"/>
  <c r="F25" i="15"/>
  <c r="G25" i="15"/>
  <c r="C19" i="15"/>
  <c r="D19" i="15"/>
  <c r="E19" i="15"/>
  <c r="F19" i="15"/>
  <c r="G19" i="15"/>
  <c r="D18" i="15"/>
  <c r="E18" i="15"/>
  <c r="F18" i="15"/>
  <c r="G18" i="15"/>
  <c r="C18" i="15"/>
  <c r="H36" i="9"/>
  <c r="G36" i="9"/>
  <c r="F36" i="9"/>
  <c r="E36" i="9"/>
  <c r="F181" i="16"/>
  <c r="G181" i="16"/>
  <c r="G228" i="16"/>
  <c r="H181" i="16"/>
  <c r="H228" i="16"/>
  <c r="I181" i="16"/>
  <c r="I228" i="16"/>
  <c r="J181" i="16"/>
  <c r="J228" i="16"/>
  <c r="K181" i="16"/>
  <c r="K228" i="16"/>
  <c r="B31" i="15"/>
  <c r="B30" i="15"/>
  <c r="D44" i="1"/>
  <c r="D45" i="1"/>
  <c r="D46" i="1"/>
  <c r="D47" i="1"/>
  <c r="D48" i="1"/>
  <c r="D28" i="1"/>
  <c r="D50" i="1"/>
  <c r="E44" i="1"/>
  <c r="E45" i="1"/>
  <c r="E46" i="1"/>
  <c r="E47" i="1"/>
  <c r="E48" i="1"/>
  <c r="E28" i="1"/>
  <c r="E50" i="1"/>
  <c r="F44" i="1"/>
  <c r="F45" i="1"/>
  <c r="F46" i="1"/>
  <c r="F47" i="1"/>
  <c r="F48" i="1"/>
  <c r="F28" i="1"/>
  <c r="F50" i="1"/>
  <c r="C44" i="1"/>
  <c r="C45" i="1"/>
  <c r="C46" i="1"/>
  <c r="C47" i="1"/>
  <c r="C48" i="1"/>
  <c r="C28" i="1"/>
  <c r="C50" i="1"/>
  <c r="B47" i="1"/>
  <c r="B46" i="1"/>
  <c r="B45" i="1"/>
  <c r="B44" i="1"/>
  <c r="D29" i="1"/>
  <c r="E29" i="1"/>
  <c r="F29" i="1"/>
  <c r="C29" i="1"/>
  <c r="AV25" i="2"/>
  <c r="AU25" i="2"/>
  <c r="AT25" i="2"/>
  <c r="AS25" i="2"/>
  <c r="AR25" i="2"/>
  <c r="AQ25" i="2"/>
  <c r="AP25" i="2"/>
  <c r="AO25" i="2"/>
  <c r="AN25" i="2"/>
  <c r="AM25" i="2"/>
  <c r="AL25" i="2"/>
  <c r="AK25" i="2"/>
  <c r="AJ25" i="2"/>
  <c r="AI25" i="2"/>
  <c r="AH25" i="2"/>
  <c r="AG25" i="2"/>
  <c r="AF25" i="2"/>
  <c r="AE25" i="2"/>
  <c r="AD25" i="2"/>
  <c r="AC25" i="2"/>
  <c r="AB25" i="2"/>
  <c r="AA25" i="2"/>
  <c r="Z25" i="2"/>
  <c r="Y25" i="2"/>
  <c r="X25" i="2"/>
  <c r="W25" i="2"/>
  <c r="V25" i="2"/>
  <c r="U25" i="2"/>
  <c r="T25" i="2"/>
  <c r="S25" i="2"/>
  <c r="R25" i="2"/>
  <c r="Q25" i="2"/>
  <c r="P25" i="2"/>
  <c r="O25" i="2"/>
  <c r="N25" i="2"/>
  <c r="M25" i="2"/>
  <c r="L25" i="2"/>
  <c r="K25" i="2"/>
  <c r="L27" i="2"/>
  <c r="C27" i="2"/>
  <c r="Q27" i="2"/>
  <c r="D27" i="2"/>
  <c r="V27" i="2"/>
  <c r="E27" i="2"/>
  <c r="Z27" i="2"/>
  <c r="F27" i="2"/>
  <c r="AF27" i="2"/>
  <c r="G27" i="2"/>
  <c r="AL27" i="2"/>
  <c r="H27" i="2"/>
  <c r="AR27" i="2"/>
  <c r="I27" i="2"/>
  <c r="L28" i="2"/>
  <c r="C28" i="2"/>
  <c r="Q28" i="2"/>
  <c r="D28" i="2"/>
  <c r="V28" i="2"/>
  <c r="E28" i="2"/>
  <c r="Z28" i="2"/>
  <c r="F28" i="2"/>
  <c r="AF28" i="2"/>
  <c r="G28" i="2"/>
  <c r="AL28" i="2"/>
  <c r="H28" i="2"/>
  <c r="AR28" i="2"/>
  <c r="I28" i="2"/>
  <c r="L29" i="2"/>
  <c r="C29" i="2"/>
  <c r="Q29" i="2"/>
  <c r="D29" i="2"/>
  <c r="V29" i="2"/>
  <c r="E29" i="2"/>
  <c r="Z29" i="2"/>
  <c r="F29" i="2"/>
  <c r="AF29" i="2"/>
  <c r="G29" i="2"/>
  <c r="AL29" i="2"/>
  <c r="H29" i="2"/>
  <c r="AR29" i="2"/>
  <c r="I29" i="2"/>
  <c r="L30" i="2"/>
  <c r="C30" i="2"/>
  <c r="Q30" i="2"/>
  <c r="D30" i="2"/>
  <c r="V30" i="2"/>
  <c r="E30" i="2"/>
  <c r="Z30" i="2"/>
  <c r="F30" i="2"/>
  <c r="AF30" i="2"/>
  <c r="G30" i="2"/>
  <c r="AL30" i="2"/>
  <c r="H30" i="2"/>
  <c r="AR30" i="2"/>
  <c r="I30" i="2"/>
  <c r="L31" i="2"/>
  <c r="C31" i="2"/>
  <c r="Q31" i="2"/>
  <c r="D31" i="2"/>
  <c r="V31" i="2"/>
  <c r="E31" i="2"/>
  <c r="Z31" i="2"/>
  <c r="F31" i="2"/>
  <c r="AF31" i="2"/>
  <c r="G31" i="2"/>
  <c r="AL31" i="2"/>
  <c r="H31" i="2"/>
  <c r="AR31" i="2"/>
  <c r="I31" i="2"/>
  <c r="L32" i="2"/>
  <c r="C32" i="2"/>
  <c r="Q32" i="2"/>
  <c r="D32" i="2"/>
  <c r="V32" i="2"/>
  <c r="E32" i="2"/>
  <c r="Z32" i="2"/>
  <c r="F32" i="2"/>
  <c r="AF32" i="2"/>
  <c r="G32" i="2"/>
  <c r="AL32" i="2"/>
  <c r="H32" i="2"/>
  <c r="AR32" i="2"/>
  <c r="I32" i="2"/>
  <c r="L33" i="2"/>
  <c r="C33" i="2"/>
  <c r="Q33" i="2"/>
  <c r="D33" i="2"/>
  <c r="V33" i="2"/>
  <c r="E33" i="2"/>
  <c r="Z33" i="2"/>
  <c r="F33" i="2"/>
  <c r="AF33" i="2"/>
  <c r="G33" i="2"/>
  <c r="AL33" i="2"/>
  <c r="H33" i="2"/>
  <c r="AR33" i="2"/>
  <c r="I33" i="2"/>
  <c r="L34" i="2"/>
  <c r="C34" i="2"/>
  <c r="Q34" i="2"/>
  <c r="D34" i="2"/>
  <c r="V34" i="2"/>
  <c r="E34" i="2"/>
  <c r="Z34" i="2"/>
  <c r="F34" i="2"/>
  <c r="AF34" i="2"/>
  <c r="G34" i="2"/>
  <c r="AL34" i="2"/>
  <c r="H34" i="2"/>
  <c r="AR34" i="2"/>
  <c r="I34" i="2"/>
  <c r="L35" i="2"/>
  <c r="C35" i="2"/>
  <c r="Q35" i="2"/>
  <c r="D35" i="2"/>
  <c r="V35" i="2"/>
  <c r="E35" i="2"/>
  <c r="Z35" i="2"/>
  <c r="F35" i="2"/>
  <c r="AF35" i="2"/>
  <c r="G35" i="2"/>
  <c r="AL35" i="2"/>
  <c r="H35" i="2"/>
  <c r="AR35" i="2"/>
  <c r="I35" i="2"/>
  <c r="L36" i="2"/>
  <c r="C36" i="2"/>
  <c r="Q36" i="2"/>
  <c r="D36" i="2"/>
  <c r="V36" i="2"/>
  <c r="E36" i="2"/>
  <c r="Z36" i="2"/>
  <c r="F36" i="2"/>
  <c r="AF36" i="2"/>
  <c r="G36" i="2"/>
  <c r="AL36" i="2"/>
  <c r="H36" i="2"/>
  <c r="AR36" i="2"/>
  <c r="I36" i="2"/>
  <c r="L37" i="2"/>
  <c r="C37" i="2"/>
  <c r="Q37" i="2"/>
  <c r="D37" i="2"/>
  <c r="V37" i="2"/>
  <c r="E37" i="2"/>
  <c r="Z37" i="2"/>
  <c r="F37" i="2"/>
  <c r="AF37" i="2"/>
  <c r="G37" i="2"/>
  <c r="AL37" i="2"/>
  <c r="H37" i="2"/>
  <c r="AR37" i="2"/>
  <c r="I37" i="2"/>
  <c r="L38" i="2"/>
  <c r="C38" i="2"/>
  <c r="Q38" i="2"/>
  <c r="D38" i="2"/>
  <c r="V38" i="2"/>
  <c r="E38" i="2"/>
  <c r="Z38" i="2"/>
  <c r="F38" i="2"/>
  <c r="AF38" i="2"/>
  <c r="G38" i="2"/>
  <c r="AL38" i="2"/>
  <c r="H38" i="2"/>
  <c r="AR38" i="2"/>
  <c r="I38" i="2"/>
  <c r="L39" i="2"/>
  <c r="C39" i="2"/>
  <c r="Q39" i="2"/>
  <c r="D39" i="2"/>
  <c r="V39" i="2"/>
  <c r="E39" i="2"/>
  <c r="Z39" i="2"/>
  <c r="F39" i="2"/>
  <c r="AF39" i="2"/>
  <c r="G39" i="2"/>
  <c r="AL39" i="2"/>
  <c r="H39" i="2"/>
  <c r="AR39" i="2"/>
  <c r="I39" i="2"/>
  <c r="L40" i="2"/>
  <c r="C40" i="2"/>
  <c r="Q40" i="2"/>
  <c r="D40" i="2"/>
  <c r="V40" i="2"/>
  <c r="E40" i="2"/>
  <c r="Z40" i="2"/>
  <c r="F40" i="2"/>
  <c r="AF40" i="2"/>
  <c r="G40" i="2"/>
  <c r="AL40" i="2"/>
  <c r="H40" i="2"/>
  <c r="AR40" i="2"/>
  <c r="I40" i="2"/>
  <c r="L41" i="2"/>
  <c r="C41" i="2"/>
  <c r="Q41" i="2"/>
  <c r="D41" i="2"/>
  <c r="V41" i="2"/>
  <c r="E41" i="2"/>
  <c r="Z41" i="2"/>
  <c r="F41" i="2"/>
  <c r="AF41" i="2"/>
  <c r="G41" i="2"/>
  <c r="AL41" i="2"/>
  <c r="H41" i="2"/>
  <c r="AR41" i="2"/>
  <c r="I41" i="2"/>
  <c r="L42" i="2"/>
  <c r="C42" i="2"/>
  <c r="Q42" i="2"/>
  <c r="D42" i="2"/>
  <c r="V42" i="2"/>
  <c r="E42" i="2"/>
  <c r="Z42" i="2"/>
  <c r="F42" i="2"/>
  <c r="AF42" i="2"/>
  <c r="G42" i="2"/>
  <c r="AL42" i="2"/>
  <c r="H42" i="2"/>
  <c r="AR42" i="2"/>
  <c r="I42" i="2"/>
  <c r="L43" i="2"/>
  <c r="C43" i="2"/>
  <c r="Q43" i="2"/>
  <c r="D43" i="2"/>
  <c r="V43" i="2"/>
  <c r="E43" i="2"/>
  <c r="Z43" i="2"/>
  <c r="F43" i="2"/>
  <c r="AF43" i="2"/>
  <c r="G43" i="2"/>
  <c r="AL43" i="2"/>
  <c r="H43" i="2"/>
  <c r="AR43" i="2"/>
  <c r="I43" i="2"/>
  <c r="L44" i="2"/>
  <c r="C44" i="2"/>
  <c r="Q44" i="2"/>
  <c r="D44" i="2"/>
  <c r="V44" i="2"/>
  <c r="E44" i="2"/>
  <c r="Z44" i="2"/>
  <c r="F44" i="2"/>
  <c r="AF44" i="2"/>
  <c r="G44" i="2"/>
  <c r="AL44" i="2"/>
  <c r="H44" i="2"/>
  <c r="AR44" i="2"/>
  <c r="I44" i="2"/>
  <c r="L45" i="2"/>
  <c r="C45" i="2"/>
  <c r="Q45" i="2"/>
  <c r="D45" i="2"/>
  <c r="V45" i="2"/>
  <c r="E45" i="2"/>
  <c r="Z45" i="2"/>
  <c r="F45" i="2"/>
  <c r="AF45" i="2"/>
  <c r="G45" i="2"/>
  <c r="AL45" i="2"/>
  <c r="H45" i="2"/>
  <c r="AR45" i="2"/>
  <c r="I45" i="2"/>
  <c r="L46" i="2"/>
  <c r="C46" i="2"/>
  <c r="Q46" i="2"/>
  <c r="D46" i="2"/>
  <c r="V46" i="2"/>
  <c r="E46" i="2"/>
  <c r="Z46" i="2"/>
  <c r="F46" i="2"/>
  <c r="AF46" i="2"/>
  <c r="G46" i="2"/>
  <c r="AL46" i="2"/>
  <c r="H46" i="2"/>
  <c r="AR46" i="2"/>
  <c r="I46" i="2"/>
  <c r="L47" i="2"/>
  <c r="C47" i="2"/>
  <c r="Q47" i="2"/>
  <c r="D47" i="2"/>
  <c r="V47" i="2"/>
  <c r="E47" i="2"/>
  <c r="Z47" i="2"/>
  <c r="F47" i="2"/>
  <c r="AF47" i="2"/>
  <c r="G47" i="2"/>
  <c r="AL47" i="2"/>
  <c r="H47" i="2"/>
  <c r="AR47" i="2"/>
  <c r="I47" i="2"/>
  <c r="L48" i="2"/>
  <c r="C48" i="2"/>
  <c r="Q48" i="2"/>
  <c r="D48" i="2"/>
  <c r="V48" i="2"/>
  <c r="E48" i="2"/>
  <c r="Z48" i="2"/>
  <c r="F48" i="2"/>
  <c r="AF48" i="2"/>
  <c r="G48" i="2"/>
  <c r="AL48" i="2"/>
  <c r="H48" i="2"/>
  <c r="AR48" i="2"/>
  <c r="I48" i="2"/>
  <c r="L49" i="2"/>
  <c r="C49" i="2"/>
  <c r="Q49" i="2"/>
  <c r="D49" i="2"/>
  <c r="V49" i="2"/>
  <c r="E49" i="2"/>
  <c r="Z49" i="2"/>
  <c r="F49" i="2"/>
  <c r="AF49" i="2"/>
  <c r="G49" i="2"/>
  <c r="AL49" i="2"/>
  <c r="H49" i="2"/>
  <c r="AR49" i="2"/>
  <c r="I49" i="2"/>
  <c r="L50" i="2"/>
  <c r="C50" i="2"/>
  <c r="Q50" i="2"/>
  <c r="D50" i="2"/>
  <c r="V50" i="2"/>
  <c r="E50" i="2"/>
  <c r="Z50" i="2"/>
  <c r="F50" i="2"/>
  <c r="AF50" i="2"/>
  <c r="G50" i="2"/>
  <c r="AL50" i="2"/>
  <c r="H50" i="2"/>
  <c r="AR50" i="2"/>
  <c r="I50" i="2"/>
  <c r="L51" i="2"/>
  <c r="C51" i="2"/>
  <c r="Q51" i="2"/>
  <c r="D51" i="2"/>
  <c r="V51" i="2"/>
  <c r="E51" i="2"/>
  <c r="Z51" i="2"/>
  <c r="F51" i="2"/>
  <c r="AF51" i="2"/>
  <c r="G51" i="2"/>
  <c r="AL51" i="2"/>
  <c r="H51" i="2"/>
  <c r="AR51" i="2"/>
  <c r="I51" i="2"/>
  <c r="L52" i="2"/>
  <c r="C52" i="2"/>
  <c r="Q52" i="2"/>
  <c r="D52" i="2"/>
  <c r="V52" i="2"/>
  <c r="E52" i="2"/>
  <c r="Z52" i="2"/>
  <c r="F52" i="2"/>
  <c r="AF52" i="2"/>
  <c r="G52" i="2"/>
  <c r="AL52" i="2"/>
  <c r="H52" i="2"/>
  <c r="AR52" i="2"/>
  <c r="I52" i="2"/>
  <c r="L53" i="2"/>
  <c r="C53" i="2"/>
  <c r="Q53" i="2"/>
  <c r="D53" i="2"/>
  <c r="V53" i="2"/>
  <c r="E53" i="2"/>
  <c r="Z53" i="2"/>
  <c r="F53" i="2"/>
  <c r="AF53" i="2"/>
  <c r="G53" i="2"/>
  <c r="AL53" i="2"/>
  <c r="H53" i="2"/>
  <c r="AR53" i="2"/>
  <c r="I53" i="2"/>
  <c r="L54" i="2"/>
  <c r="C54" i="2"/>
  <c r="Q54" i="2"/>
  <c r="D54" i="2"/>
  <c r="V54" i="2"/>
  <c r="E54" i="2"/>
  <c r="Z54" i="2"/>
  <c r="F54" i="2"/>
  <c r="AF54" i="2"/>
  <c r="G54" i="2"/>
  <c r="AL54" i="2"/>
  <c r="H54" i="2"/>
  <c r="AR54" i="2"/>
  <c r="I54" i="2"/>
  <c r="L55" i="2"/>
  <c r="C55" i="2"/>
  <c r="Q55" i="2"/>
  <c r="D55" i="2"/>
  <c r="V55" i="2"/>
  <c r="E55" i="2"/>
  <c r="Z55" i="2"/>
  <c r="F55" i="2"/>
  <c r="AF55" i="2"/>
  <c r="G55" i="2"/>
  <c r="AL55" i="2"/>
  <c r="H55" i="2"/>
  <c r="AR55" i="2"/>
  <c r="I55" i="2"/>
  <c r="L56" i="2"/>
  <c r="C56" i="2"/>
  <c r="Q56" i="2"/>
  <c r="D56" i="2"/>
  <c r="V56" i="2"/>
  <c r="E56" i="2"/>
  <c r="Z56" i="2"/>
  <c r="F56" i="2"/>
  <c r="AF56" i="2"/>
  <c r="G56" i="2"/>
  <c r="AL56" i="2"/>
  <c r="H56" i="2"/>
  <c r="AR56" i="2"/>
  <c r="I56" i="2"/>
  <c r="L57" i="2"/>
  <c r="C57" i="2"/>
  <c r="Q57" i="2"/>
  <c r="D57" i="2"/>
  <c r="V57" i="2"/>
  <c r="E57" i="2"/>
  <c r="Z57" i="2"/>
  <c r="F57" i="2"/>
  <c r="AF57" i="2"/>
  <c r="G57" i="2"/>
  <c r="AL57" i="2"/>
  <c r="H57" i="2"/>
  <c r="AR57" i="2"/>
  <c r="I57" i="2"/>
  <c r="L58" i="2"/>
  <c r="C58" i="2"/>
  <c r="Q58" i="2"/>
  <c r="D58" i="2"/>
  <c r="V58" i="2"/>
  <c r="E58" i="2"/>
  <c r="Z58" i="2"/>
  <c r="F58" i="2"/>
  <c r="AF58" i="2"/>
  <c r="G58" i="2"/>
  <c r="AL58" i="2"/>
  <c r="H58" i="2"/>
  <c r="AR58" i="2"/>
  <c r="I58" i="2"/>
  <c r="L59" i="2"/>
  <c r="C59" i="2"/>
  <c r="Q59" i="2"/>
  <c r="D59" i="2"/>
  <c r="V59" i="2"/>
  <c r="E59" i="2"/>
  <c r="Z59" i="2"/>
  <c r="F59" i="2"/>
  <c r="AF59" i="2"/>
  <c r="G59" i="2"/>
  <c r="AL59" i="2"/>
  <c r="H59" i="2"/>
  <c r="AR59" i="2"/>
  <c r="I59" i="2"/>
  <c r="L60" i="2"/>
  <c r="C60" i="2"/>
  <c r="Q60" i="2"/>
  <c r="D60" i="2"/>
  <c r="V60" i="2"/>
  <c r="E60" i="2"/>
  <c r="Z60" i="2"/>
  <c r="F60" i="2"/>
  <c r="AF60" i="2"/>
  <c r="G60" i="2"/>
  <c r="AL60" i="2"/>
  <c r="H60" i="2"/>
  <c r="AR60" i="2"/>
  <c r="I60" i="2"/>
  <c r="L61" i="2"/>
  <c r="C61" i="2"/>
  <c r="Q61" i="2"/>
  <c r="D61" i="2"/>
  <c r="V61" i="2"/>
  <c r="E61" i="2"/>
  <c r="Z61" i="2"/>
  <c r="F61" i="2"/>
  <c r="AF61" i="2"/>
  <c r="G61" i="2"/>
  <c r="AL61" i="2"/>
  <c r="H61" i="2"/>
  <c r="AR61" i="2"/>
  <c r="I61" i="2"/>
  <c r="L62" i="2"/>
  <c r="C62" i="2"/>
  <c r="Q62" i="2"/>
  <c r="D62" i="2"/>
  <c r="V62" i="2"/>
  <c r="E62" i="2"/>
  <c r="Z62" i="2"/>
  <c r="F62" i="2"/>
  <c r="AF62" i="2"/>
  <c r="G62" i="2"/>
  <c r="AL62" i="2"/>
  <c r="H62" i="2"/>
  <c r="AR62" i="2"/>
  <c r="I62" i="2"/>
  <c r="L63" i="2"/>
  <c r="C63" i="2"/>
  <c r="Q63" i="2"/>
  <c r="D63" i="2"/>
  <c r="V63" i="2"/>
  <c r="E63" i="2"/>
  <c r="Z63" i="2"/>
  <c r="F63" i="2"/>
  <c r="AF63" i="2"/>
  <c r="G63" i="2"/>
  <c r="AL63" i="2"/>
  <c r="H63" i="2"/>
  <c r="AR63" i="2"/>
  <c r="I63" i="2"/>
  <c r="L64" i="2"/>
  <c r="C64" i="2"/>
  <c r="Q64" i="2"/>
  <c r="D64" i="2"/>
  <c r="V64" i="2"/>
  <c r="E64" i="2"/>
  <c r="Z64" i="2"/>
  <c r="F64" i="2"/>
  <c r="AF64" i="2"/>
  <c r="G64" i="2"/>
  <c r="AL64" i="2"/>
  <c r="H64" i="2"/>
  <c r="AR64" i="2"/>
  <c r="I64" i="2"/>
  <c r="L65" i="2"/>
  <c r="C65" i="2"/>
  <c r="Q65" i="2"/>
  <c r="D65" i="2"/>
  <c r="V65" i="2"/>
  <c r="E65" i="2"/>
  <c r="Z65" i="2"/>
  <c r="F65" i="2"/>
  <c r="AF65" i="2"/>
  <c r="G65" i="2"/>
  <c r="AL65" i="2"/>
  <c r="H65" i="2"/>
  <c r="AR65" i="2"/>
  <c r="I65" i="2"/>
  <c r="L67" i="2"/>
  <c r="C67" i="2"/>
  <c r="Q67" i="2"/>
  <c r="D67" i="2"/>
  <c r="V67" i="2"/>
  <c r="E67" i="2"/>
  <c r="Z67" i="2"/>
  <c r="F67" i="2"/>
  <c r="AF67" i="2"/>
  <c r="G67" i="2"/>
  <c r="AL67" i="2"/>
  <c r="H67" i="2"/>
  <c r="AR67" i="2"/>
  <c r="I67" i="2"/>
  <c r="L68" i="2"/>
  <c r="C68" i="2"/>
  <c r="Q68" i="2"/>
  <c r="D68" i="2"/>
  <c r="V68" i="2"/>
  <c r="E68" i="2"/>
  <c r="Z68" i="2"/>
  <c r="F68" i="2"/>
  <c r="AF68" i="2"/>
  <c r="G68" i="2"/>
  <c r="AL68" i="2"/>
  <c r="H68" i="2"/>
  <c r="AR68" i="2"/>
  <c r="I68" i="2"/>
  <c r="L69" i="2"/>
  <c r="C69" i="2"/>
  <c r="Q69" i="2"/>
  <c r="D69" i="2"/>
  <c r="V69" i="2"/>
  <c r="E69" i="2"/>
  <c r="Z69" i="2"/>
  <c r="F69" i="2"/>
  <c r="AF69" i="2"/>
  <c r="G69" i="2"/>
  <c r="AL69" i="2"/>
  <c r="H69" i="2"/>
  <c r="AR69" i="2"/>
  <c r="I69" i="2"/>
  <c r="L70" i="2"/>
  <c r="C70" i="2"/>
  <c r="Q70" i="2"/>
  <c r="D70" i="2"/>
  <c r="V70" i="2"/>
  <c r="E70" i="2"/>
  <c r="Z70" i="2"/>
  <c r="F70" i="2"/>
  <c r="AF70" i="2"/>
  <c r="G70" i="2"/>
  <c r="AL70" i="2"/>
  <c r="H70" i="2"/>
  <c r="AR70" i="2"/>
  <c r="I70" i="2"/>
  <c r="L71" i="2"/>
  <c r="C71" i="2"/>
  <c r="Q71" i="2"/>
  <c r="D71" i="2"/>
  <c r="V71" i="2"/>
  <c r="E71" i="2"/>
  <c r="Z71" i="2"/>
  <c r="F71" i="2"/>
  <c r="AF71" i="2"/>
  <c r="G71" i="2"/>
  <c r="AL71" i="2"/>
  <c r="H71" i="2"/>
  <c r="AR71" i="2"/>
  <c r="I71" i="2"/>
  <c r="L72" i="2"/>
  <c r="C72" i="2"/>
  <c r="Q72" i="2"/>
  <c r="D72" i="2"/>
  <c r="V72" i="2"/>
  <c r="E72" i="2"/>
  <c r="Z72" i="2"/>
  <c r="F72" i="2"/>
  <c r="AF72" i="2"/>
  <c r="G72" i="2"/>
  <c r="AL72" i="2"/>
  <c r="H72" i="2"/>
  <c r="AR72" i="2"/>
  <c r="I72" i="2"/>
  <c r="L73" i="2"/>
  <c r="C73" i="2"/>
  <c r="Q73" i="2"/>
  <c r="D73" i="2"/>
  <c r="V73" i="2"/>
  <c r="E73" i="2"/>
  <c r="Z73" i="2"/>
  <c r="F73" i="2"/>
  <c r="AF73" i="2"/>
  <c r="G73" i="2"/>
  <c r="AL73" i="2"/>
  <c r="H73" i="2"/>
  <c r="AR73" i="2"/>
  <c r="I73" i="2"/>
  <c r="L74" i="2"/>
  <c r="C74" i="2"/>
  <c r="Q74" i="2"/>
  <c r="D74" i="2"/>
  <c r="V74" i="2"/>
  <c r="E74" i="2"/>
  <c r="Z74" i="2"/>
  <c r="F74" i="2"/>
  <c r="AF74" i="2"/>
  <c r="G74" i="2"/>
  <c r="AL74" i="2"/>
  <c r="H74" i="2"/>
  <c r="AR74" i="2"/>
  <c r="I74" i="2"/>
  <c r="L75" i="2"/>
  <c r="C75" i="2"/>
  <c r="Q75" i="2"/>
  <c r="D75" i="2"/>
  <c r="V75" i="2"/>
  <c r="E75" i="2"/>
  <c r="Z75" i="2"/>
  <c r="F75" i="2"/>
  <c r="AF75" i="2"/>
  <c r="G75" i="2"/>
  <c r="AL75" i="2"/>
  <c r="H75" i="2"/>
  <c r="AR75" i="2"/>
  <c r="I75" i="2"/>
  <c r="L76" i="2"/>
  <c r="C76" i="2"/>
  <c r="Q76" i="2"/>
  <c r="D76" i="2"/>
  <c r="V76" i="2"/>
  <c r="E76" i="2"/>
  <c r="Z76" i="2"/>
  <c r="F76" i="2"/>
  <c r="AF76" i="2"/>
  <c r="G76" i="2"/>
  <c r="AL76" i="2"/>
  <c r="H76" i="2"/>
  <c r="AR76" i="2"/>
  <c r="I76" i="2"/>
  <c r="L77" i="2"/>
  <c r="C77" i="2"/>
  <c r="Q77" i="2"/>
  <c r="D77" i="2"/>
  <c r="V77" i="2"/>
  <c r="E77" i="2"/>
  <c r="Z77" i="2"/>
  <c r="F77" i="2"/>
  <c r="AF77" i="2"/>
  <c r="G77" i="2"/>
  <c r="AL77" i="2"/>
  <c r="H77" i="2"/>
  <c r="AR77" i="2"/>
  <c r="I77" i="2"/>
  <c r="L78" i="2"/>
  <c r="C78" i="2"/>
  <c r="Q78" i="2"/>
  <c r="D78" i="2"/>
  <c r="V78" i="2"/>
  <c r="E78" i="2"/>
  <c r="Z78" i="2"/>
  <c r="F78" i="2"/>
  <c r="AF78" i="2"/>
  <c r="G78" i="2"/>
  <c r="AL78" i="2"/>
  <c r="H78" i="2"/>
  <c r="AR78" i="2"/>
  <c r="I78" i="2"/>
  <c r="L79" i="2"/>
  <c r="C79" i="2"/>
  <c r="Q79" i="2"/>
  <c r="D79" i="2"/>
  <c r="V79" i="2"/>
  <c r="E79" i="2"/>
  <c r="Z79" i="2"/>
  <c r="F79" i="2"/>
  <c r="AF79" i="2"/>
  <c r="G79" i="2"/>
  <c r="AL79" i="2"/>
  <c r="H79" i="2"/>
  <c r="AR79" i="2"/>
  <c r="I79" i="2"/>
  <c r="L80" i="2"/>
  <c r="C80" i="2"/>
  <c r="Q80" i="2"/>
  <c r="D80" i="2"/>
  <c r="V80" i="2"/>
  <c r="E80" i="2"/>
  <c r="Z80" i="2"/>
  <c r="F80" i="2"/>
  <c r="AF80" i="2"/>
  <c r="G80" i="2"/>
  <c r="AL80" i="2"/>
  <c r="H80" i="2"/>
  <c r="AR80" i="2"/>
  <c r="I80" i="2"/>
  <c r="L81" i="2"/>
  <c r="C81" i="2"/>
  <c r="Q81" i="2"/>
  <c r="D81" i="2"/>
  <c r="V81" i="2"/>
  <c r="E81" i="2"/>
  <c r="Z81" i="2"/>
  <c r="F81" i="2"/>
  <c r="AF81" i="2"/>
  <c r="G81" i="2"/>
  <c r="AL81" i="2"/>
  <c r="H81" i="2"/>
  <c r="AR81" i="2"/>
  <c r="I81" i="2"/>
  <c r="L83" i="2"/>
  <c r="C83" i="2"/>
  <c r="Q83" i="2"/>
  <c r="D83" i="2"/>
  <c r="V83" i="2"/>
  <c r="E83" i="2"/>
  <c r="Z83" i="2"/>
  <c r="F83" i="2"/>
  <c r="AF83" i="2"/>
  <c r="G83" i="2"/>
  <c r="AL83" i="2"/>
  <c r="H83" i="2"/>
  <c r="AR83" i="2"/>
  <c r="I83" i="2"/>
  <c r="L84" i="2"/>
  <c r="C84" i="2"/>
  <c r="Q84" i="2"/>
  <c r="D84" i="2"/>
  <c r="V84" i="2"/>
  <c r="E84" i="2"/>
  <c r="Z84" i="2"/>
  <c r="F84" i="2"/>
  <c r="AF84" i="2"/>
  <c r="G84" i="2"/>
  <c r="AL84" i="2"/>
  <c r="H84" i="2"/>
  <c r="AR84" i="2"/>
  <c r="I84" i="2"/>
  <c r="L85" i="2"/>
  <c r="C85" i="2"/>
  <c r="Q85" i="2"/>
  <c r="D85" i="2"/>
  <c r="V85" i="2"/>
  <c r="E85" i="2"/>
  <c r="Z85" i="2"/>
  <c r="F85" i="2"/>
  <c r="AF85" i="2"/>
  <c r="G85" i="2"/>
  <c r="AL85" i="2"/>
  <c r="H85" i="2"/>
  <c r="AR85" i="2"/>
  <c r="I85" i="2"/>
  <c r="L86" i="2"/>
  <c r="C86" i="2"/>
  <c r="Q86" i="2"/>
  <c r="D86" i="2"/>
  <c r="V86" i="2"/>
  <c r="E86" i="2"/>
  <c r="Z86" i="2"/>
  <c r="F86" i="2"/>
  <c r="AF86" i="2"/>
  <c r="G86" i="2"/>
  <c r="AL86" i="2"/>
  <c r="H86" i="2"/>
  <c r="AR86" i="2"/>
  <c r="I86" i="2"/>
  <c r="L87" i="2"/>
  <c r="C87" i="2"/>
  <c r="Q87" i="2"/>
  <c r="D87" i="2"/>
  <c r="V87" i="2"/>
  <c r="E87" i="2"/>
  <c r="Z87" i="2"/>
  <c r="F87" i="2"/>
  <c r="AF87" i="2"/>
  <c r="G87" i="2"/>
  <c r="AL87" i="2"/>
  <c r="H87" i="2"/>
  <c r="AR87" i="2"/>
  <c r="I87" i="2"/>
  <c r="L88" i="2"/>
  <c r="C88" i="2"/>
  <c r="Q88" i="2"/>
  <c r="D88" i="2"/>
  <c r="V88" i="2"/>
  <c r="E88" i="2"/>
  <c r="Z88" i="2"/>
  <c r="F88" i="2"/>
  <c r="AF88" i="2"/>
  <c r="G88" i="2"/>
  <c r="AL88" i="2"/>
  <c r="H88" i="2"/>
  <c r="AR88" i="2"/>
  <c r="I88" i="2"/>
  <c r="L89" i="2"/>
  <c r="C89" i="2"/>
  <c r="Q89" i="2"/>
  <c r="D89" i="2"/>
  <c r="V89" i="2"/>
  <c r="E89" i="2"/>
  <c r="Z89" i="2"/>
  <c r="F89" i="2"/>
  <c r="AF89" i="2"/>
  <c r="G89" i="2"/>
  <c r="AL89" i="2"/>
  <c r="H89" i="2"/>
  <c r="AR89" i="2"/>
  <c r="I89" i="2"/>
  <c r="L90" i="2"/>
  <c r="C90" i="2"/>
  <c r="Q90" i="2"/>
  <c r="D90" i="2"/>
  <c r="V90" i="2"/>
  <c r="E90" i="2"/>
  <c r="Z90" i="2"/>
  <c r="F90" i="2"/>
  <c r="AF90" i="2"/>
  <c r="G90" i="2"/>
  <c r="AL90" i="2"/>
  <c r="H90" i="2"/>
  <c r="AR90" i="2"/>
  <c r="I90" i="2"/>
  <c r="L91" i="2"/>
  <c r="C91" i="2"/>
  <c r="Q91" i="2"/>
  <c r="D91" i="2"/>
  <c r="V91" i="2"/>
  <c r="E91" i="2"/>
  <c r="Z91" i="2"/>
  <c r="F91" i="2"/>
  <c r="AF91" i="2"/>
  <c r="G91" i="2"/>
  <c r="AL91" i="2"/>
  <c r="H91" i="2"/>
  <c r="AR91" i="2"/>
  <c r="I91" i="2"/>
  <c r="L92" i="2"/>
  <c r="C92" i="2"/>
  <c r="Q92" i="2"/>
  <c r="D92" i="2"/>
  <c r="V92" i="2"/>
  <c r="E92" i="2"/>
  <c r="Z92" i="2"/>
  <c r="F92" i="2"/>
  <c r="AF92" i="2"/>
  <c r="G92" i="2"/>
  <c r="AL92" i="2"/>
  <c r="H92" i="2"/>
  <c r="AR92" i="2"/>
  <c r="I92" i="2"/>
  <c r="L93" i="2"/>
  <c r="C93" i="2"/>
  <c r="Q93" i="2"/>
  <c r="D93" i="2"/>
  <c r="V93" i="2"/>
  <c r="E93" i="2"/>
  <c r="Z93" i="2"/>
  <c r="F93" i="2"/>
  <c r="AF93" i="2"/>
  <c r="G93" i="2"/>
  <c r="AL93" i="2"/>
  <c r="H93" i="2"/>
  <c r="AR93" i="2"/>
  <c r="I93" i="2"/>
  <c r="L94" i="2"/>
  <c r="C94" i="2"/>
  <c r="Q94" i="2"/>
  <c r="D94" i="2"/>
  <c r="V94" i="2"/>
  <c r="E94" i="2"/>
  <c r="Z94" i="2"/>
  <c r="F94" i="2"/>
  <c r="AF94" i="2"/>
  <c r="G94" i="2"/>
  <c r="AL94" i="2"/>
  <c r="H94" i="2"/>
  <c r="AR94" i="2"/>
  <c r="I94" i="2"/>
  <c r="L95" i="2"/>
  <c r="C95" i="2"/>
  <c r="Q95" i="2"/>
  <c r="D95" i="2"/>
  <c r="V95" i="2"/>
  <c r="E95" i="2"/>
  <c r="Z95" i="2"/>
  <c r="F95" i="2"/>
  <c r="AF95" i="2"/>
  <c r="G95" i="2"/>
  <c r="AL95" i="2"/>
  <c r="H95" i="2"/>
  <c r="AR95" i="2"/>
  <c r="I95" i="2"/>
  <c r="L96" i="2"/>
  <c r="C96" i="2"/>
  <c r="Q96" i="2"/>
  <c r="D96" i="2"/>
  <c r="V96" i="2"/>
  <c r="E96" i="2"/>
  <c r="Z96" i="2"/>
  <c r="F96" i="2"/>
  <c r="AF96" i="2"/>
  <c r="G96" i="2"/>
  <c r="AL96" i="2"/>
  <c r="H96" i="2"/>
  <c r="AR96" i="2"/>
  <c r="I96" i="2"/>
  <c r="L97" i="2"/>
  <c r="C97" i="2"/>
  <c r="Q97" i="2"/>
  <c r="D97" i="2"/>
  <c r="V97" i="2"/>
  <c r="E97" i="2"/>
  <c r="Z97" i="2"/>
  <c r="F97" i="2"/>
  <c r="AF97" i="2"/>
  <c r="G97" i="2"/>
  <c r="AL97" i="2"/>
  <c r="H97" i="2"/>
  <c r="AR97" i="2"/>
  <c r="I97" i="2"/>
  <c r="L98" i="2"/>
  <c r="C98" i="2"/>
  <c r="Q98" i="2"/>
  <c r="D98" i="2"/>
  <c r="V98" i="2"/>
  <c r="E98" i="2"/>
  <c r="Z98" i="2"/>
  <c r="F98" i="2"/>
  <c r="AF98" i="2"/>
  <c r="G98" i="2"/>
  <c r="AL98" i="2"/>
  <c r="H98" i="2"/>
  <c r="AR98" i="2"/>
  <c r="I98" i="2"/>
  <c r="L99" i="2"/>
  <c r="C99" i="2"/>
  <c r="Q99" i="2"/>
  <c r="D99" i="2"/>
  <c r="V99" i="2"/>
  <c r="E99" i="2"/>
  <c r="Z99" i="2"/>
  <c r="F99" i="2"/>
  <c r="AF99" i="2"/>
  <c r="G99" i="2"/>
  <c r="AL99" i="2"/>
  <c r="H99" i="2"/>
  <c r="AR99" i="2"/>
  <c r="I99" i="2"/>
  <c r="L100" i="2"/>
  <c r="C100" i="2"/>
  <c r="Q100" i="2"/>
  <c r="D100" i="2"/>
  <c r="V100" i="2"/>
  <c r="E100" i="2"/>
  <c r="Z100" i="2"/>
  <c r="F100" i="2"/>
  <c r="AF100" i="2"/>
  <c r="G100" i="2"/>
  <c r="AL100" i="2"/>
  <c r="H100" i="2"/>
  <c r="AR100" i="2"/>
  <c r="I100" i="2"/>
  <c r="L101" i="2"/>
  <c r="C101" i="2"/>
  <c r="Q101" i="2"/>
  <c r="D101" i="2"/>
  <c r="V101" i="2"/>
  <c r="E101" i="2"/>
  <c r="Z101" i="2"/>
  <c r="F101" i="2"/>
  <c r="AF101" i="2"/>
  <c r="G101" i="2"/>
  <c r="AL101" i="2"/>
  <c r="H101" i="2"/>
  <c r="AR101" i="2"/>
  <c r="I101" i="2"/>
  <c r="L102" i="2"/>
  <c r="C102" i="2"/>
  <c r="Q102" i="2"/>
  <c r="D102" i="2"/>
  <c r="V102" i="2"/>
  <c r="E102" i="2"/>
  <c r="Z102" i="2"/>
  <c r="F102" i="2"/>
  <c r="AF102" i="2"/>
  <c r="G102" i="2"/>
  <c r="AL102" i="2"/>
  <c r="H102" i="2"/>
  <c r="AR102" i="2"/>
  <c r="I102" i="2"/>
  <c r="L103" i="2"/>
  <c r="C103" i="2"/>
  <c r="Q103" i="2"/>
  <c r="D103" i="2"/>
  <c r="V103" i="2"/>
  <c r="E103" i="2"/>
  <c r="Z103" i="2"/>
  <c r="F103" i="2"/>
  <c r="AF103" i="2"/>
  <c r="G103" i="2"/>
  <c r="AL103" i="2"/>
  <c r="H103" i="2"/>
  <c r="AR103" i="2"/>
  <c r="I103" i="2"/>
  <c r="L104" i="2"/>
  <c r="C104" i="2"/>
  <c r="Q104" i="2"/>
  <c r="D104" i="2"/>
  <c r="V104" i="2"/>
  <c r="E104" i="2"/>
  <c r="Z104" i="2"/>
  <c r="F104" i="2"/>
  <c r="AF104" i="2"/>
  <c r="G104" i="2"/>
  <c r="AL104" i="2"/>
  <c r="H104" i="2"/>
  <c r="AR104" i="2"/>
  <c r="I104" i="2"/>
  <c r="L105" i="2"/>
  <c r="C105" i="2"/>
  <c r="Q105" i="2"/>
  <c r="D105" i="2"/>
  <c r="V105" i="2"/>
  <c r="E105" i="2"/>
  <c r="Z105" i="2"/>
  <c r="F105" i="2"/>
  <c r="AF105" i="2"/>
  <c r="G105" i="2"/>
  <c r="AL105" i="2"/>
  <c r="H105" i="2"/>
  <c r="AR105" i="2"/>
  <c r="I105" i="2"/>
  <c r="L106" i="2"/>
  <c r="C106" i="2"/>
  <c r="Q106" i="2"/>
  <c r="D106" i="2"/>
  <c r="V106" i="2"/>
  <c r="E106" i="2"/>
  <c r="Z106" i="2"/>
  <c r="F106" i="2"/>
  <c r="AF106" i="2"/>
  <c r="G106" i="2"/>
  <c r="AL106" i="2"/>
  <c r="H106" i="2"/>
  <c r="AR106" i="2"/>
  <c r="I106" i="2"/>
  <c r="L107" i="2"/>
  <c r="C107" i="2"/>
  <c r="Q107" i="2"/>
  <c r="D107" i="2"/>
  <c r="V107" i="2"/>
  <c r="E107" i="2"/>
  <c r="Z107" i="2"/>
  <c r="F107" i="2"/>
  <c r="AF107" i="2"/>
  <c r="G107" i="2"/>
  <c r="AL107" i="2"/>
  <c r="H107" i="2"/>
  <c r="AR107" i="2"/>
  <c r="I107" i="2"/>
  <c r="L108" i="2"/>
  <c r="C108" i="2"/>
  <c r="Q108" i="2"/>
  <c r="D108" i="2"/>
  <c r="V108" i="2"/>
  <c r="E108" i="2"/>
  <c r="Z108" i="2"/>
  <c r="F108" i="2"/>
  <c r="AF108" i="2"/>
  <c r="G108" i="2"/>
  <c r="AL108" i="2"/>
  <c r="H108" i="2"/>
  <c r="AR108" i="2"/>
  <c r="I108" i="2"/>
  <c r="L109" i="2"/>
  <c r="C109" i="2"/>
  <c r="Q109" i="2"/>
  <c r="D109" i="2"/>
  <c r="V109" i="2"/>
  <c r="E109" i="2"/>
  <c r="Z109" i="2"/>
  <c r="F109" i="2"/>
  <c r="AF109" i="2"/>
  <c r="G109" i="2"/>
  <c r="AL109" i="2"/>
  <c r="H109" i="2"/>
  <c r="AR109" i="2"/>
  <c r="I109" i="2"/>
  <c r="L110" i="2"/>
  <c r="C110" i="2"/>
  <c r="Q110" i="2"/>
  <c r="D110" i="2"/>
  <c r="V110" i="2"/>
  <c r="E110" i="2"/>
  <c r="Z110" i="2"/>
  <c r="F110" i="2"/>
  <c r="AF110" i="2"/>
  <c r="G110" i="2"/>
  <c r="AL110" i="2"/>
  <c r="H110" i="2"/>
  <c r="AR110" i="2"/>
  <c r="I110" i="2"/>
  <c r="L111" i="2"/>
  <c r="C111" i="2"/>
  <c r="Q111" i="2"/>
  <c r="D111" i="2"/>
  <c r="V111" i="2"/>
  <c r="E111" i="2"/>
  <c r="Z111" i="2"/>
  <c r="F111" i="2"/>
  <c r="AF111" i="2"/>
  <c r="G111" i="2"/>
  <c r="AL111" i="2"/>
  <c r="H111" i="2"/>
  <c r="AR111" i="2"/>
  <c r="I111" i="2"/>
  <c r="L112" i="2"/>
  <c r="C112" i="2"/>
  <c r="Q112" i="2"/>
  <c r="D112" i="2"/>
  <c r="V112" i="2"/>
  <c r="E112" i="2"/>
  <c r="Z112" i="2"/>
  <c r="F112" i="2"/>
  <c r="AF112" i="2"/>
  <c r="G112" i="2"/>
  <c r="AL112" i="2"/>
  <c r="H112" i="2"/>
  <c r="AR112" i="2"/>
  <c r="I112" i="2"/>
  <c r="L113" i="2"/>
  <c r="C113" i="2"/>
  <c r="Q113" i="2"/>
  <c r="D113" i="2"/>
  <c r="V113" i="2"/>
  <c r="E113" i="2"/>
  <c r="Z113" i="2"/>
  <c r="F113" i="2"/>
  <c r="AF113" i="2"/>
  <c r="G113" i="2"/>
  <c r="AL113" i="2"/>
  <c r="H113" i="2"/>
  <c r="AR113" i="2"/>
  <c r="I113" i="2"/>
  <c r="L114" i="2"/>
  <c r="C114" i="2"/>
  <c r="Q114" i="2"/>
  <c r="D114" i="2"/>
  <c r="V114" i="2"/>
  <c r="E114" i="2"/>
  <c r="Z114" i="2"/>
  <c r="F114" i="2"/>
  <c r="AF114" i="2"/>
  <c r="G114" i="2"/>
  <c r="AL114" i="2"/>
  <c r="H114" i="2"/>
  <c r="AR114" i="2"/>
  <c r="I114" i="2"/>
  <c r="L115" i="2"/>
  <c r="C115" i="2"/>
  <c r="Q115" i="2"/>
  <c r="D115" i="2"/>
  <c r="V115" i="2"/>
  <c r="E115" i="2"/>
  <c r="Z115" i="2"/>
  <c r="F115" i="2"/>
  <c r="AF115" i="2"/>
  <c r="G115" i="2"/>
  <c r="AL115" i="2"/>
  <c r="H115" i="2"/>
  <c r="AR115" i="2"/>
  <c r="I115" i="2"/>
  <c r="L116" i="2"/>
  <c r="C116" i="2"/>
  <c r="Q116" i="2"/>
  <c r="D116" i="2"/>
  <c r="V116" i="2"/>
  <c r="E116" i="2"/>
  <c r="Z116" i="2"/>
  <c r="F116" i="2"/>
  <c r="AF116" i="2"/>
  <c r="G116" i="2"/>
  <c r="AL116" i="2"/>
  <c r="H116" i="2"/>
  <c r="AR116" i="2"/>
  <c r="I116" i="2"/>
  <c r="L117" i="2"/>
  <c r="C117" i="2"/>
  <c r="Q117" i="2"/>
  <c r="D117" i="2"/>
  <c r="V117" i="2"/>
  <c r="E117" i="2"/>
  <c r="Z117" i="2"/>
  <c r="F117" i="2"/>
  <c r="AF117" i="2"/>
  <c r="G117" i="2"/>
  <c r="AL117" i="2"/>
  <c r="H117" i="2"/>
  <c r="AR117" i="2"/>
  <c r="I117" i="2"/>
  <c r="L118" i="2"/>
  <c r="C118" i="2"/>
  <c r="Q118" i="2"/>
  <c r="D118" i="2"/>
  <c r="V118" i="2"/>
  <c r="E118" i="2"/>
  <c r="Z118" i="2"/>
  <c r="F118" i="2"/>
  <c r="AF118" i="2"/>
  <c r="G118" i="2"/>
  <c r="AL118" i="2"/>
  <c r="H118" i="2"/>
  <c r="AR118" i="2"/>
  <c r="I118" i="2"/>
  <c r="L119" i="2"/>
  <c r="C119" i="2"/>
  <c r="Q119" i="2"/>
  <c r="D119" i="2"/>
  <c r="V119" i="2"/>
  <c r="E119" i="2"/>
  <c r="Z119" i="2"/>
  <c r="F119" i="2"/>
  <c r="AF119" i="2"/>
  <c r="G119" i="2"/>
  <c r="AL119" i="2"/>
  <c r="H119" i="2"/>
  <c r="AR119" i="2"/>
  <c r="I119" i="2"/>
  <c r="L120" i="2"/>
  <c r="C120" i="2"/>
  <c r="Q120" i="2"/>
  <c r="D120" i="2"/>
  <c r="V120" i="2"/>
  <c r="E120" i="2"/>
  <c r="Z120" i="2"/>
  <c r="F120" i="2"/>
  <c r="AF120" i="2"/>
  <c r="G120" i="2"/>
  <c r="AL120" i="2"/>
  <c r="H120" i="2"/>
  <c r="AR120" i="2"/>
  <c r="I120" i="2"/>
  <c r="L121" i="2"/>
  <c r="C121" i="2"/>
  <c r="Q121" i="2"/>
  <c r="D121" i="2"/>
  <c r="V121" i="2"/>
  <c r="E121" i="2"/>
  <c r="Z121" i="2"/>
  <c r="F121" i="2"/>
  <c r="AF121" i="2"/>
  <c r="G121" i="2"/>
  <c r="AL121" i="2"/>
  <c r="H121" i="2"/>
  <c r="AR121" i="2"/>
  <c r="I121" i="2"/>
  <c r="L122" i="2"/>
  <c r="C122" i="2"/>
  <c r="Q122" i="2"/>
  <c r="D122" i="2"/>
  <c r="V122" i="2"/>
  <c r="E122" i="2"/>
  <c r="Z122" i="2"/>
  <c r="F122" i="2"/>
  <c r="AF122" i="2"/>
  <c r="G122" i="2"/>
  <c r="AL122" i="2"/>
  <c r="H122" i="2"/>
  <c r="AR122" i="2"/>
  <c r="I122" i="2"/>
  <c r="L123" i="2"/>
  <c r="C123" i="2"/>
  <c r="Q123" i="2"/>
  <c r="D123" i="2"/>
  <c r="V123" i="2"/>
  <c r="E123" i="2"/>
  <c r="Z123" i="2"/>
  <c r="F123" i="2"/>
  <c r="AF123" i="2"/>
  <c r="G123" i="2"/>
  <c r="AL123" i="2"/>
  <c r="H123" i="2"/>
  <c r="AR123" i="2"/>
  <c r="I123" i="2"/>
  <c r="L124" i="2"/>
  <c r="C124" i="2"/>
  <c r="Q124" i="2"/>
  <c r="D124" i="2"/>
  <c r="V124" i="2"/>
  <c r="E124" i="2"/>
  <c r="Z124" i="2"/>
  <c r="F124" i="2"/>
  <c r="AF124" i="2"/>
  <c r="G124" i="2"/>
  <c r="AL124" i="2"/>
  <c r="H124" i="2"/>
  <c r="AR124" i="2"/>
  <c r="I124" i="2"/>
  <c r="L125" i="2"/>
  <c r="C125" i="2"/>
  <c r="Q125" i="2"/>
  <c r="D125" i="2"/>
  <c r="V125" i="2"/>
  <c r="E125" i="2"/>
  <c r="Z125" i="2"/>
  <c r="F125" i="2"/>
  <c r="AF125" i="2"/>
  <c r="G125" i="2"/>
  <c r="AL125" i="2"/>
  <c r="H125" i="2"/>
  <c r="AR125" i="2"/>
  <c r="I125" i="2"/>
  <c r="L126" i="2"/>
  <c r="C126" i="2"/>
  <c r="Q126" i="2"/>
  <c r="D126" i="2"/>
  <c r="V126" i="2"/>
  <c r="E126" i="2"/>
  <c r="Z126" i="2"/>
  <c r="F126" i="2"/>
  <c r="AF126" i="2"/>
  <c r="G126" i="2"/>
  <c r="AL126" i="2"/>
  <c r="H126" i="2"/>
  <c r="AR126" i="2"/>
  <c r="I126" i="2"/>
  <c r="L127" i="2"/>
  <c r="C127" i="2"/>
  <c r="Q127" i="2"/>
  <c r="D127" i="2"/>
  <c r="V127" i="2"/>
  <c r="E127" i="2"/>
  <c r="Z127" i="2"/>
  <c r="F127" i="2"/>
  <c r="AF127" i="2"/>
  <c r="G127" i="2"/>
  <c r="AL127" i="2"/>
  <c r="H127" i="2"/>
  <c r="AR127" i="2"/>
  <c r="I127" i="2"/>
  <c r="L128" i="2"/>
  <c r="C128" i="2"/>
  <c r="Q128" i="2"/>
  <c r="D128" i="2"/>
  <c r="V128" i="2"/>
  <c r="E128" i="2"/>
  <c r="Z128" i="2"/>
  <c r="F128" i="2"/>
  <c r="AF128" i="2"/>
  <c r="G128" i="2"/>
  <c r="AL128" i="2"/>
  <c r="H128" i="2"/>
  <c r="AR128" i="2"/>
  <c r="I128" i="2"/>
  <c r="L129" i="2"/>
  <c r="C129" i="2"/>
  <c r="Q129" i="2"/>
  <c r="D129" i="2"/>
  <c r="V129" i="2"/>
  <c r="E129" i="2"/>
  <c r="Z129" i="2"/>
  <c r="F129" i="2"/>
  <c r="AF129" i="2"/>
  <c r="G129" i="2"/>
  <c r="AL129" i="2"/>
  <c r="H129" i="2"/>
  <c r="AR129" i="2"/>
  <c r="I129" i="2"/>
  <c r="L130" i="2"/>
  <c r="C130" i="2"/>
  <c r="Q130" i="2"/>
  <c r="D130" i="2"/>
  <c r="V130" i="2"/>
  <c r="E130" i="2"/>
  <c r="Z130" i="2"/>
  <c r="F130" i="2"/>
  <c r="AF130" i="2"/>
  <c r="G130" i="2"/>
  <c r="AL130" i="2"/>
  <c r="H130" i="2"/>
  <c r="AR130" i="2"/>
  <c r="I130" i="2"/>
  <c r="L131" i="2"/>
  <c r="C131" i="2"/>
  <c r="Q131" i="2"/>
  <c r="D131" i="2"/>
  <c r="V131" i="2"/>
  <c r="E131" i="2"/>
  <c r="Z131" i="2"/>
  <c r="F131" i="2"/>
  <c r="AF131" i="2"/>
  <c r="G131" i="2"/>
  <c r="AL131" i="2"/>
  <c r="H131" i="2"/>
  <c r="AR131" i="2"/>
  <c r="I131" i="2"/>
  <c r="L132" i="2"/>
  <c r="C132" i="2"/>
  <c r="Q132" i="2"/>
  <c r="D132" i="2"/>
  <c r="V132" i="2"/>
  <c r="E132" i="2"/>
  <c r="Z132" i="2"/>
  <c r="F132" i="2"/>
  <c r="AF132" i="2"/>
  <c r="G132" i="2"/>
  <c r="AL132" i="2"/>
  <c r="H132" i="2"/>
  <c r="AR132" i="2"/>
  <c r="I132" i="2"/>
  <c r="L133" i="2"/>
  <c r="C133" i="2"/>
  <c r="Q133" i="2"/>
  <c r="D133" i="2"/>
  <c r="V133" i="2"/>
  <c r="E133" i="2"/>
  <c r="Z133" i="2"/>
  <c r="F133" i="2"/>
  <c r="AF133" i="2"/>
  <c r="G133" i="2"/>
  <c r="AL133" i="2"/>
  <c r="H133" i="2"/>
  <c r="AR133" i="2"/>
  <c r="I133" i="2"/>
  <c r="L134" i="2"/>
  <c r="C134" i="2"/>
  <c r="Q134" i="2"/>
  <c r="D134" i="2"/>
  <c r="V134" i="2"/>
  <c r="E134" i="2"/>
  <c r="Z134" i="2"/>
  <c r="F134" i="2"/>
  <c r="AF134" i="2"/>
  <c r="G134" i="2"/>
  <c r="AL134" i="2"/>
  <c r="H134" i="2"/>
  <c r="AR134" i="2"/>
  <c r="I134" i="2"/>
  <c r="L135" i="2"/>
  <c r="C135" i="2"/>
  <c r="Q135" i="2"/>
  <c r="D135" i="2"/>
  <c r="V135" i="2"/>
  <c r="E135" i="2"/>
  <c r="Z135" i="2"/>
  <c r="F135" i="2"/>
  <c r="AF135" i="2"/>
  <c r="G135" i="2"/>
  <c r="AL135" i="2"/>
  <c r="H135" i="2"/>
  <c r="AR135" i="2"/>
  <c r="I135" i="2"/>
  <c r="L136" i="2"/>
  <c r="C136" i="2"/>
  <c r="Q136" i="2"/>
  <c r="D136" i="2"/>
  <c r="V136" i="2"/>
  <c r="E136" i="2"/>
  <c r="Z136" i="2"/>
  <c r="F136" i="2"/>
  <c r="AF136" i="2"/>
  <c r="G136" i="2"/>
  <c r="AL136" i="2"/>
  <c r="H136" i="2"/>
  <c r="AR136" i="2"/>
  <c r="I136" i="2"/>
  <c r="L137" i="2"/>
  <c r="C137" i="2"/>
  <c r="Q137" i="2"/>
  <c r="D137" i="2"/>
  <c r="V137" i="2"/>
  <c r="E137" i="2"/>
  <c r="Z137" i="2"/>
  <c r="F137" i="2"/>
  <c r="AF137" i="2"/>
  <c r="G137" i="2"/>
  <c r="AL137" i="2"/>
  <c r="H137" i="2"/>
  <c r="AR137" i="2"/>
  <c r="I137" i="2"/>
  <c r="L138" i="2"/>
  <c r="C138" i="2"/>
  <c r="Q138" i="2"/>
  <c r="D138" i="2"/>
  <c r="V138" i="2"/>
  <c r="E138" i="2"/>
  <c r="Z138" i="2"/>
  <c r="F138" i="2"/>
  <c r="AF138" i="2"/>
  <c r="G138" i="2"/>
  <c r="AL138" i="2"/>
  <c r="H138" i="2"/>
  <c r="AR138" i="2"/>
  <c r="I138" i="2"/>
  <c r="L139" i="2"/>
  <c r="C139" i="2"/>
  <c r="Q139" i="2"/>
  <c r="D139" i="2"/>
  <c r="V139" i="2"/>
  <c r="E139" i="2"/>
  <c r="Z139" i="2"/>
  <c r="F139" i="2"/>
  <c r="AF139" i="2"/>
  <c r="G139" i="2"/>
  <c r="AL139" i="2"/>
  <c r="H139" i="2"/>
  <c r="AR139" i="2"/>
  <c r="I139" i="2"/>
  <c r="L140" i="2"/>
  <c r="C140" i="2"/>
  <c r="Q140" i="2"/>
  <c r="D140" i="2"/>
  <c r="V140" i="2"/>
  <c r="E140" i="2"/>
  <c r="Z140" i="2"/>
  <c r="F140" i="2"/>
  <c r="AF140" i="2"/>
  <c r="G140" i="2"/>
  <c r="AL140" i="2"/>
  <c r="H140" i="2"/>
  <c r="AR140" i="2"/>
  <c r="I140" i="2"/>
  <c r="L141" i="2"/>
  <c r="C141" i="2"/>
  <c r="Q141" i="2"/>
  <c r="D141" i="2"/>
  <c r="V141" i="2"/>
  <c r="E141" i="2"/>
  <c r="Z141" i="2"/>
  <c r="F141" i="2"/>
  <c r="AF141" i="2"/>
  <c r="G141" i="2"/>
  <c r="AL141" i="2"/>
  <c r="H141" i="2"/>
  <c r="AR141" i="2"/>
  <c r="I141" i="2"/>
  <c r="L142" i="2"/>
  <c r="C142" i="2"/>
  <c r="Q142" i="2"/>
  <c r="D142" i="2"/>
  <c r="V142" i="2"/>
  <c r="E142" i="2"/>
  <c r="Z142" i="2"/>
  <c r="F142" i="2"/>
  <c r="AF142" i="2"/>
  <c r="G142" i="2"/>
  <c r="AL142" i="2"/>
  <c r="H142" i="2"/>
  <c r="AR142" i="2"/>
  <c r="I142" i="2"/>
  <c r="L143" i="2"/>
  <c r="C143" i="2"/>
  <c r="Q143" i="2"/>
  <c r="D143" i="2"/>
  <c r="V143" i="2"/>
  <c r="E143" i="2"/>
  <c r="Z143" i="2"/>
  <c r="F143" i="2"/>
  <c r="AF143" i="2"/>
  <c r="G143" i="2"/>
  <c r="AL143" i="2"/>
  <c r="H143" i="2"/>
  <c r="AR143" i="2"/>
  <c r="I143" i="2"/>
  <c r="L144" i="2"/>
  <c r="C144" i="2"/>
  <c r="Q144" i="2"/>
  <c r="D144" i="2"/>
  <c r="V144" i="2"/>
  <c r="E144" i="2"/>
  <c r="Z144" i="2"/>
  <c r="F144" i="2"/>
  <c r="AF144" i="2"/>
  <c r="G144" i="2"/>
  <c r="AL144" i="2"/>
  <c r="H144" i="2"/>
  <c r="AR144" i="2"/>
  <c r="I144" i="2"/>
  <c r="L145" i="2"/>
  <c r="C145" i="2"/>
  <c r="Q145" i="2"/>
  <c r="D145" i="2"/>
  <c r="V145" i="2"/>
  <c r="E145" i="2"/>
  <c r="Z145" i="2"/>
  <c r="F145" i="2"/>
  <c r="AF145" i="2"/>
  <c r="G145" i="2"/>
  <c r="AL145" i="2"/>
  <c r="H145" i="2"/>
  <c r="AR145" i="2"/>
  <c r="I145" i="2"/>
  <c r="L146" i="2"/>
  <c r="C146" i="2"/>
  <c r="Q146" i="2"/>
  <c r="D146" i="2"/>
  <c r="V146" i="2"/>
  <c r="E146" i="2"/>
  <c r="Z146" i="2"/>
  <c r="F146" i="2"/>
  <c r="AF146" i="2"/>
  <c r="G146" i="2"/>
  <c r="AL146" i="2"/>
  <c r="H146" i="2"/>
  <c r="AR146" i="2"/>
  <c r="I146" i="2"/>
  <c r="L147" i="2"/>
  <c r="C147" i="2"/>
  <c r="Q147" i="2"/>
  <c r="D147" i="2"/>
  <c r="V147" i="2"/>
  <c r="E147" i="2"/>
  <c r="Z147" i="2"/>
  <c r="F147" i="2"/>
  <c r="AF147" i="2"/>
  <c r="G147" i="2"/>
  <c r="AL147" i="2"/>
  <c r="H147" i="2"/>
  <c r="AR147" i="2"/>
  <c r="I147" i="2"/>
  <c r="L148" i="2"/>
  <c r="C148" i="2"/>
  <c r="Q148" i="2"/>
  <c r="D148" i="2"/>
  <c r="V148" i="2"/>
  <c r="E148" i="2"/>
  <c r="Z148" i="2"/>
  <c r="F148" i="2"/>
  <c r="AF148" i="2"/>
  <c r="G148" i="2"/>
  <c r="AL148" i="2"/>
  <c r="H148" i="2"/>
  <c r="AR148" i="2"/>
  <c r="I148" i="2"/>
  <c r="L149" i="2"/>
  <c r="C149" i="2"/>
  <c r="Q149" i="2"/>
  <c r="D149" i="2"/>
  <c r="V149" i="2"/>
  <c r="E149" i="2"/>
  <c r="Z149" i="2"/>
  <c r="F149" i="2"/>
  <c r="AF149" i="2"/>
  <c r="G149" i="2"/>
  <c r="AL149" i="2"/>
  <c r="H149" i="2"/>
  <c r="AR149" i="2"/>
  <c r="I149" i="2"/>
  <c r="L150" i="2"/>
  <c r="C150" i="2"/>
  <c r="Q150" i="2"/>
  <c r="D150" i="2"/>
  <c r="V150" i="2"/>
  <c r="E150" i="2"/>
  <c r="Z150" i="2"/>
  <c r="F150" i="2"/>
  <c r="AF150" i="2"/>
  <c r="G150" i="2"/>
  <c r="AL150" i="2"/>
  <c r="H150" i="2"/>
  <c r="AR150" i="2"/>
  <c r="I150" i="2"/>
  <c r="L151" i="2"/>
  <c r="C151" i="2"/>
  <c r="Q151" i="2"/>
  <c r="D151" i="2"/>
  <c r="V151" i="2"/>
  <c r="E151" i="2"/>
  <c r="Z151" i="2"/>
  <c r="F151" i="2"/>
  <c r="AF151" i="2"/>
  <c r="G151" i="2"/>
  <c r="AL151" i="2"/>
  <c r="H151" i="2"/>
  <c r="AR151" i="2"/>
  <c r="I151" i="2"/>
  <c r="L152" i="2"/>
  <c r="C152" i="2"/>
  <c r="Q152" i="2"/>
  <c r="D152" i="2"/>
  <c r="V152" i="2"/>
  <c r="E152" i="2"/>
  <c r="Z152" i="2"/>
  <c r="F152" i="2"/>
  <c r="AF152" i="2"/>
  <c r="G152" i="2"/>
  <c r="AL152" i="2"/>
  <c r="H152" i="2"/>
  <c r="AR152" i="2"/>
  <c r="I152" i="2"/>
  <c r="L153" i="2"/>
  <c r="C153" i="2"/>
  <c r="Q153" i="2"/>
  <c r="D153" i="2"/>
  <c r="V153" i="2"/>
  <c r="E153" i="2"/>
  <c r="Z153" i="2"/>
  <c r="F153" i="2"/>
  <c r="AF153" i="2"/>
  <c r="G153" i="2"/>
  <c r="AL153" i="2"/>
  <c r="H153" i="2"/>
  <c r="AR153" i="2"/>
  <c r="I153" i="2"/>
  <c r="L154" i="2"/>
  <c r="C154" i="2"/>
  <c r="Q154" i="2"/>
  <c r="D154" i="2"/>
  <c r="V154" i="2"/>
  <c r="E154" i="2"/>
  <c r="Z154" i="2"/>
  <c r="F154" i="2"/>
  <c r="AF154" i="2"/>
  <c r="G154" i="2"/>
  <c r="AL154" i="2"/>
  <c r="H154" i="2"/>
  <c r="AR154" i="2"/>
  <c r="I154" i="2"/>
  <c r="L155" i="2"/>
  <c r="C155" i="2"/>
  <c r="Q155" i="2"/>
  <c r="D155" i="2"/>
  <c r="V155" i="2"/>
  <c r="E155" i="2"/>
  <c r="Z155" i="2"/>
  <c r="F155" i="2"/>
  <c r="AF155" i="2"/>
  <c r="G155" i="2"/>
  <c r="AL155" i="2"/>
  <c r="H155" i="2"/>
  <c r="AR155" i="2"/>
  <c r="I155" i="2"/>
  <c r="L156" i="2"/>
  <c r="C156" i="2"/>
  <c r="Q156" i="2"/>
  <c r="D156" i="2"/>
  <c r="V156" i="2"/>
  <c r="E156" i="2"/>
  <c r="Z156" i="2"/>
  <c r="F156" i="2"/>
  <c r="AF156" i="2"/>
  <c r="G156" i="2"/>
  <c r="AL156" i="2"/>
  <c r="H156" i="2"/>
  <c r="AR156" i="2"/>
  <c r="I156" i="2"/>
  <c r="L157" i="2"/>
  <c r="C157" i="2"/>
  <c r="Q157" i="2"/>
  <c r="D157" i="2"/>
  <c r="V157" i="2"/>
  <c r="E157" i="2"/>
  <c r="Z157" i="2"/>
  <c r="F157" i="2"/>
  <c r="AF157" i="2"/>
  <c r="G157" i="2"/>
  <c r="AL157" i="2"/>
  <c r="H157" i="2"/>
  <c r="AR157" i="2"/>
  <c r="I157" i="2"/>
  <c r="L158" i="2"/>
  <c r="C158" i="2"/>
  <c r="Q158" i="2"/>
  <c r="D158" i="2"/>
  <c r="V158" i="2"/>
  <c r="E158" i="2"/>
  <c r="Z158" i="2"/>
  <c r="F158" i="2"/>
  <c r="AF158" i="2"/>
  <c r="G158" i="2"/>
  <c r="AL158" i="2"/>
  <c r="H158" i="2"/>
  <c r="AR158" i="2"/>
  <c r="I158" i="2"/>
  <c r="L159" i="2"/>
  <c r="C159" i="2"/>
  <c r="Q159" i="2"/>
  <c r="D159" i="2"/>
  <c r="V159" i="2"/>
  <c r="E159" i="2"/>
  <c r="Z159" i="2"/>
  <c r="F159" i="2"/>
  <c r="AF159" i="2"/>
  <c r="G159" i="2"/>
  <c r="AL159" i="2"/>
  <c r="H159" i="2"/>
  <c r="AR159" i="2"/>
  <c r="I159" i="2"/>
  <c r="L160" i="2"/>
  <c r="C160" i="2"/>
  <c r="Q160" i="2"/>
  <c r="D160" i="2"/>
  <c r="V160" i="2"/>
  <c r="E160" i="2"/>
  <c r="Z160" i="2"/>
  <c r="F160" i="2"/>
  <c r="AF160" i="2"/>
  <c r="G160" i="2"/>
  <c r="AL160" i="2"/>
  <c r="H160" i="2"/>
  <c r="AR160" i="2"/>
  <c r="I160" i="2"/>
  <c r="L161" i="2"/>
  <c r="C161" i="2"/>
  <c r="Q161" i="2"/>
  <c r="D161" i="2"/>
  <c r="V161" i="2"/>
  <c r="E161" i="2"/>
  <c r="Z161" i="2"/>
  <c r="F161" i="2"/>
  <c r="AF161" i="2"/>
  <c r="G161" i="2"/>
  <c r="AL161" i="2"/>
  <c r="H161" i="2"/>
  <c r="AR161" i="2"/>
  <c r="I161" i="2"/>
  <c r="L162" i="2"/>
  <c r="C162" i="2"/>
  <c r="Q162" i="2"/>
  <c r="D162" i="2"/>
  <c r="V162" i="2"/>
  <c r="E162" i="2"/>
  <c r="Z162" i="2"/>
  <c r="F162" i="2"/>
  <c r="AF162" i="2"/>
  <c r="G162" i="2"/>
  <c r="AL162" i="2"/>
  <c r="H162" i="2"/>
  <c r="AR162" i="2"/>
  <c r="I162" i="2"/>
  <c r="L163" i="2"/>
  <c r="C163" i="2"/>
  <c r="Q163" i="2"/>
  <c r="D163" i="2"/>
  <c r="V163" i="2"/>
  <c r="E163" i="2"/>
  <c r="Z163" i="2"/>
  <c r="F163" i="2"/>
  <c r="AF163" i="2"/>
  <c r="G163" i="2"/>
  <c r="AL163" i="2"/>
  <c r="H163" i="2"/>
  <c r="AR163" i="2"/>
  <c r="I163" i="2"/>
  <c r="L164" i="2"/>
  <c r="C164" i="2"/>
  <c r="Q164" i="2"/>
  <c r="D164" i="2"/>
  <c r="V164" i="2"/>
  <c r="E164" i="2"/>
  <c r="Z164" i="2"/>
  <c r="F164" i="2"/>
  <c r="AF164" i="2"/>
  <c r="G164" i="2"/>
  <c r="AL164" i="2"/>
  <c r="H164" i="2"/>
  <c r="AR164" i="2"/>
  <c r="I164" i="2"/>
  <c r="L165" i="2"/>
  <c r="C165" i="2"/>
  <c r="Q165" i="2"/>
  <c r="D165" i="2"/>
  <c r="V165" i="2"/>
  <c r="E165" i="2"/>
  <c r="Z165" i="2"/>
  <c r="F165" i="2"/>
  <c r="AF165" i="2"/>
  <c r="G165" i="2"/>
  <c r="AL165" i="2"/>
  <c r="H165" i="2"/>
  <c r="AR165" i="2"/>
  <c r="I165" i="2"/>
  <c r="L166" i="2"/>
  <c r="C166" i="2"/>
  <c r="Q166" i="2"/>
  <c r="D166" i="2"/>
  <c r="V166" i="2"/>
  <c r="E166" i="2"/>
  <c r="Z166" i="2"/>
  <c r="F166" i="2"/>
  <c r="AF166" i="2"/>
  <c r="G166" i="2"/>
  <c r="AL166" i="2"/>
  <c r="H166" i="2"/>
  <c r="AR166" i="2"/>
  <c r="I166" i="2"/>
  <c r="L167" i="2"/>
  <c r="C167" i="2"/>
  <c r="Q167" i="2"/>
  <c r="D167" i="2"/>
  <c r="V167" i="2"/>
  <c r="E167" i="2"/>
  <c r="Z167" i="2"/>
  <c r="F167" i="2"/>
  <c r="AF167" i="2"/>
  <c r="G167" i="2"/>
  <c r="AL167" i="2"/>
  <c r="H167" i="2"/>
  <c r="AR167" i="2"/>
  <c r="I167" i="2"/>
  <c r="L168" i="2"/>
  <c r="C168" i="2"/>
  <c r="Q168" i="2"/>
  <c r="D168" i="2"/>
  <c r="V168" i="2"/>
  <c r="E168" i="2"/>
  <c r="Z168" i="2"/>
  <c r="F168" i="2"/>
  <c r="AF168" i="2"/>
  <c r="G168" i="2"/>
  <c r="AL168" i="2"/>
  <c r="H168" i="2"/>
  <c r="AR168" i="2"/>
  <c r="I168" i="2"/>
  <c r="L169" i="2"/>
  <c r="C169" i="2"/>
  <c r="Q169" i="2"/>
  <c r="D169" i="2"/>
  <c r="V169" i="2"/>
  <c r="E169" i="2"/>
  <c r="Z169" i="2"/>
  <c r="F169" i="2"/>
  <c r="AF169" i="2"/>
  <c r="G169" i="2"/>
  <c r="AL169" i="2"/>
  <c r="H169" i="2"/>
  <c r="AR169" i="2"/>
  <c r="I169" i="2"/>
  <c r="L170" i="2"/>
  <c r="C170" i="2"/>
  <c r="Q170" i="2"/>
  <c r="D170" i="2"/>
  <c r="V170" i="2"/>
  <c r="E170" i="2"/>
  <c r="Z170" i="2"/>
  <c r="F170" i="2"/>
  <c r="AF170" i="2"/>
  <c r="G170" i="2"/>
  <c r="AL170" i="2"/>
  <c r="H170" i="2"/>
  <c r="AR170" i="2"/>
  <c r="I170" i="2"/>
  <c r="L171" i="2"/>
  <c r="C171" i="2"/>
  <c r="Q171" i="2"/>
  <c r="D171" i="2"/>
  <c r="V171" i="2"/>
  <c r="E171" i="2"/>
  <c r="Z171" i="2"/>
  <c r="F171" i="2"/>
  <c r="AF171" i="2"/>
  <c r="G171" i="2"/>
  <c r="AL171" i="2"/>
  <c r="H171" i="2"/>
  <c r="AR171" i="2"/>
  <c r="I171" i="2"/>
  <c r="L172" i="2"/>
  <c r="C172" i="2"/>
  <c r="Q172" i="2"/>
  <c r="D172" i="2"/>
  <c r="V172" i="2"/>
  <c r="E172" i="2"/>
  <c r="Z172" i="2"/>
  <c r="F172" i="2"/>
  <c r="AF172" i="2"/>
  <c r="G172" i="2"/>
  <c r="AL172" i="2"/>
  <c r="H172" i="2"/>
  <c r="AR172" i="2"/>
  <c r="I172" i="2"/>
  <c r="L173" i="2"/>
  <c r="C173" i="2"/>
  <c r="Q173" i="2"/>
  <c r="D173" i="2"/>
  <c r="V173" i="2"/>
  <c r="E173" i="2"/>
  <c r="Z173" i="2"/>
  <c r="F173" i="2"/>
  <c r="AF173" i="2"/>
  <c r="G173" i="2"/>
  <c r="AL173" i="2"/>
  <c r="H173" i="2"/>
  <c r="AR173" i="2"/>
  <c r="I173" i="2"/>
  <c r="L174" i="2"/>
  <c r="C174" i="2"/>
  <c r="Q174" i="2"/>
  <c r="D174" i="2"/>
  <c r="V174" i="2"/>
  <c r="E174" i="2"/>
  <c r="Z174" i="2"/>
  <c r="F174" i="2"/>
  <c r="AF174" i="2"/>
  <c r="G174" i="2"/>
  <c r="AL174" i="2"/>
  <c r="H174" i="2"/>
  <c r="AR174" i="2"/>
  <c r="I174" i="2"/>
  <c r="L175" i="2"/>
  <c r="C175" i="2"/>
  <c r="Q175" i="2"/>
  <c r="D175" i="2"/>
  <c r="V175" i="2"/>
  <c r="E175" i="2"/>
  <c r="Z175" i="2"/>
  <c r="F175" i="2"/>
  <c r="AF175" i="2"/>
  <c r="G175" i="2"/>
  <c r="AL175" i="2"/>
  <c r="H175" i="2"/>
  <c r="AR175" i="2"/>
  <c r="I175" i="2"/>
  <c r="L176" i="2"/>
  <c r="C176" i="2"/>
  <c r="Q176" i="2"/>
  <c r="D176" i="2"/>
  <c r="V176" i="2"/>
  <c r="E176" i="2"/>
  <c r="Z176" i="2"/>
  <c r="F176" i="2"/>
  <c r="AF176" i="2"/>
  <c r="G176" i="2"/>
  <c r="AL176" i="2"/>
  <c r="H176" i="2"/>
  <c r="AR176" i="2"/>
  <c r="I176" i="2"/>
  <c r="L177" i="2"/>
  <c r="C177" i="2"/>
  <c r="Q177" i="2"/>
  <c r="D177" i="2"/>
  <c r="V177" i="2"/>
  <c r="E177" i="2"/>
  <c r="Z177" i="2"/>
  <c r="F177" i="2"/>
  <c r="AF177" i="2"/>
  <c r="G177" i="2"/>
  <c r="AL177" i="2"/>
  <c r="H177" i="2"/>
  <c r="AR177" i="2"/>
  <c r="I177" i="2"/>
  <c r="L178" i="2"/>
  <c r="C178" i="2"/>
  <c r="Q178" i="2"/>
  <c r="D178" i="2"/>
  <c r="V178" i="2"/>
  <c r="E178" i="2"/>
  <c r="Z178" i="2"/>
  <c r="F178" i="2"/>
  <c r="AF178" i="2"/>
  <c r="G178" i="2"/>
  <c r="AL178" i="2"/>
  <c r="H178" i="2"/>
  <c r="AR178" i="2"/>
  <c r="I178" i="2"/>
  <c r="L179" i="2"/>
  <c r="C179" i="2"/>
  <c r="Q179" i="2"/>
  <c r="D179" i="2"/>
  <c r="V179" i="2"/>
  <c r="E179" i="2"/>
  <c r="Z179" i="2"/>
  <c r="F179" i="2"/>
  <c r="AF179" i="2"/>
  <c r="G179" i="2"/>
  <c r="AL179" i="2"/>
  <c r="H179" i="2"/>
  <c r="AR179" i="2"/>
  <c r="I179" i="2"/>
  <c r="L180" i="2"/>
  <c r="C180" i="2"/>
  <c r="Q180" i="2"/>
  <c r="D180" i="2"/>
  <c r="V180" i="2"/>
  <c r="E180" i="2"/>
  <c r="Z180" i="2"/>
  <c r="F180" i="2"/>
  <c r="AF180" i="2"/>
  <c r="G180" i="2"/>
  <c r="AL180" i="2"/>
  <c r="H180" i="2"/>
  <c r="AR180" i="2"/>
  <c r="I180" i="2"/>
  <c r="L181" i="2"/>
  <c r="C181" i="2"/>
  <c r="Q181" i="2"/>
  <c r="D181" i="2"/>
  <c r="V181" i="2"/>
  <c r="E181" i="2"/>
  <c r="Z181" i="2"/>
  <c r="F181" i="2"/>
  <c r="AF181" i="2"/>
  <c r="G181" i="2"/>
  <c r="AL181" i="2"/>
  <c r="H181" i="2"/>
  <c r="AR181" i="2"/>
  <c r="I181" i="2"/>
  <c r="L182" i="2"/>
  <c r="C182" i="2"/>
  <c r="Q182" i="2"/>
  <c r="D182" i="2"/>
  <c r="V182" i="2"/>
  <c r="E182" i="2"/>
  <c r="Z182" i="2"/>
  <c r="F182" i="2"/>
  <c r="AF182" i="2"/>
  <c r="G182" i="2"/>
  <c r="AL182" i="2"/>
  <c r="H182" i="2"/>
  <c r="AR182" i="2"/>
  <c r="I182" i="2"/>
  <c r="L183" i="2"/>
  <c r="C183" i="2"/>
  <c r="Q183" i="2"/>
  <c r="D183" i="2"/>
  <c r="V183" i="2"/>
  <c r="E183" i="2"/>
  <c r="Z183" i="2"/>
  <c r="F183" i="2"/>
  <c r="AF183" i="2"/>
  <c r="G183" i="2"/>
  <c r="AL183" i="2"/>
  <c r="H183" i="2"/>
  <c r="AR183" i="2"/>
  <c r="I183" i="2"/>
  <c r="L184" i="2"/>
  <c r="C184" i="2"/>
  <c r="Q184" i="2"/>
  <c r="D184" i="2"/>
  <c r="V184" i="2"/>
  <c r="E184" i="2"/>
  <c r="Z184" i="2"/>
  <c r="F184" i="2"/>
  <c r="AF184" i="2"/>
  <c r="G184" i="2"/>
  <c r="AL184" i="2"/>
  <c r="H184" i="2"/>
  <c r="AR184" i="2"/>
  <c r="I184" i="2"/>
  <c r="L185" i="2"/>
  <c r="C185" i="2"/>
  <c r="Q185" i="2"/>
  <c r="D185" i="2"/>
  <c r="V185" i="2"/>
  <c r="E185" i="2"/>
  <c r="Z185" i="2"/>
  <c r="F185" i="2"/>
  <c r="AF185" i="2"/>
  <c r="G185" i="2"/>
  <c r="AL185" i="2"/>
  <c r="H185" i="2"/>
  <c r="AR185" i="2"/>
  <c r="I185" i="2"/>
  <c r="L186" i="2"/>
  <c r="C186" i="2"/>
  <c r="Q186" i="2"/>
  <c r="D186" i="2"/>
  <c r="V186" i="2"/>
  <c r="E186" i="2"/>
  <c r="Z186" i="2"/>
  <c r="F186" i="2"/>
  <c r="AF186" i="2"/>
  <c r="G186" i="2"/>
  <c r="AL186" i="2"/>
  <c r="H186" i="2"/>
  <c r="AR186" i="2"/>
  <c r="I186" i="2"/>
  <c r="L187" i="2"/>
  <c r="C187" i="2"/>
  <c r="Q187" i="2"/>
  <c r="D187" i="2"/>
  <c r="V187" i="2"/>
  <c r="E187" i="2"/>
  <c r="Z187" i="2"/>
  <c r="F187" i="2"/>
  <c r="AF187" i="2"/>
  <c r="G187" i="2"/>
  <c r="AL187" i="2"/>
  <c r="H187" i="2"/>
  <c r="AR187" i="2"/>
  <c r="I187" i="2"/>
  <c r="L188" i="2"/>
  <c r="C188" i="2"/>
  <c r="Q188" i="2"/>
  <c r="D188" i="2"/>
  <c r="V188" i="2"/>
  <c r="E188" i="2"/>
  <c r="Z188" i="2"/>
  <c r="F188" i="2"/>
  <c r="AF188" i="2"/>
  <c r="G188" i="2"/>
  <c r="AL188" i="2"/>
  <c r="H188" i="2"/>
  <c r="AR188" i="2"/>
  <c r="I188" i="2"/>
  <c r="L189" i="2"/>
  <c r="C189" i="2"/>
  <c r="Q189" i="2"/>
  <c r="D189" i="2"/>
  <c r="V189" i="2"/>
  <c r="E189" i="2"/>
  <c r="Z189" i="2"/>
  <c r="F189" i="2"/>
  <c r="AF189" i="2"/>
  <c r="G189" i="2"/>
  <c r="AL189" i="2"/>
  <c r="H189" i="2"/>
  <c r="AR189" i="2"/>
  <c r="I189" i="2"/>
  <c r="L190" i="2"/>
  <c r="C190" i="2"/>
  <c r="Q190" i="2"/>
  <c r="D190" i="2"/>
  <c r="V190" i="2"/>
  <c r="E190" i="2"/>
  <c r="Z190" i="2"/>
  <c r="F190" i="2"/>
  <c r="AF190" i="2"/>
  <c r="G190" i="2"/>
  <c r="AL190" i="2"/>
  <c r="H190" i="2"/>
  <c r="AR190" i="2"/>
  <c r="I190" i="2"/>
  <c r="L191" i="2"/>
  <c r="C191" i="2"/>
  <c r="Q191" i="2"/>
  <c r="D191" i="2"/>
  <c r="V191" i="2"/>
  <c r="E191" i="2"/>
  <c r="Z191" i="2"/>
  <c r="F191" i="2"/>
  <c r="AF191" i="2"/>
  <c r="G191" i="2"/>
  <c r="AL191" i="2"/>
  <c r="H191" i="2"/>
  <c r="AR191" i="2"/>
  <c r="I191" i="2"/>
  <c r="L192" i="2"/>
  <c r="C192" i="2"/>
  <c r="Q192" i="2"/>
  <c r="D192" i="2"/>
  <c r="V192" i="2"/>
  <c r="E192" i="2"/>
  <c r="Z192" i="2"/>
  <c r="F192" i="2"/>
  <c r="AF192" i="2"/>
  <c r="G192" i="2"/>
  <c r="AL192" i="2"/>
  <c r="H192" i="2"/>
  <c r="AR192" i="2"/>
  <c r="I192" i="2"/>
  <c r="L193" i="2"/>
  <c r="C193" i="2"/>
  <c r="Q193" i="2"/>
  <c r="D193" i="2"/>
  <c r="V193" i="2"/>
  <c r="E193" i="2"/>
  <c r="Z193" i="2"/>
  <c r="F193" i="2"/>
  <c r="AF193" i="2"/>
  <c r="G193" i="2"/>
  <c r="AL193" i="2"/>
  <c r="H193" i="2"/>
  <c r="AR193" i="2"/>
  <c r="I193" i="2"/>
  <c r="L194" i="2"/>
  <c r="C194" i="2"/>
  <c r="Q194" i="2"/>
  <c r="D194" i="2"/>
  <c r="V194" i="2"/>
  <c r="E194" i="2"/>
  <c r="Z194" i="2"/>
  <c r="F194" i="2"/>
  <c r="AF194" i="2"/>
  <c r="G194" i="2"/>
  <c r="AL194" i="2"/>
  <c r="H194" i="2"/>
  <c r="AR194" i="2"/>
  <c r="I194" i="2"/>
  <c r="L195" i="2"/>
  <c r="C195" i="2"/>
  <c r="Q195" i="2"/>
  <c r="D195" i="2"/>
  <c r="V195" i="2"/>
  <c r="E195" i="2"/>
  <c r="Z195" i="2"/>
  <c r="F195" i="2"/>
  <c r="AF195" i="2"/>
  <c r="G195" i="2"/>
  <c r="AL195" i="2"/>
  <c r="H195" i="2"/>
  <c r="AR195" i="2"/>
  <c r="I195" i="2"/>
  <c r="L196" i="2"/>
  <c r="C196" i="2"/>
  <c r="Q196" i="2"/>
  <c r="D196" i="2"/>
  <c r="V196" i="2"/>
  <c r="E196" i="2"/>
  <c r="Z196" i="2"/>
  <c r="F196" i="2"/>
  <c r="AF196" i="2"/>
  <c r="G196" i="2"/>
  <c r="AL196" i="2"/>
  <c r="H196" i="2"/>
  <c r="AR196" i="2"/>
  <c r="I196" i="2"/>
  <c r="L198" i="2"/>
  <c r="C198" i="2"/>
  <c r="Q198" i="2"/>
  <c r="D198" i="2"/>
  <c r="V198" i="2"/>
  <c r="E198" i="2"/>
  <c r="Z198" i="2"/>
  <c r="F198" i="2"/>
  <c r="AF198" i="2"/>
  <c r="G198" i="2"/>
  <c r="AL198" i="2"/>
  <c r="H198" i="2"/>
  <c r="AR198" i="2"/>
  <c r="I198" i="2"/>
  <c r="L199" i="2"/>
  <c r="C199" i="2"/>
  <c r="Q199" i="2"/>
  <c r="D199" i="2"/>
  <c r="V199" i="2"/>
  <c r="E199" i="2"/>
  <c r="Z199" i="2"/>
  <c r="F199" i="2"/>
  <c r="AF199" i="2"/>
  <c r="G199" i="2"/>
  <c r="AL199" i="2"/>
  <c r="H199" i="2"/>
  <c r="AR199" i="2"/>
  <c r="I199" i="2"/>
  <c r="L200" i="2"/>
  <c r="C200" i="2"/>
  <c r="Q200" i="2"/>
  <c r="D200" i="2"/>
  <c r="V200" i="2"/>
  <c r="E200" i="2"/>
  <c r="Z200" i="2"/>
  <c r="F200" i="2"/>
  <c r="AF200" i="2"/>
  <c r="G200" i="2"/>
  <c r="AL200" i="2"/>
  <c r="H200" i="2"/>
  <c r="AR200" i="2"/>
  <c r="I200" i="2"/>
  <c r="L201" i="2"/>
  <c r="C201" i="2"/>
  <c r="Q201" i="2"/>
  <c r="D201" i="2"/>
  <c r="V201" i="2"/>
  <c r="E201" i="2"/>
  <c r="Z201" i="2"/>
  <c r="F201" i="2"/>
  <c r="AF201" i="2"/>
  <c r="G201" i="2"/>
  <c r="AL201" i="2"/>
  <c r="H201" i="2"/>
  <c r="AR201" i="2"/>
  <c r="I201" i="2"/>
  <c r="L202" i="2"/>
  <c r="C202" i="2"/>
  <c r="Q202" i="2"/>
  <c r="D202" i="2"/>
  <c r="V202" i="2"/>
  <c r="E202" i="2"/>
  <c r="Z202" i="2"/>
  <c r="F202" i="2"/>
  <c r="AF202" i="2"/>
  <c r="G202" i="2"/>
  <c r="AL202" i="2"/>
  <c r="H202" i="2"/>
  <c r="AR202" i="2"/>
  <c r="I202" i="2"/>
  <c r="L203" i="2"/>
  <c r="C203" i="2"/>
  <c r="Q203" i="2"/>
  <c r="D203" i="2"/>
  <c r="V203" i="2"/>
  <c r="E203" i="2"/>
  <c r="Z203" i="2"/>
  <c r="F203" i="2"/>
  <c r="AF203" i="2"/>
  <c r="G203" i="2"/>
  <c r="AL203" i="2"/>
  <c r="H203" i="2"/>
  <c r="AR203" i="2"/>
  <c r="I203" i="2"/>
  <c r="L204" i="2"/>
  <c r="C204" i="2"/>
  <c r="Q204" i="2"/>
  <c r="D204" i="2"/>
  <c r="V204" i="2"/>
  <c r="E204" i="2"/>
  <c r="Z204" i="2"/>
  <c r="F204" i="2"/>
  <c r="AF204" i="2"/>
  <c r="G204" i="2"/>
  <c r="AL204" i="2"/>
  <c r="H204" i="2"/>
  <c r="AR204" i="2"/>
  <c r="I204" i="2"/>
  <c r="L205" i="2"/>
  <c r="C205" i="2"/>
  <c r="Q205" i="2"/>
  <c r="D205" i="2"/>
  <c r="V205" i="2"/>
  <c r="E205" i="2"/>
  <c r="Z205" i="2"/>
  <c r="F205" i="2"/>
  <c r="AF205" i="2"/>
  <c r="G205" i="2"/>
  <c r="AL205" i="2"/>
  <c r="H205" i="2"/>
  <c r="AR205" i="2"/>
  <c r="I205" i="2"/>
  <c r="L206" i="2"/>
  <c r="C206" i="2"/>
  <c r="Q206" i="2"/>
  <c r="D206" i="2"/>
  <c r="V206" i="2"/>
  <c r="E206" i="2"/>
  <c r="Z206" i="2"/>
  <c r="F206" i="2"/>
  <c r="AF206" i="2"/>
  <c r="G206" i="2"/>
  <c r="AL206" i="2"/>
  <c r="H206" i="2"/>
  <c r="AR206" i="2"/>
  <c r="I206" i="2"/>
  <c r="L207" i="2"/>
  <c r="C207" i="2"/>
  <c r="Q207" i="2"/>
  <c r="D207" i="2"/>
  <c r="V207" i="2"/>
  <c r="E207" i="2"/>
  <c r="Z207" i="2"/>
  <c r="F207" i="2"/>
  <c r="AF207" i="2"/>
  <c r="G207" i="2"/>
  <c r="AL207" i="2"/>
  <c r="H207" i="2"/>
  <c r="AR207" i="2"/>
  <c r="I207" i="2"/>
  <c r="L208" i="2"/>
  <c r="C208" i="2"/>
  <c r="Q208" i="2"/>
  <c r="D208" i="2"/>
  <c r="V208" i="2"/>
  <c r="E208" i="2"/>
  <c r="Z208" i="2"/>
  <c r="F208" i="2"/>
  <c r="AF208" i="2"/>
  <c r="G208" i="2"/>
  <c r="AL208" i="2"/>
  <c r="H208" i="2"/>
  <c r="AR208" i="2"/>
  <c r="I208" i="2"/>
  <c r="L209" i="2"/>
  <c r="C209" i="2"/>
  <c r="Q209" i="2"/>
  <c r="D209" i="2"/>
  <c r="V209" i="2"/>
  <c r="E209" i="2"/>
  <c r="Z209" i="2"/>
  <c r="F209" i="2"/>
  <c r="AF209" i="2"/>
  <c r="G209" i="2"/>
  <c r="AL209" i="2"/>
  <c r="H209" i="2"/>
  <c r="AR209" i="2"/>
  <c r="I209" i="2"/>
  <c r="L210" i="2"/>
  <c r="C210" i="2"/>
  <c r="Q210" i="2"/>
  <c r="D210" i="2"/>
  <c r="V210" i="2"/>
  <c r="E210" i="2"/>
  <c r="Z210" i="2"/>
  <c r="F210" i="2"/>
  <c r="AF210" i="2"/>
  <c r="G210" i="2"/>
  <c r="AL210" i="2"/>
  <c r="H210" i="2"/>
  <c r="AR210" i="2"/>
  <c r="I210" i="2"/>
  <c r="L211" i="2"/>
  <c r="C211" i="2"/>
  <c r="Q211" i="2"/>
  <c r="D211" i="2"/>
  <c r="V211" i="2"/>
  <c r="E211" i="2"/>
  <c r="Z211" i="2"/>
  <c r="F211" i="2"/>
  <c r="AF211" i="2"/>
  <c r="G211" i="2"/>
  <c r="AL211" i="2"/>
  <c r="H211" i="2"/>
  <c r="AR211" i="2"/>
  <c r="I211" i="2"/>
  <c r="L212" i="2"/>
  <c r="C212" i="2"/>
  <c r="Q212" i="2"/>
  <c r="D212" i="2"/>
  <c r="V212" i="2"/>
  <c r="E212" i="2"/>
  <c r="Z212" i="2"/>
  <c r="F212" i="2"/>
  <c r="AF212" i="2"/>
  <c r="G212" i="2"/>
  <c r="AL212" i="2"/>
  <c r="H212" i="2"/>
  <c r="AR212" i="2"/>
  <c r="I212" i="2"/>
  <c r="L213" i="2"/>
  <c r="C213" i="2"/>
  <c r="Q213" i="2"/>
  <c r="D213" i="2"/>
  <c r="V213" i="2"/>
  <c r="E213" i="2"/>
  <c r="Z213" i="2"/>
  <c r="F213" i="2"/>
  <c r="AF213" i="2"/>
  <c r="G213" i="2"/>
  <c r="AL213" i="2"/>
  <c r="H213" i="2"/>
  <c r="AR213" i="2"/>
  <c r="I213" i="2"/>
  <c r="L214" i="2"/>
  <c r="C214" i="2"/>
  <c r="Q214" i="2"/>
  <c r="D214" i="2"/>
  <c r="V214" i="2"/>
  <c r="E214" i="2"/>
  <c r="Z214" i="2"/>
  <c r="F214" i="2"/>
  <c r="AF214" i="2"/>
  <c r="G214" i="2"/>
  <c r="AL214" i="2"/>
  <c r="H214" i="2"/>
  <c r="AR214" i="2"/>
  <c r="I214" i="2"/>
  <c r="L215" i="2"/>
  <c r="C215" i="2"/>
  <c r="Q215" i="2"/>
  <c r="D215" i="2"/>
  <c r="V215" i="2"/>
  <c r="E215" i="2"/>
  <c r="Z215" i="2"/>
  <c r="F215" i="2"/>
  <c r="AF215" i="2"/>
  <c r="G215" i="2"/>
  <c r="AL215" i="2"/>
  <c r="H215" i="2"/>
  <c r="AR215" i="2"/>
  <c r="I215" i="2"/>
  <c r="L216" i="2"/>
  <c r="C216" i="2"/>
  <c r="Q216" i="2"/>
  <c r="D216" i="2"/>
  <c r="V216" i="2"/>
  <c r="E216" i="2"/>
  <c r="Z216" i="2"/>
  <c r="F216" i="2"/>
  <c r="AF216" i="2"/>
  <c r="G216" i="2"/>
  <c r="AL216" i="2"/>
  <c r="H216" i="2"/>
  <c r="AR216" i="2"/>
  <c r="I216" i="2"/>
  <c r="L217" i="2"/>
  <c r="C217" i="2"/>
  <c r="Q217" i="2"/>
  <c r="D217" i="2"/>
  <c r="V217" i="2"/>
  <c r="E217" i="2"/>
  <c r="Z217" i="2"/>
  <c r="F217" i="2"/>
  <c r="AF217" i="2"/>
  <c r="G217" i="2"/>
  <c r="AL217" i="2"/>
  <c r="H217" i="2"/>
  <c r="AR217" i="2"/>
  <c r="I217" i="2"/>
  <c r="L218" i="2"/>
  <c r="C218" i="2"/>
  <c r="Q218" i="2"/>
  <c r="D218" i="2"/>
  <c r="V218" i="2"/>
  <c r="E218" i="2"/>
  <c r="Z218" i="2"/>
  <c r="F218" i="2"/>
  <c r="AF218" i="2"/>
  <c r="G218" i="2"/>
  <c r="AL218" i="2"/>
  <c r="H218" i="2"/>
  <c r="AR218" i="2"/>
  <c r="I218" i="2"/>
  <c r="L219" i="2"/>
  <c r="C219" i="2"/>
  <c r="Q219" i="2"/>
  <c r="D219" i="2"/>
  <c r="V219" i="2"/>
  <c r="E219" i="2"/>
  <c r="Z219" i="2"/>
  <c r="F219" i="2"/>
  <c r="AF219" i="2"/>
  <c r="G219" i="2"/>
  <c r="AL219" i="2"/>
  <c r="H219" i="2"/>
  <c r="AR219" i="2"/>
  <c r="I219" i="2"/>
  <c r="L220" i="2"/>
  <c r="C220" i="2"/>
  <c r="Q220" i="2"/>
  <c r="D220" i="2"/>
  <c r="V220" i="2"/>
  <c r="E220" i="2"/>
  <c r="Z220" i="2"/>
  <c r="F220" i="2"/>
  <c r="AF220" i="2"/>
  <c r="G220" i="2"/>
  <c r="AL220" i="2"/>
  <c r="H220" i="2"/>
  <c r="AR220" i="2"/>
  <c r="I220" i="2"/>
  <c r="L221" i="2"/>
  <c r="C221" i="2"/>
  <c r="Q221" i="2"/>
  <c r="D221" i="2"/>
  <c r="V221" i="2"/>
  <c r="E221" i="2"/>
  <c r="Z221" i="2"/>
  <c r="F221" i="2"/>
  <c r="AF221" i="2"/>
  <c r="G221" i="2"/>
  <c r="AL221" i="2"/>
  <c r="H221" i="2"/>
  <c r="AR221" i="2"/>
  <c r="I221" i="2"/>
  <c r="L222" i="2"/>
  <c r="C222" i="2"/>
  <c r="Q222" i="2"/>
  <c r="D222" i="2"/>
  <c r="V222" i="2"/>
  <c r="E222" i="2"/>
  <c r="Z222" i="2"/>
  <c r="F222" i="2"/>
  <c r="AF222" i="2"/>
  <c r="G222" i="2"/>
  <c r="AL222" i="2"/>
  <c r="H222" i="2"/>
  <c r="AR222" i="2"/>
  <c r="I222" i="2"/>
  <c r="L223" i="2"/>
  <c r="C223" i="2"/>
  <c r="Q223" i="2"/>
  <c r="D223" i="2"/>
  <c r="V223" i="2"/>
  <c r="E223" i="2"/>
  <c r="Z223" i="2"/>
  <c r="F223" i="2"/>
  <c r="AF223" i="2"/>
  <c r="G223" i="2"/>
  <c r="AL223" i="2"/>
  <c r="H223" i="2"/>
  <c r="AR223" i="2"/>
  <c r="I223" i="2"/>
  <c r="L224" i="2"/>
  <c r="C224" i="2"/>
  <c r="Q224" i="2"/>
  <c r="D224" i="2"/>
  <c r="V224" i="2"/>
  <c r="E224" i="2"/>
  <c r="Z224" i="2"/>
  <c r="F224" i="2"/>
  <c r="AF224" i="2"/>
  <c r="G224" i="2"/>
  <c r="AL224" i="2"/>
  <c r="H224" i="2"/>
  <c r="AR224" i="2"/>
  <c r="I224" i="2"/>
  <c r="L225" i="2"/>
  <c r="C225" i="2"/>
  <c r="Q225" i="2"/>
  <c r="D225" i="2"/>
  <c r="V225" i="2"/>
  <c r="E225" i="2"/>
  <c r="Z225" i="2"/>
  <c r="F225" i="2"/>
  <c r="AF225" i="2"/>
  <c r="G225" i="2"/>
  <c r="AL225" i="2"/>
  <c r="H225" i="2"/>
  <c r="AR225" i="2"/>
  <c r="I225" i="2"/>
  <c r="L226" i="2"/>
  <c r="C226" i="2"/>
  <c r="Q226" i="2"/>
  <c r="D226" i="2"/>
  <c r="V226" i="2"/>
  <c r="E226" i="2"/>
  <c r="Z226" i="2"/>
  <c r="F226" i="2"/>
  <c r="AF226" i="2"/>
  <c r="G226" i="2"/>
  <c r="AL226" i="2"/>
  <c r="H226" i="2"/>
  <c r="AR226" i="2"/>
  <c r="I226" i="2"/>
  <c r="L227" i="2"/>
  <c r="C227" i="2"/>
  <c r="Q227" i="2"/>
  <c r="D227" i="2"/>
  <c r="V227" i="2"/>
  <c r="E227" i="2"/>
  <c r="Z227" i="2"/>
  <c r="F227" i="2"/>
  <c r="AF227" i="2"/>
  <c r="G227" i="2"/>
  <c r="AL227" i="2"/>
  <c r="H227" i="2"/>
  <c r="AR227" i="2"/>
  <c r="I227" i="2"/>
  <c r="L228" i="2"/>
  <c r="C228" i="2"/>
  <c r="Q228" i="2"/>
  <c r="D228" i="2"/>
  <c r="V228" i="2"/>
  <c r="E228" i="2"/>
  <c r="Z228" i="2"/>
  <c r="F228" i="2"/>
  <c r="AF228" i="2"/>
  <c r="G228" i="2"/>
  <c r="AL228" i="2"/>
  <c r="H228" i="2"/>
  <c r="AR228" i="2"/>
  <c r="I228" i="2"/>
  <c r="L229" i="2"/>
  <c r="C229" i="2"/>
  <c r="Q229" i="2"/>
  <c r="D229" i="2"/>
  <c r="V229" i="2"/>
  <c r="E229" i="2"/>
  <c r="Z229" i="2"/>
  <c r="F229" i="2"/>
  <c r="AF229" i="2"/>
  <c r="G229" i="2"/>
  <c r="AL229" i="2"/>
  <c r="H229" i="2"/>
  <c r="AR229" i="2"/>
  <c r="I229" i="2"/>
  <c r="L230" i="2"/>
  <c r="C230" i="2"/>
  <c r="Q230" i="2"/>
  <c r="D230" i="2"/>
  <c r="V230" i="2"/>
  <c r="E230" i="2"/>
  <c r="Z230" i="2"/>
  <c r="F230" i="2"/>
  <c r="AF230" i="2"/>
  <c r="G230" i="2"/>
  <c r="AL230" i="2"/>
  <c r="H230" i="2"/>
  <c r="AR230" i="2"/>
  <c r="I230" i="2"/>
  <c r="L231" i="2"/>
  <c r="C231" i="2"/>
  <c r="Q231" i="2"/>
  <c r="D231" i="2"/>
  <c r="V231" i="2"/>
  <c r="E231" i="2"/>
  <c r="Z231" i="2"/>
  <c r="F231" i="2"/>
  <c r="AF231" i="2"/>
  <c r="G231" i="2"/>
  <c r="AL231" i="2"/>
  <c r="H231" i="2"/>
  <c r="AR231" i="2"/>
  <c r="I231" i="2"/>
  <c r="L232" i="2"/>
  <c r="C232" i="2"/>
  <c r="Q232" i="2"/>
  <c r="D232" i="2"/>
  <c r="V232" i="2"/>
  <c r="E232" i="2"/>
  <c r="Z232" i="2"/>
  <c r="F232" i="2"/>
  <c r="AF232" i="2"/>
  <c r="G232" i="2"/>
  <c r="AL232" i="2"/>
  <c r="H232" i="2"/>
  <c r="AR232" i="2"/>
  <c r="I232" i="2"/>
  <c r="L233" i="2"/>
  <c r="C233" i="2"/>
  <c r="Q233" i="2"/>
  <c r="D233" i="2"/>
  <c r="V233" i="2"/>
  <c r="E233" i="2"/>
  <c r="Z233" i="2"/>
  <c r="F233" i="2"/>
  <c r="AF233" i="2"/>
  <c r="G233" i="2"/>
  <c r="AL233" i="2"/>
  <c r="H233" i="2"/>
  <c r="AR233" i="2"/>
  <c r="I233" i="2"/>
  <c r="L234" i="2"/>
  <c r="C234" i="2"/>
  <c r="Q234" i="2"/>
  <c r="D234" i="2"/>
  <c r="V234" i="2"/>
  <c r="E234" i="2"/>
  <c r="Z234" i="2"/>
  <c r="F234" i="2"/>
  <c r="AF234" i="2"/>
  <c r="G234" i="2"/>
  <c r="AL234" i="2"/>
  <c r="H234" i="2"/>
  <c r="AR234" i="2"/>
  <c r="I234" i="2"/>
  <c r="L235" i="2"/>
  <c r="C235" i="2"/>
  <c r="Q235" i="2"/>
  <c r="D235" i="2"/>
  <c r="V235" i="2"/>
  <c r="E235" i="2"/>
  <c r="Z235" i="2"/>
  <c r="F235" i="2"/>
  <c r="AF235" i="2"/>
  <c r="G235" i="2"/>
  <c r="AL235" i="2"/>
  <c r="H235" i="2"/>
  <c r="AR235" i="2"/>
  <c r="I235" i="2"/>
  <c r="L236" i="2"/>
  <c r="C236" i="2"/>
  <c r="Q236" i="2"/>
  <c r="D236" i="2"/>
  <c r="V236" i="2"/>
  <c r="E236" i="2"/>
  <c r="Z236" i="2"/>
  <c r="F236" i="2"/>
  <c r="AF236" i="2"/>
  <c r="G236" i="2"/>
  <c r="AL236" i="2"/>
  <c r="H236" i="2"/>
  <c r="AR236" i="2"/>
  <c r="I236" i="2"/>
  <c r="L237" i="2"/>
  <c r="C237" i="2"/>
  <c r="Q237" i="2"/>
  <c r="D237" i="2"/>
  <c r="V237" i="2"/>
  <c r="E237" i="2"/>
  <c r="Z237" i="2"/>
  <c r="F237" i="2"/>
  <c r="AF237" i="2"/>
  <c r="G237" i="2"/>
  <c r="AL237" i="2"/>
  <c r="H237" i="2"/>
  <c r="AR237" i="2"/>
  <c r="I237" i="2"/>
  <c r="L238" i="2"/>
  <c r="C238" i="2"/>
  <c r="Q238" i="2"/>
  <c r="D238" i="2"/>
  <c r="V238" i="2"/>
  <c r="E238" i="2"/>
  <c r="Z238" i="2"/>
  <c r="F238" i="2"/>
  <c r="AF238" i="2"/>
  <c r="G238" i="2"/>
  <c r="AL238" i="2"/>
  <c r="H238" i="2"/>
  <c r="AR238" i="2"/>
  <c r="I238" i="2"/>
  <c r="L239" i="2"/>
  <c r="C239" i="2"/>
  <c r="Q239" i="2"/>
  <c r="D239" i="2"/>
  <c r="V239" i="2"/>
  <c r="E239" i="2"/>
  <c r="Z239" i="2"/>
  <c r="F239" i="2"/>
  <c r="AF239" i="2"/>
  <c r="G239" i="2"/>
  <c r="AL239" i="2"/>
  <c r="H239" i="2"/>
  <c r="AR239" i="2"/>
  <c r="I239" i="2"/>
  <c r="L240" i="2"/>
  <c r="C240" i="2"/>
  <c r="Q240" i="2"/>
  <c r="D240" i="2"/>
  <c r="V240" i="2"/>
  <c r="E240" i="2"/>
  <c r="Z240" i="2"/>
  <c r="F240" i="2"/>
  <c r="AF240" i="2"/>
  <c r="G240" i="2"/>
  <c r="AL240" i="2"/>
  <c r="H240" i="2"/>
  <c r="AR240" i="2"/>
  <c r="I240" i="2"/>
  <c r="L241" i="2"/>
  <c r="C241" i="2"/>
  <c r="Q241" i="2"/>
  <c r="D241" i="2"/>
  <c r="V241" i="2"/>
  <c r="E241" i="2"/>
  <c r="Z241" i="2"/>
  <c r="F241" i="2"/>
  <c r="AF241" i="2"/>
  <c r="G241" i="2"/>
  <c r="AL241" i="2"/>
  <c r="H241" i="2"/>
  <c r="AR241" i="2"/>
  <c r="I241" i="2"/>
  <c r="L242" i="2"/>
  <c r="C242" i="2"/>
  <c r="Q242" i="2"/>
  <c r="D242" i="2"/>
  <c r="V242" i="2"/>
  <c r="E242" i="2"/>
  <c r="Z242" i="2"/>
  <c r="F242" i="2"/>
  <c r="AF242" i="2"/>
  <c r="G242" i="2"/>
  <c r="AL242" i="2"/>
  <c r="H242" i="2"/>
  <c r="AR242" i="2"/>
  <c r="I242" i="2"/>
  <c r="L243" i="2"/>
  <c r="C243" i="2"/>
  <c r="Q243" i="2"/>
  <c r="D243" i="2"/>
  <c r="V243" i="2"/>
  <c r="E243" i="2"/>
  <c r="Z243" i="2"/>
  <c r="F243" i="2"/>
  <c r="AF243" i="2"/>
  <c r="G243" i="2"/>
  <c r="AL243" i="2"/>
  <c r="H243" i="2"/>
  <c r="AR243" i="2"/>
  <c r="I243" i="2"/>
  <c r="L244" i="2"/>
  <c r="C244" i="2"/>
  <c r="Q244" i="2"/>
  <c r="D244" i="2"/>
  <c r="V244" i="2"/>
  <c r="E244" i="2"/>
  <c r="Z244" i="2"/>
  <c r="F244" i="2"/>
  <c r="AF244" i="2"/>
  <c r="G244" i="2"/>
  <c r="AL244" i="2"/>
  <c r="H244" i="2"/>
  <c r="AR244" i="2"/>
  <c r="I244" i="2"/>
  <c r="L245" i="2"/>
  <c r="C245" i="2"/>
  <c r="Q245" i="2"/>
  <c r="D245" i="2"/>
  <c r="V245" i="2"/>
  <c r="E245" i="2"/>
  <c r="Z245" i="2"/>
  <c r="F245" i="2"/>
  <c r="AF245" i="2"/>
  <c r="G245" i="2"/>
  <c r="AL245" i="2"/>
  <c r="H245" i="2"/>
  <c r="AR245" i="2"/>
  <c r="I245" i="2"/>
  <c r="L246" i="2"/>
  <c r="C246" i="2"/>
  <c r="Q246" i="2"/>
  <c r="D246" i="2"/>
  <c r="V246" i="2"/>
  <c r="E246" i="2"/>
  <c r="Z246" i="2"/>
  <c r="F246" i="2"/>
  <c r="AF246" i="2"/>
  <c r="G246" i="2"/>
  <c r="AL246" i="2"/>
  <c r="H246" i="2"/>
  <c r="AR246" i="2"/>
  <c r="I246" i="2"/>
  <c r="L247" i="2"/>
  <c r="C247" i="2"/>
  <c r="Q247" i="2"/>
  <c r="D247" i="2"/>
  <c r="V247" i="2"/>
  <c r="E247" i="2"/>
  <c r="Z247" i="2"/>
  <c r="F247" i="2"/>
  <c r="AF247" i="2"/>
  <c r="G247" i="2"/>
  <c r="AL247" i="2"/>
  <c r="H247" i="2"/>
  <c r="AR247" i="2"/>
  <c r="I247" i="2"/>
  <c r="L248" i="2"/>
  <c r="C248" i="2"/>
  <c r="Q248" i="2"/>
  <c r="D248" i="2"/>
  <c r="V248" i="2"/>
  <c r="E248" i="2"/>
  <c r="Z248" i="2"/>
  <c r="F248" i="2"/>
  <c r="AF248" i="2"/>
  <c r="G248" i="2"/>
  <c r="AL248" i="2"/>
  <c r="H248" i="2"/>
  <c r="AR248" i="2"/>
  <c r="I248" i="2"/>
  <c r="L249" i="2"/>
  <c r="C249" i="2"/>
  <c r="Q249" i="2"/>
  <c r="D249" i="2"/>
  <c r="V249" i="2"/>
  <c r="E249" i="2"/>
  <c r="Z249" i="2"/>
  <c r="F249" i="2"/>
  <c r="AF249" i="2"/>
  <c r="G249" i="2"/>
  <c r="AL249" i="2"/>
  <c r="H249" i="2"/>
  <c r="AR249" i="2"/>
  <c r="I249" i="2"/>
  <c r="L250" i="2"/>
  <c r="C250" i="2"/>
  <c r="Q250" i="2"/>
  <c r="D250" i="2"/>
  <c r="V250" i="2"/>
  <c r="E250" i="2"/>
  <c r="Z250" i="2"/>
  <c r="F250" i="2"/>
  <c r="AF250" i="2"/>
  <c r="G250" i="2"/>
  <c r="AL250" i="2"/>
  <c r="H250" i="2"/>
  <c r="AR250" i="2"/>
  <c r="I250" i="2"/>
  <c r="L251" i="2"/>
  <c r="C251" i="2"/>
  <c r="Q251" i="2"/>
  <c r="D251" i="2"/>
  <c r="V251" i="2"/>
  <c r="E251" i="2"/>
  <c r="Z251" i="2"/>
  <c r="F251" i="2"/>
  <c r="AF251" i="2"/>
  <c r="G251" i="2"/>
  <c r="AL251" i="2"/>
  <c r="H251" i="2"/>
  <c r="AR251" i="2"/>
  <c r="I251" i="2"/>
  <c r="L252" i="2"/>
  <c r="C252" i="2"/>
  <c r="Q252" i="2"/>
  <c r="D252" i="2"/>
  <c r="V252" i="2"/>
  <c r="E252" i="2"/>
  <c r="Z252" i="2"/>
  <c r="F252" i="2"/>
  <c r="AF252" i="2"/>
  <c r="G252" i="2"/>
  <c r="AL252" i="2"/>
  <c r="H252" i="2"/>
  <c r="AR252" i="2"/>
  <c r="I252" i="2"/>
  <c r="L253" i="2"/>
  <c r="C253" i="2"/>
  <c r="Q253" i="2"/>
  <c r="D253" i="2"/>
  <c r="V253" i="2"/>
  <c r="E253" i="2"/>
  <c r="Z253" i="2"/>
  <c r="F253" i="2"/>
  <c r="AF253" i="2"/>
  <c r="G253" i="2"/>
  <c r="AL253" i="2"/>
  <c r="H253" i="2"/>
  <c r="AR253" i="2"/>
  <c r="I253" i="2"/>
  <c r="L254" i="2"/>
  <c r="C254" i="2"/>
  <c r="Q254" i="2"/>
  <c r="D254" i="2"/>
  <c r="V254" i="2"/>
  <c r="E254" i="2"/>
  <c r="Z254" i="2"/>
  <c r="F254" i="2"/>
  <c r="AF254" i="2"/>
  <c r="G254" i="2"/>
  <c r="AL254" i="2"/>
  <c r="H254" i="2"/>
  <c r="AR254" i="2"/>
  <c r="I254" i="2"/>
  <c r="L255" i="2"/>
  <c r="C255" i="2"/>
  <c r="Q255" i="2"/>
  <c r="D255" i="2"/>
  <c r="V255" i="2"/>
  <c r="E255" i="2"/>
  <c r="Z255" i="2"/>
  <c r="F255" i="2"/>
  <c r="AF255" i="2"/>
  <c r="G255" i="2"/>
  <c r="AL255" i="2"/>
  <c r="H255" i="2"/>
  <c r="AR255" i="2"/>
  <c r="I255" i="2"/>
  <c r="L256" i="2"/>
  <c r="C256" i="2"/>
  <c r="Q256" i="2"/>
  <c r="D256" i="2"/>
  <c r="V256" i="2"/>
  <c r="E256" i="2"/>
  <c r="Z256" i="2"/>
  <c r="F256" i="2"/>
  <c r="AF256" i="2"/>
  <c r="G256" i="2"/>
  <c r="AL256" i="2"/>
  <c r="H256" i="2"/>
  <c r="AR256" i="2"/>
  <c r="I256" i="2"/>
  <c r="L257" i="2"/>
  <c r="C257" i="2"/>
  <c r="Q257" i="2"/>
  <c r="D257" i="2"/>
  <c r="V257" i="2"/>
  <c r="E257" i="2"/>
  <c r="Z257" i="2"/>
  <c r="F257" i="2"/>
  <c r="AF257" i="2"/>
  <c r="G257" i="2"/>
  <c r="AL257" i="2"/>
  <c r="H257" i="2"/>
  <c r="AR257" i="2"/>
  <c r="I257" i="2"/>
  <c r="L258" i="2"/>
  <c r="C258" i="2"/>
  <c r="Q258" i="2"/>
  <c r="D258" i="2"/>
  <c r="V258" i="2"/>
  <c r="E258" i="2"/>
  <c r="Z258" i="2"/>
  <c r="F258" i="2"/>
  <c r="AF258" i="2"/>
  <c r="G258" i="2"/>
  <c r="AL258" i="2"/>
  <c r="H258" i="2"/>
  <c r="AR258" i="2"/>
  <c r="I258" i="2"/>
  <c r="L259" i="2"/>
  <c r="C259" i="2"/>
  <c r="Q259" i="2"/>
  <c r="D259" i="2"/>
  <c r="V259" i="2"/>
  <c r="E259" i="2"/>
  <c r="Z259" i="2"/>
  <c r="F259" i="2"/>
  <c r="AF259" i="2"/>
  <c r="G259" i="2"/>
  <c r="AL259" i="2"/>
  <c r="H259" i="2"/>
  <c r="AR259" i="2"/>
  <c r="I259" i="2"/>
  <c r="L260" i="2"/>
  <c r="C260" i="2"/>
  <c r="Q260" i="2"/>
  <c r="D260" i="2"/>
  <c r="V260" i="2"/>
  <c r="E260" i="2"/>
  <c r="Z260" i="2"/>
  <c r="F260" i="2"/>
  <c r="AF260" i="2"/>
  <c r="G260" i="2"/>
  <c r="AL260" i="2"/>
  <c r="H260" i="2"/>
  <c r="AR260" i="2"/>
  <c r="I260" i="2"/>
  <c r="L261" i="2"/>
  <c r="C261" i="2"/>
  <c r="Q261" i="2"/>
  <c r="D261" i="2"/>
  <c r="V261" i="2"/>
  <c r="E261" i="2"/>
  <c r="Z261" i="2"/>
  <c r="F261" i="2"/>
  <c r="AF261" i="2"/>
  <c r="G261" i="2"/>
  <c r="AL261" i="2"/>
  <c r="H261" i="2"/>
  <c r="AR261" i="2"/>
  <c r="I261" i="2"/>
  <c r="L262" i="2"/>
  <c r="C262" i="2"/>
  <c r="Q262" i="2"/>
  <c r="D262" i="2"/>
  <c r="V262" i="2"/>
  <c r="E262" i="2"/>
  <c r="Z262" i="2"/>
  <c r="F262" i="2"/>
  <c r="AF262" i="2"/>
  <c r="G262" i="2"/>
  <c r="AL262" i="2"/>
  <c r="H262" i="2"/>
  <c r="AR262" i="2"/>
  <c r="I262" i="2"/>
  <c r="L263" i="2"/>
  <c r="C263" i="2"/>
  <c r="Q263" i="2"/>
  <c r="D263" i="2"/>
  <c r="V263" i="2"/>
  <c r="E263" i="2"/>
  <c r="Z263" i="2"/>
  <c r="F263" i="2"/>
  <c r="AF263" i="2"/>
  <c r="G263" i="2"/>
  <c r="AL263" i="2"/>
  <c r="H263" i="2"/>
  <c r="AR263" i="2"/>
  <c r="I263" i="2"/>
  <c r="L264" i="2"/>
  <c r="C264" i="2"/>
  <c r="Q264" i="2"/>
  <c r="D264" i="2"/>
  <c r="V264" i="2"/>
  <c r="E264" i="2"/>
  <c r="Z264" i="2"/>
  <c r="F264" i="2"/>
  <c r="AF264" i="2"/>
  <c r="G264" i="2"/>
  <c r="AL264" i="2"/>
  <c r="H264" i="2"/>
  <c r="AR264" i="2"/>
  <c r="I264" i="2"/>
  <c r="L265" i="2"/>
  <c r="C265" i="2"/>
  <c r="Q265" i="2"/>
  <c r="D265" i="2"/>
  <c r="V265" i="2"/>
  <c r="E265" i="2"/>
  <c r="Z265" i="2"/>
  <c r="F265" i="2"/>
  <c r="AF265" i="2"/>
  <c r="G265" i="2"/>
  <c r="AL265" i="2"/>
  <c r="H265" i="2"/>
  <c r="AR265" i="2"/>
  <c r="I265" i="2"/>
  <c r="L266" i="2"/>
  <c r="C266" i="2"/>
  <c r="Q266" i="2"/>
  <c r="D266" i="2"/>
  <c r="V266" i="2"/>
  <c r="E266" i="2"/>
  <c r="Z266" i="2"/>
  <c r="F266" i="2"/>
  <c r="AF266" i="2"/>
  <c r="G266" i="2"/>
  <c r="AL266" i="2"/>
  <c r="H266" i="2"/>
  <c r="AR266" i="2"/>
  <c r="I266" i="2"/>
  <c r="L267" i="2"/>
  <c r="C267" i="2"/>
  <c r="Q267" i="2"/>
  <c r="D267" i="2"/>
  <c r="V267" i="2"/>
  <c r="E267" i="2"/>
  <c r="Z267" i="2"/>
  <c r="F267" i="2"/>
  <c r="AF267" i="2"/>
  <c r="G267" i="2"/>
  <c r="AL267" i="2"/>
  <c r="H267" i="2"/>
  <c r="AR267" i="2"/>
  <c r="I267" i="2"/>
  <c r="L268" i="2"/>
  <c r="C268" i="2"/>
  <c r="Q268" i="2"/>
  <c r="D268" i="2"/>
  <c r="V268" i="2"/>
  <c r="E268" i="2"/>
  <c r="Z268" i="2"/>
  <c r="F268" i="2"/>
  <c r="AF268" i="2"/>
  <c r="G268" i="2"/>
  <c r="AL268" i="2"/>
  <c r="H268" i="2"/>
  <c r="AR268" i="2"/>
  <c r="I268" i="2"/>
  <c r="L269" i="2"/>
  <c r="C269" i="2"/>
  <c r="Q269" i="2"/>
  <c r="D269" i="2"/>
  <c r="V269" i="2"/>
  <c r="E269" i="2"/>
  <c r="Z269" i="2"/>
  <c r="F269" i="2"/>
  <c r="AF269" i="2"/>
  <c r="G269" i="2"/>
  <c r="AL269" i="2"/>
  <c r="H269" i="2"/>
  <c r="AR269" i="2"/>
  <c r="I269" i="2"/>
  <c r="L270" i="2"/>
  <c r="C270" i="2"/>
  <c r="Q270" i="2"/>
  <c r="D270" i="2"/>
  <c r="V270" i="2"/>
  <c r="E270" i="2"/>
  <c r="Z270" i="2"/>
  <c r="F270" i="2"/>
  <c r="AF270" i="2"/>
  <c r="G270" i="2"/>
  <c r="AL270" i="2"/>
  <c r="H270" i="2"/>
  <c r="AR270" i="2"/>
  <c r="I270" i="2"/>
  <c r="L271" i="2"/>
  <c r="C271" i="2"/>
  <c r="Q271" i="2"/>
  <c r="D271" i="2"/>
  <c r="V271" i="2"/>
  <c r="E271" i="2"/>
  <c r="Z271" i="2"/>
  <c r="F271" i="2"/>
  <c r="AF271" i="2"/>
  <c r="G271" i="2"/>
  <c r="AL271" i="2"/>
  <c r="H271" i="2"/>
  <c r="AR271" i="2"/>
  <c r="I271" i="2"/>
  <c r="L272" i="2"/>
  <c r="C272" i="2"/>
  <c r="Q272" i="2"/>
  <c r="D272" i="2"/>
  <c r="V272" i="2"/>
  <c r="E272" i="2"/>
  <c r="Z272" i="2"/>
  <c r="F272" i="2"/>
  <c r="AF272" i="2"/>
  <c r="G272" i="2"/>
  <c r="AL272" i="2"/>
  <c r="H272" i="2"/>
  <c r="AR272" i="2"/>
  <c r="I272" i="2"/>
  <c r="L273" i="2"/>
  <c r="C273" i="2"/>
  <c r="Q273" i="2"/>
  <c r="D273" i="2"/>
  <c r="V273" i="2"/>
  <c r="E273" i="2"/>
  <c r="Z273" i="2"/>
  <c r="F273" i="2"/>
  <c r="AF273" i="2"/>
  <c r="G273" i="2"/>
  <c r="AL273" i="2"/>
  <c r="H273" i="2"/>
  <c r="AR273" i="2"/>
  <c r="I273" i="2"/>
  <c r="L274" i="2"/>
  <c r="C274" i="2"/>
  <c r="Q274" i="2"/>
  <c r="D274" i="2"/>
  <c r="V274" i="2"/>
  <c r="E274" i="2"/>
  <c r="Z274" i="2"/>
  <c r="F274" i="2"/>
  <c r="AF274" i="2"/>
  <c r="G274" i="2"/>
  <c r="AL274" i="2"/>
  <c r="H274" i="2"/>
  <c r="AR274" i="2"/>
  <c r="I274" i="2"/>
  <c r="L275" i="2"/>
  <c r="C275" i="2"/>
  <c r="Q275" i="2"/>
  <c r="D275" i="2"/>
  <c r="V275" i="2"/>
  <c r="E275" i="2"/>
  <c r="Z275" i="2"/>
  <c r="F275" i="2"/>
  <c r="AF275" i="2"/>
  <c r="G275" i="2"/>
  <c r="AL275" i="2"/>
  <c r="H275" i="2"/>
  <c r="AR275" i="2"/>
  <c r="I275" i="2"/>
  <c r="L276" i="2"/>
  <c r="C276" i="2"/>
  <c r="Q276" i="2"/>
  <c r="D276" i="2"/>
  <c r="V276" i="2"/>
  <c r="E276" i="2"/>
  <c r="Z276" i="2"/>
  <c r="F276" i="2"/>
  <c r="AF276" i="2"/>
  <c r="G276" i="2"/>
  <c r="AL276" i="2"/>
  <c r="H276" i="2"/>
  <c r="AR276" i="2"/>
  <c r="I276" i="2"/>
  <c r="L277" i="2"/>
  <c r="C277" i="2"/>
  <c r="Q277" i="2"/>
  <c r="D277" i="2"/>
  <c r="V277" i="2"/>
  <c r="E277" i="2"/>
  <c r="Z277" i="2"/>
  <c r="F277" i="2"/>
  <c r="AF277" i="2"/>
  <c r="G277" i="2"/>
  <c r="AL277" i="2"/>
  <c r="H277" i="2"/>
  <c r="AR277" i="2"/>
  <c r="I277" i="2"/>
  <c r="L278" i="2"/>
  <c r="C278" i="2"/>
  <c r="Q278" i="2"/>
  <c r="D278" i="2"/>
  <c r="V278" i="2"/>
  <c r="E278" i="2"/>
  <c r="Z278" i="2"/>
  <c r="F278" i="2"/>
  <c r="AF278" i="2"/>
  <c r="G278" i="2"/>
  <c r="AL278" i="2"/>
  <c r="H278" i="2"/>
  <c r="AR278" i="2"/>
  <c r="I278" i="2"/>
  <c r="L279" i="2"/>
  <c r="C279" i="2"/>
  <c r="Q279" i="2"/>
  <c r="D279" i="2"/>
  <c r="V279" i="2"/>
  <c r="E279" i="2"/>
  <c r="Z279" i="2"/>
  <c r="F279" i="2"/>
  <c r="AF279" i="2"/>
  <c r="G279" i="2"/>
  <c r="AL279" i="2"/>
  <c r="H279" i="2"/>
  <c r="AR279" i="2"/>
  <c r="I279" i="2"/>
  <c r="L280" i="2"/>
  <c r="C280" i="2"/>
  <c r="Q280" i="2"/>
  <c r="D280" i="2"/>
  <c r="V280" i="2"/>
  <c r="E280" i="2"/>
  <c r="Z280" i="2"/>
  <c r="F280" i="2"/>
  <c r="AF280" i="2"/>
  <c r="G280" i="2"/>
  <c r="AL280" i="2"/>
  <c r="H280" i="2"/>
  <c r="AR280" i="2"/>
  <c r="I280" i="2"/>
  <c r="L281" i="2"/>
  <c r="C281" i="2"/>
  <c r="Q281" i="2"/>
  <c r="D281" i="2"/>
  <c r="V281" i="2"/>
  <c r="E281" i="2"/>
  <c r="Z281" i="2"/>
  <c r="F281" i="2"/>
  <c r="AF281" i="2"/>
  <c r="G281" i="2"/>
  <c r="AL281" i="2"/>
  <c r="H281" i="2"/>
  <c r="AR281" i="2"/>
  <c r="I281" i="2"/>
  <c r="L282" i="2"/>
  <c r="C282" i="2"/>
  <c r="Q282" i="2"/>
  <c r="D282" i="2"/>
  <c r="V282" i="2"/>
  <c r="E282" i="2"/>
  <c r="Z282" i="2"/>
  <c r="F282" i="2"/>
  <c r="AF282" i="2"/>
  <c r="G282" i="2"/>
  <c r="AL282" i="2"/>
  <c r="H282" i="2"/>
  <c r="AR282" i="2"/>
  <c r="I282" i="2"/>
  <c r="L283" i="2"/>
  <c r="C283" i="2"/>
  <c r="Q283" i="2"/>
  <c r="D283" i="2"/>
  <c r="V283" i="2"/>
  <c r="E283" i="2"/>
  <c r="Z283" i="2"/>
  <c r="F283" i="2"/>
  <c r="AF283" i="2"/>
  <c r="G283" i="2"/>
  <c r="AL283" i="2"/>
  <c r="H283" i="2"/>
  <c r="AR283" i="2"/>
  <c r="I283" i="2"/>
  <c r="L284" i="2"/>
  <c r="C284" i="2"/>
  <c r="Q284" i="2"/>
  <c r="D284" i="2"/>
  <c r="V284" i="2"/>
  <c r="E284" i="2"/>
  <c r="Z284" i="2"/>
  <c r="F284" i="2"/>
  <c r="AF284" i="2"/>
  <c r="G284" i="2"/>
  <c r="AL284" i="2"/>
  <c r="H284" i="2"/>
  <c r="AR284" i="2"/>
  <c r="I284" i="2"/>
  <c r="L285" i="2"/>
  <c r="C285" i="2"/>
  <c r="Q285" i="2"/>
  <c r="D285" i="2"/>
  <c r="V285" i="2"/>
  <c r="E285" i="2"/>
  <c r="Z285" i="2"/>
  <c r="F285" i="2"/>
  <c r="AF285" i="2"/>
  <c r="G285" i="2"/>
  <c r="AL285" i="2"/>
  <c r="H285" i="2"/>
  <c r="AR285" i="2"/>
  <c r="I285" i="2"/>
  <c r="L286" i="2"/>
  <c r="C286" i="2"/>
  <c r="Q286" i="2"/>
  <c r="D286" i="2"/>
  <c r="V286" i="2"/>
  <c r="E286" i="2"/>
  <c r="Z286" i="2"/>
  <c r="F286" i="2"/>
  <c r="AF286" i="2"/>
  <c r="G286" i="2"/>
  <c r="AL286" i="2"/>
  <c r="H286" i="2"/>
  <c r="AR286" i="2"/>
  <c r="I286" i="2"/>
  <c r="L287" i="2"/>
  <c r="C287" i="2"/>
  <c r="Q287" i="2"/>
  <c r="D287" i="2"/>
  <c r="V287" i="2"/>
  <c r="E287" i="2"/>
  <c r="Z287" i="2"/>
  <c r="F287" i="2"/>
  <c r="AF287" i="2"/>
  <c r="G287" i="2"/>
  <c r="AL287" i="2"/>
  <c r="H287" i="2"/>
  <c r="AR287" i="2"/>
  <c r="I287" i="2"/>
  <c r="L288" i="2"/>
  <c r="C288" i="2"/>
  <c r="Q288" i="2"/>
  <c r="D288" i="2"/>
  <c r="V288" i="2"/>
  <c r="E288" i="2"/>
  <c r="Z288" i="2"/>
  <c r="F288" i="2"/>
  <c r="AF288" i="2"/>
  <c r="G288" i="2"/>
  <c r="AL288" i="2"/>
  <c r="H288" i="2"/>
  <c r="AR288" i="2"/>
  <c r="I288" i="2"/>
  <c r="L290" i="2"/>
  <c r="C290" i="2"/>
  <c r="Q290" i="2"/>
  <c r="D290" i="2"/>
  <c r="V290" i="2"/>
  <c r="E290" i="2"/>
  <c r="Z290" i="2"/>
  <c r="F290" i="2"/>
  <c r="AF290" i="2"/>
  <c r="G290" i="2"/>
  <c r="AL290" i="2"/>
  <c r="H290" i="2"/>
  <c r="AR290" i="2"/>
  <c r="I290" i="2"/>
  <c r="L291" i="2"/>
  <c r="C291" i="2"/>
  <c r="Q291" i="2"/>
  <c r="D291" i="2"/>
  <c r="V291" i="2"/>
  <c r="E291" i="2"/>
  <c r="Z291" i="2"/>
  <c r="F291" i="2"/>
  <c r="AF291" i="2"/>
  <c r="G291" i="2"/>
  <c r="AL291" i="2"/>
  <c r="H291" i="2"/>
  <c r="AR291" i="2"/>
  <c r="I291" i="2"/>
  <c r="L292" i="2"/>
  <c r="C292" i="2"/>
  <c r="Q292" i="2"/>
  <c r="D292" i="2"/>
  <c r="V292" i="2"/>
  <c r="E292" i="2"/>
  <c r="Z292" i="2"/>
  <c r="F292" i="2"/>
  <c r="AF292" i="2"/>
  <c r="G292" i="2"/>
  <c r="AL292" i="2"/>
  <c r="H292" i="2"/>
  <c r="AR292" i="2"/>
  <c r="I292" i="2"/>
  <c r="L293" i="2"/>
  <c r="C293" i="2"/>
  <c r="Q293" i="2"/>
  <c r="D293" i="2"/>
  <c r="V293" i="2"/>
  <c r="E293" i="2"/>
  <c r="Z293" i="2"/>
  <c r="F293" i="2"/>
  <c r="AF293" i="2"/>
  <c r="G293" i="2"/>
  <c r="AL293" i="2"/>
  <c r="H293" i="2"/>
  <c r="AR293" i="2"/>
  <c r="I293" i="2"/>
  <c r="L294" i="2"/>
  <c r="C294" i="2"/>
  <c r="Q294" i="2"/>
  <c r="D294" i="2"/>
  <c r="V294" i="2"/>
  <c r="E294" i="2"/>
  <c r="Z294" i="2"/>
  <c r="F294" i="2"/>
  <c r="AF294" i="2"/>
  <c r="G294" i="2"/>
  <c r="AL294" i="2"/>
  <c r="H294" i="2"/>
  <c r="AR294" i="2"/>
  <c r="I294" i="2"/>
  <c r="L295" i="2"/>
  <c r="C295" i="2"/>
  <c r="Q295" i="2"/>
  <c r="D295" i="2"/>
  <c r="V295" i="2"/>
  <c r="E295" i="2"/>
  <c r="Z295" i="2"/>
  <c r="F295" i="2"/>
  <c r="AF295" i="2"/>
  <c r="G295" i="2"/>
  <c r="AL295" i="2"/>
  <c r="H295" i="2"/>
  <c r="AR295" i="2"/>
  <c r="I295" i="2"/>
  <c r="L296" i="2"/>
  <c r="C296" i="2"/>
  <c r="Q296" i="2"/>
  <c r="D296" i="2"/>
  <c r="V296" i="2"/>
  <c r="E296" i="2"/>
  <c r="Z296" i="2"/>
  <c r="F296" i="2"/>
  <c r="AF296" i="2"/>
  <c r="G296" i="2"/>
  <c r="AL296" i="2"/>
  <c r="H296" i="2"/>
  <c r="AR296" i="2"/>
  <c r="I296" i="2"/>
  <c r="L297" i="2"/>
  <c r="C297" i="2"/>
  <c r="Q297" i="2"/>
  <c r="D297" i="2"/>
  <c r="V297" i="2"/>
  <c r="E297" i="2"/>
  <c r="Z297" i="2"/>
  <c r="F297" i="2"/>
  <c r="AF297" i="2"/>
  <c r="G297" i="2"/>
  <c r="AL297" i="2"/>
  <c r="H297" i="2"/>
  <c r="AR297" i="2"/>
  <c r="I297" i="2"/>
  <c r="L298" i="2"/>
  <c r="C298" i="2"/>
  <c r="Q298" i="2"/>
  <c r="D298" i="2"/>
  <c r="V298" i="2"/>
  <c r="E298" i="2"/>
  <c r="Z298" i="2"/>
  <c r="F298" i="2"/>
  <c r="AF298" i="2"/>
  <c r="G298" i="2"/>
  <c r="AL298" i="2"/>
  <c r="H298" i="2"/>
  <c r="AR298" i="2"/>
  <c r="I298" i="2"/>
  <c r="L299" i="2"/>
  <c r="C299" i="2"/>
  <c r="Q299" i="2"/>
  <c r="D299" i="2"/>
  <c r="V299" i="2"/>
  <c r="E299" i="2"/>
  <c r="Z299" i="2"/>
  <c r="F299" i="2"/>
  <c r="AF299" i="2"/>
  <c r="G299" i="2"/>
  <c r="AL299" i="2"/>
  <c r="H299" i="2"/>
  <c r="AR299" i="2"/>
  <c r="I299" i="2"/>
  <c r="L300" i="2"/>
  <c r="C300" i="2"/>
  <c r="Q300" i="2"/>
  <c r="D300" i="2"/>
  <c r="V300" i="2"/>
  <c r="E300" i="2"/>
  <c r="Z300" i="2"/>
  <c r="F300" i="2"/>
  <c r="AF300" i="2"/>
  <c r="G300" i="2"/>
  <c r="AL300" i="2"/>
  <c r="H300" i="2"/>
  <c r="AR300" i="2"/>
  <c r="I300" i="2"/>
  <c r="L301" i="2"/>
  <c r="C301" i="2"/>
  <c r="Q301" i="2"/>
  <c r="D301" i="2"/>
  <c r="V301" i="2"/>
  <c r="E301" i="2"/>
  <c r="Z301" i="2"/>
  <c r="F301" i="2"/>
  <c r="AF301" i="2"/>
  <c r="G301" i="2"/>
  <c r="AL301" i="2"/>
  <c r="H301" i="2"/>
  <c r="AR301" i="2"/>
  <c r="I301" i="2"/>
  <c r="L302" i="2"/>
  <c r="C302" i="2"/>
  <c r="Q302" i="2"/>
  <c r="D302" i="2"/>
  <c r="V302" i="2"/>
  <c r="E302" i="2"/>
  <c r="Z302" i="2"/>
  <c r="F302" i="2"/>
  <c r="AF302" i="2"/>
  <c r="G302" i="2"/>
  <c r="AL302" i="2"/>
  <c r="H302" i="2"/>
  <c r="AR302" i="2"/>
  <c r="I302" i="2"/>
  <c r="L303" i="2"/>
  <c r="C303" i="2"/>
  <c r="Q303" i="2"/>
  <c r="D303" i="2"/>
  <c r="V303" i="2"/>
  <c r="E303" i="2"/>
  <c r="Z303" i="2"/>
  <c r="F303" i="2"/>
  <c r="AF303" i="2"/>
  <c r="G303" i="2"/>
  <c r="AL303" i="2"/>
  <c r="H303" i="2"/>
  <c r="AR303" i="2"/>
  <c r="I303" i="2"/>
  <c r="L305" i="2"/>
  <c r="C305" i="2"/>
  <c r="Q305" i="2"/>
  <c r="D305" i="2"/>
  <c r="V305" i="2"/>
  <c r="E305" i="2"/>
  <c r="Z305" i="2"/>
  <c r="F305" i="2"/>
  <c r="AF305" i="2"/>
  <c r="G305" i="2"/>
  <c r="AL305" i="2"/>
  <c r="H305" i="2"/>
  <c r="AR305" i="2"/>
  <c r="I305" i="2"/>
  <c r="L306" i="2"/>
  <c r="C306" i="2"/>
  <c r="Q306" i="2"/>
  <c r="D306" i="2"/>
  <c r="V306" i="2"/>
  <c r="E306" i="2"/>
  <c r="Z306" i="2"/>
  <c r="F306" i="2"/>
  <c r="AF306" i="2"/>
  <c r="G306" i="2"/>
  <c r="AL306" i="2"/>
  <c r="H306" i="2"/>
  <c r="AR306" i="2"/>
  <c r="I306" i="2"/>
  <c r="L307" i="2"/>
  <c r="C307" i="2"/>
  <c r="Q307" i="2"/>
  <c r="D307" i="2"/>
  <c r="V307" i="2"/>
  <c r="E307" i="2"/>
  <c r="Z307" i="2"/>
  <c r="F307" i="2"/>
  <c r="AF307" i="2"/>
  <c r="G307" i="2"/>
  <c r="AL307" i="2"/>
  <c r="H307" i="2"/>
  <c r="AR307" i="2"/>
  <c r="I307" i="2"/>
  <c r="L308" i="2"/>
  <c r="C308" i="2"/>
  <c r="Q308" i="2"/>
  <c r="D308" i="2"/>
  <c r="V308" i="2"/>
  <c r="E308" i="2"/>
  <c r="Z308" i="2"/>
  <c r="F308" i="2"/>
  <c r="AF308" i="2"/>
  <c r="G308" i="2"/>
  <c r="AL308" i="2"/>
  <c r="H308" i="2"/>
  <c r="AR308" i="2"/>
  <c r="I308" i="2"/>
  <c r="L309" i="2"/>
  <c r="C309" i="2"/>
  <c r="Q309" i="2"/>
  <c r="D309" i="2"/>
  <c r="V309" i="2"/>
  <c r="E309" i="2"/>
  <c r="Z309" i="2"/>
  <c r="F309" i="2"/>
  <c r="AF309" i="2"/>
  <c r="G309" i="2"/>
  <c r="AL309" i="2"/>
  <c r="H309" i="2"/>
  <c r="AR309" i="2"/>
  <c r="I309" i="2"/>
  <c r="L310" i="2"/>
  <c r="C310" i="2"/>
  <c r="Q310" i="2"/>
  <c r="D310" i="2"/>
  <c r="V310" i="2"/>
  <c r="E310" i="2"/>
  <c r="Z310" i="2"/>
  <c r="F310" i="2"/>
  <c r="AF310" i="2"/>
  <c r="G310" i="2"/>
  <c r="AL310" i="2"/>
  <c r="H310" i="2"/>
  <c r="AR310" i="2"/>
  <c r="I310" i="2"/>
  <c r="L311" i="2"/>
  <c r="C311" i="2"/>
  <c r="Q311" i="2"/>
  <c r="D311" i="2"/>
  <c r="V311" i="2"/>
  <c r="E311" i="2"/>
  <c r="Z311" i="2"/>
  <c r="F311" i="2"/>
  <c r="AF311" i="2"/>
  <c r="G311" i="2"/>
  <c r="AL311" i="2"/>
  <c r="H311" i="2"/>
  <c r="AR311" i="2"/>
  <c r="I311" i="2"/>
  <c r="L312" i="2"/>
  <c r="C312" i="2"/>
  <c r="Q312" i="2"/>
  <c r="D312" i="2"/>
  <c r="V312" i="2"/>
  <c r="E312" i="2"/>
  <c r="Z312" i="2"/>
  <c r="F312" i="2"/>
  <c r="AF312" i="2"/>
  <c r="G312" i="2"/>
  <c r="AL312" i="2"/>
  <c r="H312" i="2"/>
  <c r="AR312" i="2"/>
  <c r="I312" i="2"/>
  <c r="L313" i="2"/>
  <c r="C313" i="2"/>
  <c r="Q313" i="2"/>
  <c r="D313" i="2"/>
  <c r="V313" i="2"/>
  <c r="E313" i="2"/>
  <c r="Z313" i="2"/>
  <c r="F313" i="2"/>
  <c r="AF313" i="2"/>
  <c r="G313" i="2"/>
  <c r="AL313" i="2"/>
  <c r="H313" i="2"/>
  <c r="AR313" i="2"/>
  <c r="I313" i="2"/>
  <c r="L314" i="2"/>
  <c r="C314" i="2"/>
  <c r="Q314" i="2"/>
  <c r="D314" i="2"/>
  <c r="V314" i="2"/>
  <c r="E314" i="2"/>
  <c r="Z314" i="2"/>
  <c r="F314" i="2"/>
  <c r="AF314" i="2"/>
  <c r="G314" i="2"/>
  <c r="AL314" i="2"/>
  <c r="H314" i="2"/>
  <c r="AR314" i="2"/>
  <c r="I314" i="2"/>
  <c r="L315" i="2"/>
  <c r="C315" i="2"/>
  <c r="Q315" i="2"/>
  <c r="D315" i="2"/>
  <c r="V315" i="2"/>
  <c r="E315" i="2"/>
  <c r="Z315" i="2"/>
  <c r="F315" i="2"/>
  <c r="AF315" i="2"/>
  <c r="G315" i="2"/>
  <c r="AL315" i="2"/>
  <c r="H315" i="2"/>
  <c r="AR315" i="2"/>
  <c r="I315" i="2"/>
  <c r="L316" i="2"/>
  <c r="C316" i="2"/>
  <c r="Q316" i="2"/>
  <c r="D316" i="2"/>
  <c r="V316" i="2"/>
  <c r="E316" i="2"/>
  <c r="Z316" i="2"/>
  <c r="F316" i="2"/>
  <c r="AF316" i="2"/>
  <c r="G316" i="2"/>
  <c r="AL316" i="2"/>
  <c r="H316" i="2"/>
  <c r="AR316" i="2"/>
  <c r="I316" i="2"/>
  <c r="L317" i="2"/>
  <c r="C317" i="2"/>
  <c r="Q317" i="2"/>
  <c r="D317" i="2"/>
  <c r="V317" i="2"/>
  <c r="E317" i="2"/>
  <c r="Z317" i="2"/>
  <c r="F317" i="2"/>
  <c r="AF317" i="2"/>
  <c r="G317" i="2"/>
  <c r="AL317" i="2"/>
  <c r="H317" i="2"/>
  <c r="AR317" i="2"/>
  <c r="I317" i="2"/>
  <c r="L318" i="2"/>
  <c r="C318" i="2"/>
  <c r="Q318" i="2"/>
  <c r="D318" i="2"/>
  <c r="V318" i="2"/>
  <c r="E318" i="2"/>
  <c r="Z318" i="2"/>
  <c r="F318" i="2"/>
  <c r="AF318" i="2"/>
  <c r="G318" i="2"/>
  <c r="AL318" i="2"/>
  <c r="H318" i="2"/>
  <c r="AR318" i="2"/>
  <c r="I318" i="2"/>
  <c r="L319" i="2"/>
  <c r="C319" i="2"/>
  <c r="Q319" i="2"/>
  <c r="D319" i="2"/>
  <c r="V319" i="2"/>
  <c r="E319" i="2"/>
  <c r="Z319" i="2"/>
  <c r="F319" i="2"/>
  <c r="AF319" i="2"/>
  <c r="G319" i="2"/>
  <c r="AL319" i="2"/>
  <c r="H319" i="2"/>
  <c r="AR319" i="2"/>
  <c r="I319" i="2"/>
  <c r="L320" i="2"/>
  <c r="C320" i="2"/>
  <c r="Q320" i="2"/>
  <c r="D320" i="2"/>
  <c r="V320" i="2"/>
  <c r="E320" i="2"/>
  <c r="Z320" i="2"/>
  <c r="F320" i="2"/>
  <c r="AF320" i="2"/>
  <c r="G320" i="2"/>
  <c r="AL320" i="2"/>
  <c r="H320" i="2"/>
  <c r="AR320" i="2"/>
  <c r="I320" i="2"/>
  <c r="L321" i="2"/>
  <c r="C321" i="2"/>
  <c r="Q321" i="2"/>
  <c r="D321" i="2"/>
  <c r="V321" i="2"/>
  <c r="E321" i="2"/>
  <c r="Z321" i="2"/>
  <c r="F321" i="2"/>
  <c r="AF321" i="2"/>
  <c r="G321" i="2"/>
  <c r="AL321" i="2"/>
  <c r="H321" i="2"/>
  <c r="AR321" i="2"/>
  <c r="I321" i="2"/>
  <c r="L322" i="2"/>
  <c r="C322" i="2"/>
  <c r="Q322" i="2"/>
  <c r="D322" i="2"/>
  <c r="V322" i="2"/>
  <c r="E322" i="2"/>
  <c r="Z322" i="2"/>
  <c r="F322" i="2"/>
  <c r="AF322" i="2"/>
  <c r="G322" i="2"/>
  <c r="AL322" i="2"/>
  <c r="H322" i="2"/>
  <c r="AR322" i="2"/>
  <c r="I322" i="2"/>
  <c r="L323" i="2"/>
  <c r="C323" i="2"/>
  <c r="Q323" i="2"/>
  <c r="D323" i="2"/>
  <c r="V323" i="2"/>
  <c r="E323" i="2"/>
  <c r="Z323" i="2"/>
  <c r="F323" i="2"/>
  <c r="AF323" i="2"/>
  <c r="G323" i="2"/>
  <c r="AL323" i="2"/>
  <c r="H323" i="2"/>
  <c r="AR323" i="2"/>
  <c r="I323" i="2"/>
  <c r="L324" i="2"/>
  <c r="C324" i="2"/>
  <c r="Q324" i="2"/>
  <c r="D324" i="2"/>
  <c r="V324" i="2"/>
  <c r="E324" i="2"/>
  <c r="Z324" i="2"/>
  <c r="F324" i="2"/>
  <c r="AF324" i="2"/>
  <c r="G324" i="2"/>
  <c r="AL324" i="2"/>
  <c r="H324" i="2"/>
  <c r="AR324" i="2"/>
  <c r="I324" i="2"/>
  <c r="L325" i="2"/>
  <c r="C325" i="2"/>
  <c r="Q325" i="2"/>
  <c r="D325" i="2"/>
  <c r="V325" i="2"/>
  <c r="E325" i="2"/>
  <c r="Z325" i="2"/>
  <c r="F325" i="2"/>
  <c r="AF325" i="2"/>
  <c r="G325" i="2"/>
  <c r="AL325" i="2"/>
  <c r="H325" i="2"/>
  <c r="AR325" i="2"/>
  <c r="I325" i="2"/>
  <c r="L326" i="2"/>
  <c r="C326" i="2"/>
  <c r="Q326" i="2"/>
  <c r="D326" i="2"/>
  <c r="V326" i="2"/>
  <c r="E326" i="2"/>
  <c r="Z326" i="2"/>
  <c r="F326" i="2"/>
  <c r="AF326" i="2"/>
  <c r="G326" i="2"/>
  <c r="AL326" i="2"/>
  <c r="H326" i="2"/>
  <c r="AR326" i="2"/>
  <c r="I326" i="2"/>
  <c r="L327" i="2"/>
  <c r="C327" i="2"/>
  <c r="Q327" i="2"/>
  <c r="D327" i="2"/>
  <c r="V327" i="2"/>
  <c r="E327" i="2"/>
  <c r="Z327" i="2"/>
  <c r="F327" i="2"/>
  <c r="AF327" i="2"/>
  <c r="G327" i="2"/>
  <c r="AL327" i="2"/>
  <c r="H327" i="2"/>
  <c r="AR327" i="2"/>
  <c r="I327" i="2"/>
  <c r="L328" i="2"/>
  <c r="C328" i="2"/>
  <c r="Q328" i="2"/>
  <c r="D328" i="2"/>
  <c r="V328" i="2"/>
  <c r="E328" i="2"/>
  <c r="Z328" i="2"/>
  <c r="F328" i="2"/>
  <c r="AF328" i="2"/>
  <c r="G328" i="2"/>
  <c r="AL328" i="2"/>
  <c r="H328" i="2"/>
  <c r="AR328" i="2"/>
  <c r="I328" i="2"/>
  <c r="L329" i="2"/>
  <c r="C329" i="2"/>
  <c r="Q329" i="2"/>
  <c r="D329" i="2"/>
  <c r="V329" i="2"/>
  <c r="E329" i="2"/>
  <c r="Z329" i="2"/>
  <c r="F329" i="2"/>
  <c r="AF329" i="2"/>
  <c r="G329" i="2"/>
  <c r="AL329" i="2"/>
  <c r="H329" i="2"/>
  <c r="AR329" i="2"/>
  <c r="I329" i="2"/>
  <c r="L330" i="2"/>
  <c r="C330" i="2"/>
  <c r="Q330" i="2"/>
  <c r="D330" i="2"/>
  <c r="V330" i="2"/>
  <c r="E330" i="2"/>
  <c r="Z330" i="2"/>
  <c r="F330" i="2"/>
  <c r="AF330" i="2"/>
  <c r="G330" i="2"/>
  <c r="AL330" i="2"/>
  <c r="H330" i="2"/>
  <c r="AR330" i="2"/>
  <c r="I330" i="2"/>
  <c r="L331" i="2"/>
  <c r="C331" i="2"/>
  <c r="Q331" i="2"/>
  <c r="D331" i="2"/>
  <c r="V331" i="2"/>
  <c r="E331" i="2"/>
  <c r="Z331" i="2"/>
  <c r="F331" i="2"/>
  <c r="AF331" i="2"/>
  <c r="G331" i="2"/>
  <c r="AL331" i="2"/>
  <c r="H331" i="2"/>
  <c r="AR331" i="2"/>
  <c r="I331" i="2"/>
  <c r="L332" i="2"/>
  <c r="C332" i="2"/>
  <c r="Q332" i="2"/>
  <c r="D332" i="2"/>
  <c r="V332" i="2"/>
  <c r="E332" i="2"/>
  <c r="Z332" i="2"/>
  <c r="F332" i="2"/>
  <c r="AF332" i="2"/>
  <c r="G332" i="2"/>
  <c r="AL332" i="2"/>
  <c r="H332" i="2"/>
  <c r="AR332" i="2"/>
  <c r="I332" i="2"/>
  <c r="L333" i="2"/>
  <c r="C333" i="2"/>
  <c r="Q333" i="2"/>
  <c r="D333" i="2"/>
  <c r="V333" i="2"/>
  <c r="E333" i="2"/>
  <c r="Z333" i="2"/>
  <c r="F333" i="2"/>
  <c r="AF333" i="2"/>
  <c r="G333" i="2"/>
  <c r="AL333" i="2"/>
  <c r="H333" i="2"/>
  <c r="AR333" i="2"/>
  <c r="I333" i="2"/>
  <c r="L334" i="2"/>
  <c r="C334" i="2"/>
  <c r="Q334" i="2"/>
  <c r="D334" i="2"/>
  <c r="V334" i="2"/>
  <c r="E334" i="2"/>
  <c r="Z334" i="2"/>
  <c r="F334" i="2"/>
  <c r="AF334" i="2"/>
  <c r="G334" i="2"/>
  <c r="AL334" i="2"/>
  <c r="H334" i="2"/>
  <c r="AR334" i="2"/>
  <c r="I334" i="2"/>
  <c r="L335" i="2"/>
  <c r="C335" i="2"/>
  <c r="Q335" i="2"/>
  <c r="D335" i="2"/>
  <c r="V335" i="2"/>
  <c r="E335" i="2"/>
  <c r="Z335" i="2"/>
  <c r="F335" i="2"/>
  <c r="AF335" i="2"/>
  <c r="G335" i="2"/>
  <c r="AL335" i="2"/>
  <c r="H335" i="2"/>
  <c r="AR335" i="2"/>
  <c r="I335" i="2"/>
  <c r="L336" i="2"/>
  <c r="C336" i="2"/>
  <c r="Q336" i="2"/>
  <c r="D336" i="2"/>
  <c r="V336" i="2"/>
  <c r="E336" i="2"/>
  <c r="Z336" i="2"/>
  <c r="F336" i="2"/>
  <c r="AF336" i="2"/>
  <c r="G336" i="2"/>
  <c r="AL336" i="2"/>
  <c r="H336" i="2"/>
  <c r="AR336" i="2"/>
  <c r="I336" i="2"/>
  <c r="L337" i="2"/>
  <c r="C337" i="2"/>
  <c r="Q337" i="2"/>
  <c r="D337" i="2"/>
  <c r="V337" i="2"/>
  <c r="E337" i="2"/>
  <c r="Z337" i="2"/>
  <c r="F337" i="2"/>
  <c r="AF337" i="2"/>
  <c r="G337" i="2"/>
  <c r="AL337" i="2"/>
  <c r="H337" i="2"/>
  <c r="AR337" i="2"/>
  <c r="I337" i="2"/>
  <c r="L338" i="2"/>
  <c r="C338" i="2"/>
  <c r="Q338" i="2"/>
  <c r="D338" i="2"/>
  <c r="V338" i="2"/>
  <c r="E338" i="2"/>
  <c r="Z338" i="2"/>
  <c r="F338" i="2"/>
  <c r="AF338" i="2"/>
  <c r="G338" i="2"/>
  <c r="AL338" i="2"/>
  <c r="H338" i="2"/>
  <c r="AR338" i="2"/>
  <c r="I338" i="2"/>
  <c r="L339" i="2"/>
  <c r="C339" i="2"/>
  <c r="Q339" i="2"/>
  <c r="D339" i="2"/>
  <c r="V339" i="2"/>
  <c r="E339" i="2"/>
  <c r="Z339" i="2"/>
  <c r="F339" i="2"/>
  <c r="AF339" i="2"/>
  <c r="G339" i="2"/>
  <c r="AL339" i="2"/>
  <c r="H339" i="2"/>
  <c r="AR339" i="2"/>
  <c r="I339" i="2"/>
  <c r="L340" i="2"/>
  <c r="C340" i="2"/>
  <c r="Q340" i="2"/>
  <c r="D340" i="2"/>
  <c r="V340" i="2"/>
  <c r="E340" i="2"/>
  <c r="Z340" i="2"/>
  <c r="F340" i="2"/>
  <c r="AF340" i="2"/>
  <c r="G340" i="2"/>
  <c r="AL340" i="2"/>
  <c r="H340" i="2"/>
  <c r="AR340" i="2"/>
  <c r="I340" i="2"/>
  <c r="L341" i="2"/>
  <c r="C341" i="2"/>
  <c r="Q341" i="2"/>
  <c r="D341" i="2"/>
  <c r="V341" i="2"/>
  <c r="E341" i="2"/>
  <c r="Z341" i="2"/>
  <c r="F341" i="2"/>
  <c r="AF341" i="2"/>
  <c r="G341" i="2"/>
  <c r="AL341" i="2"/>
  <c r="H341" i="2"/>
  <c r="AR341" i="2"/>
  <c r="I341" i="2"/>
  <c r="L342" i="2"/>
  <c r="C342" i="2"/>
  <c r="Q342" i="2"/>
  <c r="D342" i="2"/>
  <c r="V342" i="2"/>
  <c r="E342" i="2"/>
  <c r="Z342" i="2"/>
  <c r="F342" i="2"/>
  <c r="AF342" i="2"/>
  <c r="G342" i="2"/>
  <c r="AL342" i="2"/>
  <c r="H342" i="2"/>
  <c r="AR342" i="2"/>
  <c r="I342" i="2"/>
  <c r="L343" i="2"/>
  <c r="C343" i="2"/>
  <c r="Q343" i="2"/>
  <c r="D343" i="2"/>
  <c r="V343" i="2"/>
  <c r="E343" i="2"/>
  <c r="Z343" i="2"/>
  <c r="F343" i="2"/>
  <c r="AF343" i="2"/>
  <c r="G343" i="2"/>
  <c r="AL343" i="2"/>
  <c r="H343" i="2"/>
  <c r="AR343" i="2"/>
  <c r="I343" i="2"/>
  <c r="L344" i="2"/>
  <c r="C344" i="2"/>
  <c r="Q344" i="2"/>
  <c r="D344" i="2"/>
  <c r="V344" i="2"/>
  <c r="E344" i="2"/>
  <c r="Z344" i="2"/>
  <c r="F344" i="2"/>
  <c r="AF344" i="2"/>
  <c r="G344" i="2"/>
  <c r="AL344" i="2"/>
  <c r="H344" i="2"/>
  <c r="AR344" i="2"/>
  <c r="I344" i="2"/>
  <c r="L345" i="2"/>
  <c r="C345" i="2"/>
  <c r="Q345" i="2"/>
  <c r="D345" i="2"/>
  <c r="V345" i="2"/>
  <c r="E345" i="2"/>
  <c r="Z345" i="2"/>
  <c r="F345" i="2"/>
  <c r="AF345" i="2"/>
  <c r="G345" i="2"/>
  <c r="AL345" i="2"/>
  <c r="H345" i="2"/>
  <c r="AR345" i="2"/>
  <c r="I345" i="2"/>
  <c r="L346" i="2"/>
  <c r="C346" i="2"/>
  <c r="Q346" i="2"/>
  <c r="D346" i="2"/>
  <c r="V346" i="2"/>
  <c r="E346" i="2"/>
  <c r="Z346" i="2"/>
  <c r="F346" i="2"/>
  <c r="AF346" i="2"/>
  <c r="G346" i="2"/>
  <c r="AL346" i="2"/>
  <c r="H346" i="2"/>
  <c r="AR346" i="2"/>
  <c r="I346" i="2"/>
  <c r="L347" i="2"/>
  <c r="C347" i="2"/>
  <c r="Q347" i="2"/>
  <c r="D347" i="2"/>
  <c r="V347" i="2"/>
  <c r="E347" i="2"/>
  <c r="Z347" i="2"/>
  <c r="F347" i="2"/>
  <c r="AF347" i="2"/>
  <c r="G347" i="2"/>
  <c r="AL347" i="2"/>
  <c r="H347" i="2"/>
  <c r="AR347" i="2"/>
  <c r="I347" i="2"/>
  <c r="L348" i="2"/>
  <c r="C348" i="2"/>
  <c r="Q348" i="2"/>
  <c r="D348" i="2"/>
  <c r="V348" i="2"/>
  <c r="E348" i="2"/>
  <c r="Z348" i="2"/>
  <c r="F348" i="2"/>
  <c r="AF348" i="2"/>
  <c r="G348" i="2"/>
  <c r="AL348" i="2"/>
  <c r="H348" i="2"/>
  <c r="AR348" i="2"/>
  <c r="I348" i="2"/>
  <c r="L349" i="2"/>
  <c r="C349" i="2"/>
  <c r="Q349" i="2"/>
  <c r="D349" i="2"/>
  <c r="V349" i="2"/>
  <c r="E349" i="2"/>
  <c r="Z349" i="2"/>
  <c r="F349" i="2"/>
  <c r="AF349" i="2"/>
  <c r="G349" i="2"/>
  <c r="AL349" i="2"/>
  <c r="H349" i="2"/>
  <c r="AR349" i="2"/>
  <c r="I349" i="2"/>
  <c r="L350" i="2"/>
  <c r="C350" i="2"/>
  <c r="Q350" i="2"/>
  <c r="D350" i="2"/>
  <c r="V350" i="2"/>
  <c r="E350" i="2"/>
  <c r="Z350" i="2"/>
  <c r="F350" i="2"/>
  <c r="AF350" i="2"/>
  <c r="G350" i="2"/>
  <c r="AL350" i="2"/>
  <c r="H350" i="2"/>
  <c r="AR350" i="2"/>
  <c r="I350" i="2"/>
  <c r="L351" i="2"/>
  <c r="C351" i="2"/>
  <c r="Q351" i="2"/>
  <c r="D351" i="2"/>
  <c r="V351" i="2"/>
  <c r="E351" i="2"/>
  <c r="Z351" i="2"/>
  <c r="F351" i="2"/>
  <c r="AF351" i="2"/>
  <c r="G351" i="2"/>
  <c r="AL351" i="2"/>
  <c r="H351" i="2"/>
  <c r="AR351" i="2"/>
  <c r="I351" i="2"/>
  <c r="L352" i="2"/>
  <c r="C352" i="2"/>
  <c r="Q352" i="2"/>
  <c r="D352" i="2"/>
  <c r="V352" i="2"/>
  <c r="E352" i="2"/>
  <c r="Z352" i="2"/>
  <c r="F352" i="2"/>
  <c r="AF352" i="2"/>
  <c r="G352" i="2"/>
  <c r="AL352" i="2"/>
  <c r="H352" i="2"/>
  <c r="AR352" i="2"/>
  <c r="I352" i="2"/>
  <c r="L353" i="2"/>
  <c r="C353" i="2"/>
  <c r="Q353" i="2"/>
  <c r="D353" i="2"/>
  <c r="V353" i="2"/>
  <c r="E353" i="2"/>
  <c r="Z353" i="2"/>
  <c r="F353" i="2"/>
  <c r="AF353" i="2"/>
  <c r="G353" i="2"/>
  <c r="AL353" i="2"/>
  <c r="H353" i="2"/>
  <c r="AR353" i="2"/>
  <c r="I353" i="2"/>
  <c r="L354" i="2"/>
  <c r="C354" i="2"/>
  <c r="Q354" i="2"/>
  <c r="D354" i="2"/>
  <c r="V354" i="2"/>
  <c r="E354" i="2"/>
  <c r="Z354" i="2"/>
  <c r="F354" i="2"/>
  <c r="AF354" i="2"/>
  <c r="G354" i="2"/>
  <c r="AL354" i="2"/>
  <c r="H354" i="2"/>
  <c r="AR354" i="2"/>
  <c r="I354" i="2"/>
  <c r="L355" i="2"/>
  <c r="C355" i="2"/>
  <c r="Q355" i="2"/>
  <c r="D355" i="2"/>
  <c r="V355" i="2"/>
  <c r="E355" i="2"/>
  <c r="Z355" i="2"/>
  <c r="F355" i="2"/>
  <c r="AF355" i="2"/>
  <c r="G355" i="2"/>
  <c r="AL355" i="2"/>
  <c r="H355" i="2"/>
  <c r="AR355" i="2"/>
  <c r="I355" i="2"/>
  <c r="L356" i="2"/>
  <c r="C356" i="2"/>
  <c r="Q356" i="2"/>
  <c r="D356" i="2"/>
  <c r="V356" i="2"/>
  <c r="E356" i="2"/>
  <c r="Z356" i="2"/>
  <c r="F356" i="2"/>
  <c r="AF356" i="2"/>
  <c r="G356" i="2"/>
  <c r="AL356" i="2"/>
  <c r="H356" i="2"/>
  <c r="AR356" i="2"/>
  <c r="I356" i="2"/>
  <c r="L358" i="2"/>
  <c r="C358" i="2"/>
  <c r="Q358" i="2"/>
  <c r="D358" i="2"/>
  <c r="V358" i="2"/>
  <c r="E358" i="2"/>
  <c r="Z358" i="2"/>
  <c r="F358" i="2"/>
  <c r="AF358" i="2"/>
  <c r="G358" i="2"/>
  <c r="AL358" i="2"/>
  <c r="H358" i="2"/>
  <c r="AR358" i="2"/>
  <c r="I358" i="2"/>
  <c r="L359" i="2"/>
  <c r="C359" i="2"/>
  <c r="Q359" i="2"/>
  <c r="D359" i="2"/>
  <c r="V359" i="2"/>
  <c r="E359" i="2"/>
  <c r="Z359" i="2"/>
  <c r="F359" i="2"/>
  <c r="AF359" i="2"/>
  <c r="G359" i="2"/>
  <c r="AL359" i="2"/>
  <c r="H359" i="2"/>
  <c r="AR359" i="2"/>
  <c r="I359" i="2"/>
  <c r="L360" i="2"/>
  <c r="C360" i="2"/>
  <c r="Q360" i="2"/>
  <c r="D360" i="2"/>
  <c r="V360" i="2"/>
  <c r="E360" i="2"/>
  <c r="Z360" i="2"/>
  <c r="F360" i="2"/>
  <c r="AF360" i="2"/>
  <c r="G360" i="2"/>
  <c r="AL360" i="2"/>
  <c r="H360" i="2"/>
  <c r="AR360" i="2"/>
  <c r="I360" i="2"/>
  <c r="L361" i="2"/>
  <c r="C361" i="2"/>
  <c r="Q361" i="2"/>
  <c r="D361" i="2"/>
  <c r="V361" i="2"/>
  <c r="E361" i="2"/>
  <c r="Z361" i="2"/>
  <c r="F361" i="2"/>
  <c r="AF361" i="2"/>
  <c r="G361" i="2"/>
  <c r="AL361" i="2"/>
  <c r="H361" i="2"/>
  <c r="AR361" i="2"/>
  <c r="I361" i="2"/>
  <c r="L362" i="2"/>
  <c r="C362" i="2"/>
  <c r="Q362" i="2"/>
  <c r="D362" i="2"/>
  <c r="V362" i="2"/>
  <c r="E362" i="2"/>
  <c r="Z362" i="2"/>
  <c r="F362" i="2"/>
  <c r="AF362" i="2"/>
  <c r="G362" i="2"/>
  <c r="AL362" i="2"/>
  <c r="H362" i="2"/>
  <c r="AR362" i="2"/>
  <c r="I362" i="2"/>
  <c r="L363" i="2"/>
  <c r="C363" i="2"/>
  <c r="Q363" i="2"/>
  <c r="D363" i="2"/>
  <c r="V363" i="2"/>
  <c r="E363" i="2"/>
  <c r="Z363" i="2"/>
  <c r="F363" i="2"/>
  <c r="AF363" i="2"/>
  <c r="G363" i="2"/>
  <c r="AL363" i="2"/>
  <c r="H363" i="2"/>
  <c r="AR363" i="2"/>
  <c r="I363" i="2"/>
  <c r="L364" i="2"/>
  <c r="C364" i="2"/>
  <c r="Q364" i="2"/>
  <c r="D364" i="2"/>
  <c r="V364" i="2"/>
  <c r="E364" i="2"/>
  <c r="Z364" i="2"/>
  <c r="F364" i="2"/>
  <c r="AF364" i="2"/>
  <c r="G364" i="2"/>
  <c r="AL364" i="2"/>
  <c r="H364" i="2"/>
  <c r="AR364" i="2"/>
  <c r="I364" i="2"/>
  <c r="L365" i="2"/>
  <c r="C365" i="2"/>
  <c r="Q365" i="2"/>
  <c r="D365" i="2"/>
  <c r="V365" i="2"/>
  <c r="E365" i="2"/>
  <c r="Z365" i="2"/>
  <c r="F365" i="2"/>
  <c r="AF365" i="2"/>
  <c r="G365" i="2"/>
  <c r="AL365" i="2"/>
  <c r="H365" i="2"/>
  <c r="AR365" i="2"/>
  <c r="I365" i="2"/>
  <c r="L366" i="2"/>
  <c r="C366" i="2"/>
  <c r="Q366" i="2"/>
  <c r="D366" i="2"/>
  <c r="V366" i="2"/>
  <c r="E366" i="2"/>
  <c r="Z366" i="2"/>
  <c r="F366" i="2"/>
  <c r="AF366" i="2"/>
  <c r="G366" i="2"/>
  <c r="AL366" i="2"/>
  <c r="H366" i="2"/>
  <c r="AR366" i="2"/>
  <c r="I366" i="2"/>
  <c r="L367" i="2"/>
  <c r="C367" i="2"/>
  <c r="Q367" i="2"/>
  <c r="D367" i="2"/>
  <c r="V367" i="2"/>
  <c r="E367" i="2"/>
  <c r="Z367" i="2"/>
  <c r="F367" i="2"/>
  <c r="AF367" i="2"/>
  <c r="G367" i="2"/>
  <c r="AL367" i="2"/>
  <c r="H367" i="2"/>
  <c r="AR367" i="2"/>
  <c r="I367" i="2"/>
  <c r="L368" i="2"/>
  <c r="C368" i="2"/>
  <c r="Q368" i="2"/>
  <c r="D368" i="2"/>
  <c r="V368" i="2"/>
  <c r="E368" i="2"/>
  <c r="Z368" i="2"/>
  <c r="F368" i="2"/>
  <c r="AF368" i="2"/>
  <c r="G368" i="2"/>
  <c r="AL368" i="2"/>
  <c r="H368" i="2"/>
  <c r="AR368" i="2"/>
  <c r="I368" i="2"/>
  <c r="L370" i="2"/>
  <c r="C370" i="2"/>
  <c r="Q370" i="2"/>
  <c r="D370" i="2"/>
  <c r="V370" i="2"/>
  <c r="E370" i="2"/>
  <c r="Z370" i="2"/>
  <c r="F370" i="2"/>
  <c r="AF370" i="2"/>
  <c r="G370" i="2"/>
  <c r="AL370" i="2"/>
  <c r="H370" i="2"/>
  <c r="AR370" i="2"/>
  <c r="I370" i="2"/>
  <c r="L371" i="2"/>
  <c r="C371" i="2"/>
  <c r="Q371" i="2"/>
  <c r="D371" i="2"/>
  <c r="V371" i="2"/>
  <c r="E371" i="2"/>
  <c r="Z371" i="2"/>
  <c r="F371" i="2"/>
  <c r="AF371" i="2"/>
  <c r="G371" i="2"/>
  <c r="AL371" i="2"/>
  <c r="H371" i="2"/>
  <c r="AR371" i="2"/>
  <c r="I371" i="2"/>
  <c r="L372" i="2"/>
  <c r="C372" i="2"/>
  <c r="Q372" i="2"/>
  <c r="D372" i="2"/>
  <c r="V372" i="2"/>
  <c r="E372" i="2"/>
  <c r="Z372" i="2"/>
  <c r="F372" i="2"/>
  <c r="AF372" i="2"/>
  <c r="G372" i="2"/>
  <c r="AL372" i="2"/>
  <c r="H372" i="2"/>
  <c r="AR372" i="2"/>
  <c r="I372" i="2"/>
  <c r="L373" i="2"/>
  <c r="C373" i="2"/>
  <c r="Q373" i="2"/>
  <c r="D373" i="2"/>
  <c r="V373" i="2"/>
  <c r="E373" i="2"/>
  <c r="Z373" i="2"/>
  <c r="F373" i="2"/>
  <c r="AF373" i="2"/>
  <c r="G373" i="2"/>
  <c r="AL373" i="2"/>
  <c r="H373" i="2"/>
  <c r="AR373" i="2"/>
  <c r="I373" i="2"/>
  <c r="L374" i="2"/>
  <c r="C374" i="2"/>
  <c r="Q374" i="2"/>
  <c r="D374" i="2"/>
  <c r="V374" i="2"/>
  <c r="E374" i="2"/>
  <c r="Z374" i="2"/>
  <c r="F374" i="2"/>
  <c r="AF374" i="2"/>
  <c r="G374" i="2"/>
  <c r="AL374" i="2"/>
  <c r="H374" i="2"/>
  <c r="AR374" i="2"/>
  <c r="I374" i="2"/>
  <c r="L375" i="2"/>
  <c r="C375" i="2"/>
  <c r="Q375" i="2"/>
  <c r="D375" i="2"/>
  <c r="V375" i="2"/>
  <c r="E375" i="2"/>
  <c r="Z375" i="2"/>
  <c r="F375" i="2"/>
  <c r="AF375" i="2"/>
  <c r="G375" i="2"/>
  <c r="AL375" i="2"/>
  <c r="H375" i="2"/>
  <c r="AR375" i="2"/>
  <c r="I375" i="2"/>
  <c r="L376" i="2"/>
  <c r="C376" i="2"/>
  <c r="Q376" i="2"/>
  <c r="D376" i="2"/>
  <c r="V376" i="2"/>
  <c r="E376" i="2"/>
  <c r="Z376" i="2"/>
  <c r="F376" i="2"/>
  <c r="AF376" i="2"/>
  <c r="G376" i="2"/>
  <c r="AL376" i="2"/>
  <c r="H376" i="2"/>
  <c r="AR376" i="2"/>
  <c r="I376" i="2"/>
  <c r="L377" i="2"/>
  <c r="C377" i="2"/>
  <c r="Q377" i="2"/>
  <c r="D377" i="2"/>
  <c r="V377" i="2"/>
  <c r="E377" i="2"/>
  <c r="Z377" i="2"/>
  <c r="F377" i="2"/>
  <c r="AF377" i="2"/>
  <c r="G377" i="2"/>
  <c r="AL377" i="2"/>
  <c r="H377" i="2"/>
  <c r="AR377" i="2"/>
  <c r="I377" i="2"/>
  <c r="L378" i="2"/>
  <c r="C378" i="2"/>
  <c r="Q378" i="2"/>
  <c r="D378" i="2"/>
  <c r="V378" i="2"/>
  <c r="E378" i="2"/>
  <c r="Z378" i="2"/>
  <c r="F378" i="2"/>
  <c r="AF378" i="2"/>
  <c r="G378" i="2"/>
  <c r="AL378" i="2"/>
  <c r="H378" i="2"/>
  <c r="AR378" i="2"/>
  <c r="I378" i="2"/>
  <c r="L379" i="2"/>
  <c r="C379" i="2"/>
  <c r="Q379" i="2"/>
  <c r="D379" i="2"/>
  <c r="V379" i="2"/>
  <c r="E379" i="2"/>
  <c r="Z379" i="2"/>
  <c r="F379" i="2"/>
  <c r="AF379" i="2"/>
  <c r="G379" i="2"/>
  <c r="AL379" i="2"/>
  <c r="H379" i="2"/>
  <c r="AR379" i="2"/>
  <c r="I379" i="2"/>
  <c r="L380" i="2"/>
  <c r="C380" i="2"/>
  <c r="Q380" i="2"/>
  <c r="D380" i="2"/>
  <c r="V380" i="2"/>
  <c r="E380" i="2"/>
  <c r="Z380" i="2"/>
  <c r="F380" i="2"/>
  <c r="AF380" i="2"/>
  <c r="G380" i="2"/>
  <c r="AL380" i="2"/>
  <c r="H380" i="2"/>
  <c r="AR380" i="2"/>
  <c r="I380" i="2"/>
  <c r="L381" i="2"/>
  <c r="C381" i="2"/>
  <c r="Q381" i="2"/>
  <c r="D381" i="2"/>
  <c r="V381" i="2"/>
  <c r="E381" i="2"/>
  <c r="Z381" i="2"/>
  <c r="F381" i="2"/>
  <c r="AF381" i="2"/>
  <c r="G381" i="2"/>
  <c r="AL381" i="2"/>
  <c r="H381" i="2"/>
  <c r="AR381" i="2"/>
  <c r="I381" i="2"/>
  <c r="L382" i="2"/>
  <c r="C382" i="2"/>
  <c r="Q382" i="2"/>
  <c r="D382" i="2"/>
  <c r="V382" i="2"/>
  <c r="E382" i="2"/>
  <c r="Z382" i="2"/>
  <c r="F382" i="2"/>
  <c r="AF382" i="2"/>
  <c r="G382" i="2"/>
  <c r="AL382" i="2"/>
  <c r="H382" i="2"/>
  <c r="AR382" i="2"/>
  <c r="I382" i="2"/>
  <c r="L383" i="2"/>
  <c r="C383" i="2"/>
  <c r="Q383" i="2"/>
  <c r="D383" i="2"/>
  <c r="V383" i="2"/>
  <c r="E383" i="2"/>
  <c r="Z383" i="2"/>
  <c r="F383" i="2"/>
  <c r="AF383" i="2"/>
  <c r="G383" i="2"/>
  <c r="AL383" i="2"/>
  <c r="H383" i="2"/>
  <c r="AR383" i="2"/>
  <c r="I383" i="2"/>
  <c r="L384" i="2"/>
  <c r="C384" i="2"/>
  <c r="Q384" i="2"/>
  <c r="D384" i="2"/>
  <c r="V384" i="2"/>
  <c r="E384" i="2"/>
  <c r="Z384" i="2"/>
  <c r="F384" i="2"/>
  <c r="AF384" i="2"/>
  <c r="G384" i="2"/>
  <c r="AL384" i="2"/>
  <c r="H384" i="2"/>
  <c r="AR384" i="2"/>
  <c r="I384" i="2"/>
  <c r="L385" i="2"/>
  <c r="C385" i="2"/>
  <c r="Q385" i="2"/>
  <c r="D385" i="2"/>
  <c r="V385" i="2"/>
  <c r="E385" i="2"/>
  <c r="Z385" i="2"/>
  <c r="F385" i="2"/>
  <c r="AF385" i="2"/>
  <c r="G385" i="2"/>
  <c r="AL385" i="2"/>
  <c r="H385" i="2"/>
  <c r="AR385" i="2"/>
  <c r="I385" i="2"/>
  <c r="L386" i="2"/>
  <c r="C386" i="2"/>
  <c r="Q386" i="2"/>
  <c r="D386" i="2"/>
  <c r="V386" i="2"/>
  <c r="E386" i="2"/>
  <c r="Z386" i="2"/>
  <c r="F386" i="2"/>
  <c r="AF386" i="2"/>
  <c r="G386" i="2"/>
  <c r="AL386" i="2"/>
  <c r="H386" i="2"/>
  <c r="AR386" i="2"/>
  <c r="I386" i="2"/>
  <c r="L387" i="2"/>
  <c r="C387" i="2"/>
  <c r="Q387" i="2"/>
  <c r="D387" i="2"/>
  <c r="V387" i="2"/>
  <c r="E387" i="2"/>
  <c r="Z387" i="2"/>
  <c r="F387" i="2"/>
  <c r="AF387" i="2"/>
  <c r="G387" i="2"/>
  <c r="AL387" i="2"/>
  <c r="H387" i="2"/>
  <c r="AR387" i="2"/>
  <c r="I387" i="2"/>
  <c r="L388" i="2"/>
  <c r="C388" i="2"/>
  <c r="Q388" i="2"/>
  <c r="D388" i="2"/>
  <c r="V388" i="2"/>
  <c r="E388" i="2"/>
  <c r="Z388" i="2"/>
  <c r="F388" i="2"/>
  <c r="AF388" i="2"/>
  <c r="G388" i="2"/>
  <c r="AL388" i="2"/>
  <c r="H388" i="2"/>
  <c r="AR388" i="2"/>
  <c r="I388" i="2"/>
  <c r="L389" i="2"/>
  <c r="C389" i="2"/>
  <c r="Q389" i="2"/>
  <c r="D389" i="2"/>
  <c r="V389" i="2"/>
  <c r="E389" i="2"/>
  <c r="Z389" i="2"/>
  <c r="F389" i="2"/>
  <c r="AF389" i="2"/>
  <c r="G389" i="2"/>
  <c r="AL389" i="2"/>
  <c r="H389" i="2"/>
  <c r="AR389" i="2"/>
  <c r="I389" i="2"/>
  <c r="L390" i="2"/>
  <c r="C390" i="2"/>
  <c r="Q390" i="2"/>
  <c r="D390" i="2"/>
  <c r="V390" i="2"/>
  <c r="E390" i="2"/>
  <c r="Z390" i="2"/>
  <c r="F390" i="2"/>
  <c r="AF390" i="2"/>
  <c r="G390" i="2"/>
  <c r="AL390" i="2"/>
  <c r="H390" i="2"/>
  <c r="AR390" i="2"/>
  <c r="I390" i="2"/>
  <c r="L391" i="2"/>
  <c r="C391" i="2"/>
  <c r="Q391" i="2"/>
  <c r="D391" i="2"/>
  <c r="V391" i="2"/>
  <c r="E391" i="2"/>
  <c r="Z391" i="2"/>
  <c r="F391" i="2"/>
  <c r="AF391" i="2"/>
  <c r="G391" i="2"/>
  <c r="AL391" i="2"/>
  <c r="H391" i="2"/>
  <c r="AR391" i="2"/>
  <c r="I391" i="2"/>
  <c r="L392" i="2"/>
  <c r="C392" i="2"/>
  <c r="Q392" i="2"/>
  <c r="D392" i="2"/>
  <c r="V392" i="2"/>
  <c r="E392" i="2"/>
  <c r="Z392" i="2"/>
  <c r="F392" i="2"/>
  <c r="AF392" i="2"/>
  <c r="G392" i="2"/>
  <c r="AL392" i="2"/>
  <c r="H392" i="2"/>
  <c r="AR392" i="2"/>
  <c r="I392" i="2"/>
  <c r="L393" i="2"/>
  <c r="C393" i="2"/>
  <c r="Q393" i="2"/>
  <c r="D393" i="2"/>
  <c r="V393" i="2"/>
  <c r="E393" i="2"/>
  <c r="Z393" i="2"/>
  <c r="F393" i="2"/>
  <c r="AF393" i="2"/>
  <c r="G393" i="2"/>
  <c r="AL393" i="2"/>
  <c r="H393" i="2"/>
  <c r="AR393" i="2"/>
  <c r="I393" i="2"/>
  <c r="L394" i="2"/>
  <c r="C394" i="2"/>
  <c r="Q394" i="2"/>
  <c r="D394" i="2"/>
  <c r="V394" i="2"/>
  <c r="E394" i="2"/>
  <c r="Z394" i="2"/>
  <c r="F394" i="2"/>
  <c r="AF394" i="2"/>
  <c r="G394" i="2"/>
  <c r="AL394" i="2"/>
  <c r="H394" i="2"/>
  <c r="AR394" i="2"/>
  <c r="I394" i="2"/>
  <c r="L395" i="2"/>
  <c r="C395" i="2"/>
  <c r="Q395" i="2"/>
  <c r="D395" i="2"/>
  <c r="V395" i="2"/>
  <c r="E395" i="2"/>
  <c r="Z395" i="2"/>
  <c r="F395" i="2"/>
  <c r="AF395" i="2"/>
  <c r="G395" i="2"/>
  <c r="AL395" i="2"/>
  <c r="H395" i="2"/>
  <c r="AR395" i="2"/>
  <c r="I395" i="2"/>
  <c r="L396" i="2"/>
  <c r="C396" i="2"/>
  <c r="Q396" i="2"/>
  <c r="D396" i="2"/>
  <c r="V396" i="2"/>
  <c r="E396" i="2"/>
  <c r="Z396" i="2"/>
  <c r="F396" i="2"/>
  <c r="AF396" i="2"/>
  <c r="G396" i="2"/>
  <c r="AL396" i="2"/>
  <c r="H396" i="2"/>
  <c r="AR396" i="2"/>
  <c r="I396" i="2"/>
  <c r="L397" i="2"/>
  <c r="C397" i="2"/>
  <c r="Q397" i="2"/>
  <c r="D397" i="2"/>
  <c r="V397" i="2"/>
  <c r="E397" i="2"/>
  <c r="Z397" i="2"/>
  <c r="F397" i="2"/>
  <c r="AF397" i="2"/>
  <c r="G397" i="2"/>
  <c r="AL397" i="2"/>
  <c r="H397" i="2"/>
  <c r="AR397" i="2"/>
  <c r="I397" i="2"/>
  <c r="L398" i="2"/>
  <c r="C398" i="2"/>
  <c r="Q398" i="2"/>
  <c r="D398" i="2"/>
  <c r="V398" i="2"/>
  <c r="E398" i="2"/>
  <c r="Z398" i="2"/>
  <c r="F398" i="2"/>
  <c r="AF398" i="2"/>
  <c r="G398" i="2"/>
  <c r="AL398" i="2"/>
  <c r="H398" i="2"/>
  <c r="AR398" i="2"/>
  <c r="I398" i="2"/>
  <c r="L399" i="2"/>
  <c r="C399" i="2"/>
  <c r="Q399" i="2"/>
  <c r="D399" i="2"/>
  <c r="V399" i="2"/>
  <c r="E399" i="2"/>
  <c r="Z399" i="2"/>
  <c r="F399" i="2"/>
  <c r="AF399" i="2"/>
  <c r="G399" i="2"/>
  <c r="AL399" i="2"/>
  <c r="H399" i="2"/>
  <c r="AR399" i="2"/>
  <c r="I399" i="2"/>
  <c r="D26" i="15"/>
  <c r="E26" i="15"/>
  <c r="C26" i="15"/>
  <c r="G26" i="15"/>
  <c r="F26" i="15"/>
  <c r="C33" i="13"/>
  <c r="C34" i="13"/>
  <c r="K33" i="16"/>
  <c r="K174" i="16"/>
  <c r="H127" i="29"/>
  <c r="E26" i="16"/>
  <c r="I127" i="29"/>
  <c r="D28" i="16"/>
  <c r="D32" i="16"/>
  <c r="E30" i="16"/>
  <c r="D55" i="16"/>
  <c r="E27" i="16"/>
  <c r="E39" i="16"/>
  <c r="D48" i="16"/>
  <c r="E56" i="16"/>
  <c r="D40" i="16"/>
  <c r="D47" i="16"/>
  <c r="E35" i="16"/>
  <c r="E55" i="16"/>
  <c r="D24" i="16"/>
  <c r="E59" i="16"/>
  <c r="D36" i="16"/>
  <c r="D60" i="16"/>
  <c r="E47" i="16"/>
  <c r="G127" i="29"/>
  <c r="D46" i="16"/>
  <c r="E34" i="16"/>
  <c r="E25" i="16"/>
  <c r="D59" i="16"/>
  <c r="E54" i="16"/>
  <c r="K60" i="16"/>
  <c r="K200" i="16"/>
  <c r="J27" i="16"/>
  <c r="I32" i="16"/>
  <c r="C127" i="29"/>
  <c r="D57" i="16"/>
  <c r="E48" i="16"/>
  <c r="D56" i="16"/>
  <c r="K57" i="16"/>
  <c r="K197" i="16"/>
  <c r="J127" i="29"/>
  <c r="D37" i="16"/>
  <c r="D33" i="16"/>
  <c r="D29" i="16"/>
  <c r="D25" i="16"/>
  <c r="E31" i="16"/>
  <c r="E60" i="16"/>
  <c r="F127" i="29"/>
  <c r="D39" i="16"/>
  <c r="D35" i="16"/>
  <c r="D31" i="16"/>
  <c r="D27" i="16"/>
  <c r="D23" i="16"/>
  <c r="E38" i="16"/>
  <c r="E29" i="16"/>
  <c r="E46" i="16"/>
  <c r="D54" i="16"/>
  <c r="E58" i="16"/>
  <c r="I57" i="16"/>
  <c r="E127" i="29"/>
  <c r="D45" i="16"/>
  <c r="E33" i="16"/>
  <c r="D58" i="16"/>
  <c r="J54" i="16"/>
  <c r="I29" i="16"/>
  <c r="H56" i="16"/>
  <c r="D127" i="29"/>
  <c r="D38" i="16"/>
  <c r="D34" i="16"/>
  <c r="D30" i="16"/>
  <c r="D26" i="16"/>
  <c r="E37" i="16"/>
  <c r="E23" i="16"/>
  <c r="E45" i="16"/>
  <c r="E57" i="16"/>
  <c r="J32" i="16"/>
  <c r="K45" i="16"/>
  <c r="K26" i="16"/>
  <c r="K167" i="16"/>
  <c r="K38" i="16"/>
  <c r="K179" i="16"/>
  <c r="J55" i="16"/>
  <c r="I34" i="16"/>
  <c r="I23" i="16"/>
  <c r="K32" i="16"/>
  <c r="K173" i="16"/>
  <c r="K28" i="16"/>
  <c r="K169" i="16"/>
  <c r="J59" i="16"/>
  <c r="I55" i="16"/>
  <c r="K27" i="16"/>
  <c r="K168" i="16"/>
  <c r="J29" i="16"/>
  <c r="H34" i="16"/>
  <c r="E40" i="16"/>
  <c r="E36" i="16"/>
  <c r="E32" i="16"/>
  <c r="E28" i="16"/>
  <c r="K54" i="16"/>
  <c r="J48" i="16"/>
  <c r="H33" i="16"/>
  <c r="K46" i="16"/>
  <c r="K187" i="16"/>
  <c r="K39" i="16"/>
  <c r="K180" i="16"/>
  <c r="K23" i="16"/>
  <c r="J47" i="16"/>
  <c r="J39" i="16"/>
  <c r="J30" i="16"/>
  <c r="K56" i="16"/>
  <c r="K196" i="16"/>
  <c r="J37" i="16"/>
  <c r="J33" i="16"/>
  <c r="J24" i="16"/>
  <c r="K47" i="16"/>
  <c r="K188" i="16"/>
  <c r="K37" i="16"/>
  <c r="K178" i="16"/>
  <c r="K34" i="16"/>
  <c r="K175" i="16"/>
  <c r="K31" i="16"/>
  <c r="K172" i="16"/>
  <c r="K24" i="16"/>
  <c r="K165" i="16"/>
  <c r="K30" i="16"/>
  <c r="K171" i="16"/>
  <c r="J45" i="16"/>
  <c r="J23" i="16"/>
  <c r="J58" i="16"/>
  <c r="I46" i="16"/>
  <c r="I37" i="16"/>
  <c r="I31" i="16"/>
  <c r="H46" i="16"/>
  <c r="K59" i="16"/>
  <c r="K199" i="16"/>
  <c r="J36" i="16"/>
  <c r="I24" i="16"/>
  <c r="I58" i="16"/>
  <c r="H57" i="16"/>
  <c r="H66" i="9"/>
  <c r="H67" i="9"/>
  <c r="H69" i="9"/>
  <c r="G67" i="9"/>
  <c r="G72" i="9"/>
  <c r="I39" i="16"/>
  <c r="I60" i="16"/>
  <c r="I35" i="16"/>
  <c r="H48" i="16"/>
  <c r="H25" i="16"/>
  <c r="D72" i="9"/>
  <c r="F56" i="9"/>
  <c r="H36" i="16"/>
  <c r="H59" i="16"/>
  <c r="J25" i="16"/>
  <c r="J38" i="16"/>
  <c r="I28" i="16"/>
  <c r="I54" i="16"/>
  <c r="H45" i="16"/>
  <c r="G66" i="9"/>
  <c r="G69" i="9"/>
  <c r="F67" i="9"/>
  <c r="F72" i="9"/>
  <c r="K48" i="16"/>
  <c r="K189" i="16"/>
  <c r="K36" i="16"/>
  <c r="K177" i="16"/>
  <c r="K25" i="16"/>
  <c r="K166" i="16"/>
  <c r="K55" i="16"/>
  <c r="K195" i="16"/>
  <c r="K35" i="16"/>
  <c r="K176" i="16"/>
  <c r="J31" i="16"/>
  <c r="J56" i="16"/>
  <c r="I47" i="16"/>
  <c r="I26" i="16"/>
  <c r="H38" i="16"/>
  <c r="H56" i="9"/>
  <c r="C33" i="12"/>
  <c r="J26" i="16"/>
  <c r="J60" i="16"/>
  <c r="J35" i="16"/>
  <c r="I48" i="16"/>
  <c r="I36" i="16"/>
  <c r="I25" i="16"/>
  <c r="I59" i="16"/>
  <c r="I30" i="16"/>
  <c r="H47" i="16"/>
  <c r="H58" i="16"/>
  <c r="H72" i="9"/>
  <c r="E56" i="9"/>
  <c r="K58" i="16"/>
  <c r="K198" i="16"/>
  <c r="K29" i="16"/>
  <c r="K170" i="16"/>
  <c r="J46" i="16"/>
  <c r="J34" i="16"/>
  <c r="J28" i="16"/>
  <c r="J57" i="16"/>
  <c r="I45" i="16"/>
  <c r="I33" i="16"/>
  <c r="I27" i="16"/>
  <c r="I56" i="16"/>
  <c r="H32" i="16"/>
  <c r="H55" i="16"/>
  <c r="F66" i="9"/>
  <c r="F69" i="9"/>
  <c r="E67" i="9"/>
  <c r="E72" i="9"/>
  <c r="I38" i="16"/>
  <c r="H37" i="16"/>
  <c r="H26" i="16"/>
  <c r="H60" i="16"/>
  <c r="H35" i="16"/>
  <c r="G56" i="9"/>
  <c r="H39" i="16"/>
  <c r="H31" i="16"/>
  <c r="H54" i="16"/>
  <c r="E66" i="9"/>
  <c r="E69" i="9"/>
  <c r="H76" i="16"/>
  <c r="H77" i="16"/>
  <c r="H259" i="16"/>
  <c r="E21" i="21"/>
  <c r="G166" i="16"/>
  <c r="H166" i="16"/>
  <c r="H213" i="16"/>
  <c r="F168" i="16"/>
  <c r="G168" i="16"/>
  <c r="G215" i="16"/>
  <c r="H107" i="16"/>
  <c r="G197" i="16"/>
  <c r="H197" i="16"/>
  <c r="H244" i="16"/>
  <c r="I96" i="16"/>
  <c r="I97" i="16"/>
  <c r="I98" i="16"/>
  <c r="I99" i="16"/>
  <c r="I101" i="16"/>
  <c r="H50" i="16"/>
  <c r="H186" i="16"/>
  <c r="I109" i="16"/>
  <c r="H199" i="16"/>
  <c r="I199" i="16"/>
  <c r="I246" i="16"/>
  <c r="F174" i="16"/>
  <c r="G174" i="16"/>
  <c r="G221" i="16"/>
  <c r="J50" i="16"/>
  <c r="K96" i="16"/>
  <c r="K97" i="16"/>
  <c r="K98" i="16"/>
  <c r="K99" i="16"/>
  <c r="K101" i="16"/>
  <c r="J186" i="16"/>
  <c r="H98" i="16"/>
  <c r="G188" i="16"/>
  <c r="H188" i="16"/>
  <c r="H235" i="16"/>
  <c r="E173" i="16"/>
  <c r="F173" i="16"/>
  <c r="F220" i="16"/>
  <c r="F83" i="16"/>
  <c r="E108" i="16"/>
  <c r="D198" i="16"/>
  <c r="E198" i="16"/>
  <c r="E245" i="16"/>
  <c r="E170" i="16"/>
  <c r="F170" i="16"/>
  <c r="F217" i="16"/>
  <c r="F80" i="16"/>
  <c r="F81" i="16"/>
  <c r="F86" i="16"/>
  <c r="F89" i="16"/>
  <c r="F104" i="16"/>
  <c r="F105" i="16"/>
  <c r="F106" i="16"/>
  <c r="F107" i="16"/>
  <c r="F108" i="16"/>
  <c r="F109" i="16"/>
  <c r="F110" i="16"/>
  <c r="F265" i="16"/>
  <c r="F77" i="16"/>
  <c r="E167" i="16"/>
  <c r="F167" i="16"/>
  <c r="F214" i="16"/>
  <c r="G173" i="16"/>
  <c r="G220" i="16"/>
  <c r="J109" i="16"/>
  <c r="J199" i="16"/>
  <c r="J246" i="16"/>
  <c r="J104" i="16"/>
  <c r="J105" i="16"/>
  <c r="J106" i="16"/>
  <c r="J107" i="16"/>
  <c r="J108" i="16"/>
  <c r="J110" i="16"/>
  <c r="J112" i="16"/>
  <c r="I62" i="16"/>
  <c r="I194" i="16"/>
  <c r="F42" i="16"/>
  <c r="F50" i="16"/>
  <c r="F51" i="16"/>
  <c r="F164" i="16"/>
  <c r="I104" i="16"/>
  <c r="I105" i="16"/>
  <c r="I106" i="16"/>
  <c r="I107" i="16"/>
  <c r="I108" i="16"/>
  <c r="I110" i="16"/>
  <c r="I112" i="16"/>
  <c r="H194" i="16"/>
  <c r="H62" i="16"/>
  <c r="F197" i="16"/>
  <c r="G244" i="16"/>
  <c r="I88" i="16"/>
  <c r="H178" i="16"/>
  <c r="I178" i="16"/>
  <c r="I225" i="16"/>
  <c r="H110" i="16"/>
  <c r="G200" i="16"/>
  <c r="H200" i="16"/>
  <c r="H247" i="16"/>
  <c r="I75" i="16"/>
  <c r="H165" i="16"/>
  <c r="I165" i="16"/>
  <c r="I212" i="16"/>
  <c r="K85" i="16"/>
  <c r="J175" i="16"/>
  <c r="K222" i="16"/>
  <c r="H198" i="16"/>
  <c r="I198" i="16"/>
  <c r="I245" i="16"/>
  <c r="K110" i="16"/>
  <c r="J200" i="16"/>
  <c r="K247" i="16"/>
  <c r="I89" i="16"/>
  <c r="H179" i="16"/>
  <c r="I179" i="16"/>
  <c r="I226" i="16"/>
  <c r="F187" i="16"/>
  <c r="G187" i="16"/>
  <c r="G234" i="16"/>
  <c r="H106" i="16"/>
  <c r="G196" i="16"/>
  <c r="H196" i="16"/>
  <c r="H243" i="16"/>
  <c r="F198" i="16"/>
  <c r="G198" i="16"/>
  <c r="G245" i="16"/>
  <c r="I180" i="16"/>
  <c r="J180" i="16"/>
  <c r="J227" i="16"/>
  <c r="J90" i="16"/>
  <c r="J263" i="16"/>
  <c r="G25" i="21"/>
  <c r="K87" i="16"/>
  <c r="K88" i="16"/>
  <c r="K89" i="16"/>
  <c r="K262" i="16"/>
  <c r="H24" i="21"/>
  <c r="J177" i="16"/>
  <c r="K224" i="16"/>
  <c r="K108" i="16"/>
  <c r="J198" i="16"/>
  <c r="K245" i="16"/>
  <c r="H104" i="16"/>
  <c r="H105" i="16"/>
  <c r="H108" i="16"/>
  <c r="H109" i="16"/>
  <c r="H112" i="16"/>
  <c r="G62" i="16"/>
  <c r="G194" i="16"/>
  <c r="E165" i="16"/>
  <c r="F165" i="16"/>
  <c r="F212" i="16"/>
  <c r="J85" i="16"/>
  <c r="I175" i="16"/>
  <c r="J222" i="16"/>
  <c r="F74" i="16"/>
  <c r="E42" i="16"/>
  <c r="E50" i="16"/>
  <c r="E51" i="16"/>
  <c r="E164" i="16"/>
  <c r="J80" i="16"/>
  <c r="J81" i="16"/>
  <c r="J86" i="16"/>
  <c r="J89" i="16"/>
  <c r="J265" i="16"/>
  <c r="G27" i="21"/>
  <c r="I170" i="16"/>
  <c r="J170" i="16"/>
  <c r="J217" i="16"/>
  <c r="D62" i="16"/>
  <c r="E104" i="16"/>
  <c r="E105" i="16"/>
  <c r="E106" i="16"/>
  <c r="E107" i="16"/>
  <c r="E109" i="16"/>
  <c r="E110" i="16"/>
  <c r="E112" i="16"/>
  <c r="D194" i="16"/>
  <c r="D180" i="16"/>
  <c r="E180" i="16"/>
  <c r="E227" i="16"/>
  <c r="E90" i="16"/>
  <c r="E263" i="16"/>
  <c r="E88" i="16"/>
  <c r="D178" i="16"/>
  <c r="E178" i="16"/>
  <c r="E225" i="16"/>
  <c r="D197" i="16"/>
  <c r="E197" i="16"/>
  <c r="E244" i="16"/>
  <c r="D177" i="16"/>
  <c r="E177" i="16"/>
  <c r="E224" i="16"/>
  <c r="E87" i="16"/>
  <c r="E89" i="16"/>
  <c r="E262" i="16"/>
  <c r="D165" i="16"/>
  <c r="E212" i="16"/>
  <c r="E75" i="16"/>
  <c r="E196" i="16"/>
  <c r="F196" i="16"/>
  <c r="F243" i="16"/>
  <c r="F90" i="16"/>
  <c r="F263" i="16"/>
  <c r="F180" i="16"/>
  <c r="F227" i="16"/>
  <c r="H89" i="16"/>
  <c r="G179" i="16"/>
  <c r="H226" i="16"/>
  <c r="I74" i="16"/>
  <c r="H164" i="16"/>
  <c r="H42" i="16"/>
  <c r="H51" i="16"/>
  <c r="G169" i="16"/>
  <c r="H169" i="16"/>
  <c r="H216" i="16"/>
  <c r="J179" i="16"/>
  <c r="J226" i="16"/>
  <c r="G42" i="16"/>
  <c r="G50" i="16"/>
  <c r="G51" i="16"/>
  <c r="G164" i="16"/>
  <c r="I83" i="16"/>
  <c r="H173" i="16"/>
  <c r="I173" i="16"/>
  <c r="I220" i="16"/>
  <c r="J187" i="16"/>
  <c r="K234" i="16"/>
  <c r="F171" i="16"/>
  <c r="G171" i="16"/>
  <c r="G218" i="16"/>
  <c r="I188" i="16"/>
  <c r="I235" i="16"/>
  <c r="K77" i="16"/>
  <c r="J167" i="16"/>
  <c r="K214" i="16"/>
  <c r="J77" i="16"/>
  <c r="I167" i="16"/>
  <c r="J214" i="16"/>
  <c r="I78" i="16"/>
  <c r="I79" i="16"/>
  <c r="I84" i="16"/>
  <c r="I85" i="16"/>
  <c r="I264" i="16"/>
  <c r="F26" i="21"/>
  <c r="H168" i="16"/>
  <c r="I168" i="16"/>
  <c r="I215" i="16"/>
  <c r="H82" i="16"/>
  <c r="H83" i="16"/>
  <c r="H84" i="16"/>
  <c r="H85" i="16"/>
  <c r="H86" i="16"/>
  <c r="H261" i="16"/>
  <c r="E23" i="21"/>
  <c r="G172" i="16"/>
  <c r="H172" i="16"/>
  <c r="H219" i="16"/>
  <c r="G167" i="16"/>
  <c r="H167" i="16"/>
  <c r="H214" i="16"/>
  <c r="K74" i="16"/>
  <c r="J164" i="16"/>
  <c r="J42" i="16"/>
  <c r="J51" i="16"/>
  <c r="G214" i="16"/>
  <c r="F79" i="16"/>
  <c r="E169" i="16"/>
  <c r="F169" i="16"/>
  <c r="F216" i="16"/>
  <c r="H87" i="16"/>
  <c r="H88" i="16"/>
  <c r="H262" i="16"/>
  <c r="E24" i="21"/>
  <c r="G177" i="16"/>
  <c r="H177" i="16"/>
  <c r="H224" i="16"/>
  <c r="K105" i="16"/>
  <c r="J195" i="16"/>
  <c r="K242" i="16"/>
  <c r="F88" i="16"/>
  <c r="F178" i="16"/>
  <c r="F225" i="16"/>
  <c r="K104" i="16"/>
  <c r="K106" i="16"/>
  <c r="K107" i="16"/>
  <c r="K109" i="16"/>
  <c r="K112" i="16"/>
  <c r="J62" i="16"/>
  <c r="J194" i="16"/>
  <c r="F97" i="16"/>
  <c r="E187" i="16"/>
  <c r="F234" i="16"/>
  <c r="F176" i="16"/>
  <c r="G176" i="16"/>
  <c r="G223" i="16"/>
  <c r="E194" i="16"/>
  <c r="E62" i="16"/>
  <c r="F112" i="16"/>
  <c r="E188" i="16"/>
  <c r="F188" i="16"/>
  <c r="F235" i="16"/>
  <c r="F98" i="16"/>
  <c r="E99" i="16"/>
  <c r="D189" i="16"/>
  <c r="E189" i="16"/>
  <c r="E236" i="16"/>
  <c r="F195" i="16"/>
  <c r="G195" i="16"/>
  <c r="G242" i="16"/>
  <c r="I196" i="16"/>
  <c r="J196" i="16"/>
  <c r="J243" i="16"/>
  <c r="I195" i="16"/>
  <c r="J242" i="16"/>
  <c r="G82" i="9"/>
  <c r="G84" i="9"/>
  <c r="G83" i="9"/>
  <c r="H245" i="16"/>
  <c r="K246" i="16"/>
  <c r="E179" i="16"/>
  <c r="F179" i="16"/>
  <c r="F226" i="16"/>
  <c r="E166" i="16"/>
  <c r="F166" i="16"/>
  <c r="F213" i="16"/>
  <c r="F76" i="16"/>
  <c r="F259" i="16"/>
  <c r="H90" i="16"/>
  <c r="H263" i="16"/>
  <c r="E25" i="21"/>
  <c r="G180" i="16"/>
  <c r="H180" i="16"/>
  <c r="H227" i="16"/>
  <c r="J76" i="16"/>
  <c r="J259" i="16"/>
  <c r="G21" i="21"/>
  <c r="I166" i="16"/>
  <c r="J166" i="16"/>
  <c r="J213" i="16"/>
  <c r="J79" i="16"/>
  <c r="I169" i="16"/>
  <c r="J169" i="16"/>
  <c r="J216" i="16"/>
  <c r="H174" i="16"/>
  <c r="H221" i="16"/>
  <c r="I50" i="16"/>
  <c r="I186" i="16"/>
  <c r="J96" i="16"/>
  <c r="J97" i="16"/>
  <c r="J98" i="16"/>
  <c r="J99" i="16"/>
  <c r="J101" i="16"/>
  <c r="J87" i="16"/>
  <c r="J88" i="16"/>
  <c r="J262" i="16"/>
  <c r="G24" i="21"/>
  <c r="I177" i="16"/>
  <c r="J224" i="16"/>
  <c r="G199" i="16"/>
  <c r="H246" i="16"/>
  <c r="I174" i="16"/>
  <c r="I221" i="16"/>
  <c r="D179" i="16"/>
  <c r="E226" i="16"/>
  <c r="D168" i="16"/>
  <c r="E168" i="16"/>
  <c r="E215" i="16"/>
  <c r="E78" i="16"/>
  <c r="E79" i="16"/>
  <c r="E84" i="16"/>
  <c r="E85" i="16"/>
  <c r="E96" i="16"/>
  <c r="E97" i="16"/>
  <c r="E98" i="16"/>
  <c r="E264" i="16"/>
  <c r="D187" i="16"/>
  <c r="E234" i="16"/>
  <c r="D188" i="16"/>
  <c r="E235" i="16"/>
  <c r="D181" i="16"/>
  <c r="E181" i="16"/>
  <c r="E228" i="16"/>
  <c r="E91" i="16"/>
  <c r="E260" i="16"/>
  <c r="D173" i="16"/>
  <c r="E220" i="16"/>
  <c r="E83" i="16"/>
  <c r="D169" i="16"/>
  <c r="E216" i="16"/>
  <c r="I82" i="16"/>
  <c r="I86" i="16"/>
  <c r="I261" i="16"/>
  <c r="F23" i="21"/>
  <c r="I172" i="16"/>
  <c r="I219" i="16"/>
  <c r="J188" i="16"/>
  <c r="J235" i="16"/>
  <c r="H265" i="16"/>
  <c r="E27" i="21"/>
  <c r="G170" i="16"/>
  <c r="H170" i="16"/>
  <c r="H217" i="16"/>
  <c r="D199" i="16"/>
  <c r="E199" i="16"/>
  <c r="E246" i="16"/>
  <c r="I90" i="16"/>
  <c r="I263" i="16"/>
  <c r="F25" i="21"/>
  <c r="I227" i="16"/>
  <c r="J78" i="16"/>
  <c r="J84" i="16"/>
  <c r="J264" i="16"/>
  <c r="G26" i="21"/>
  <c r="J168" i="16"/>
  <c r="J215" i="16"/>
  <c r="G44" i="1"/>
  <c r="G45" i="1"/>
  <c r="G47" i="1"/>
  <c r="G48" i="1"/>
  <c r="G28" i="1"/>
  <c r="G50" i="1"/>
  <c r="G29" i="1"/>
  <c r="I81" i="16"/>
  <c r="H171" i="16"/>
  <c r="I171" i="16"/>
  <c r="I218" i="16"/>
  <c r="H96" i="16"/>
  <c r="H97" i="16"/>
  <c r="H99" i="16"/>
  <c r="H264" i="16"/>
  <c r="E26" i="21"/>
  <c r="H215" i="16"/>
  <c r="E174" i="16"/>
  <c r="F221" i="16"/>
  <c r="F84" i="16"/>
  <c r="F99" i="16"/>
  <c r="F189" i="16"/>
  <c r="F236" i="16"/>
  <c r="E195" i="16"/>
  <c r="F242" i="16"/>
  <c r="F215" i="16"/>
  <c r="F78" i="16"/>
  <c r="F85" i="16"/>
  <c r="F96" i="16"/>
  <c r="F264" i="16"/>
  <c r="D195" i="16"/>
  <c r="E242" i="16"/>
  <c r="G216" i="16"/>
  <c r="J174" i="16"/>
  <c r="J221" i="16"/>
  <c r="H220" i="16"/>
  <c r="K82" i="16"/>
  <c r="K83" i="16"/>
  <c r="K84" i="16"/>
  <c r="K86" i="16"/>
  <c r="K261" i="16"/>
  <c r="H23" i="21"/>
  <c r="J172" i="16"/>
  <c r="K219" i="16"/>
  <c r="G226" i="16"/>
  <c r="I76" i="16"/>
  <c r="I77" i="16"/>
  <c r="I259" i="16"/>
  <c r="F21" i="21"/>
  <c r="I213" i="16"/>
  <c r="H187" i="16"/>
  <c r="I187" i="16"/>
  <c r="I234" i="16"/>
  <c r="D175" i="16"/>
  <c r="E175" i="16"/>
  <c r="E222" i="16"/>
  <c r="D42" i="16"/>
  <c r="D50" i="16"/>
  <c r="D51" i="16"/>
  <c r="E74" i="16"/>
  <c r="D164" i="16"/>
  <c r="F175" i="16"/>
  <c r="F222" i="16"/>
  <c r="G213" i="16"/>
  <c r="H176" i="16"/>
  <c r="I176" i="16"/>
  <c r="I223" i="16"/>
  <c r="H101" i="16"/>
  <c r="G186" i="16"/>
  <c r="G175" i="16"/>
  <c r="G222" i="16"/>
  <c r="K226" i="16"/>
  <c r="H189" i="16"/>
  <c r="I189" i="16"/>
  <c r="I236" i="16"/>
  <c r="J82" i="16"/>
  <c r="J83" i="16"/>
  <c r="J261" i="16"/>
  <c r="G23" i="21"/>
  <c r="J219" i="16"/>
  <c r="K235" i="16"/>
  <c r="F200" i="16"/>
  <c r="G247" i="16"/>
  <c r="J173" i="16"/>
  <c r="K220" i="16"/>
  <c r="I200" i="16"/>
  <c r="I247" i="16"/>
  <c r="E75" i="9"/>
  <c r="E77" i="9"/>
  <c r="E76" i="9"/>
  <c r="K76" i="16"/>
  <c r="K259" i="16"/>
  <c r="H21" i="21"/>
  <c r="K213" i="16"/>
  <c r="J176" i="16"/>
  <c r="J223" i="16"/>
  <c r="J178" i="16"/>
  <c r="J225" i="16"/>
  <c r="K42" i="16"/>
  <c r="K50" i="16"/>
  <c r="K51" i="16"/>
  <c r="K164" i="16"/>
  <c r="K183" i="16"/>
  <c r="I216" i="16"/>
  <c r="I197" i="16"/>
  <c r="J197" i="16"/>
  <c r="J244" i="16"/>
  <c r="E80" i="16"/>
  <c r="E81" i="16"/>
  <c r="E86" i="16"/>
  <c r="E265" i="16"/>
  <c r="D170" i="16"/>
  <c r="E217" i="16"/>
  <c r="J220" i="16"/>
  <c r="J171" i="16"/>
  <c r="J218" i="16"/>
  <c r="H82" i="9"/>
  <c r="H83" i="9"/>
  <c r="H84" i="9"/>
  <c r="E77" i="16"/>
  <c r="D167" i="16"/>
  <c r="E214" i="16"/>
  <c r="G101" i="16"/>
  <c r="F186" i="16"/>
  <c r="D196" i="16"/>
  <c r="E243" i="16"/>
  <c r="H218" i="16"/>
  <c r="G165" i="16"/>
  <c r="H212" i="16"/>
  <c r="G178" i="16"/>
  <c r="H225" i="16"/>
  <c r="F199" i="16"/>
  <c r="G246" i="16"/>
  <c r="K243" i="16"/>
  <c r="I87" i="16"/>
  <c r="I262" i="16"/>
  <c r="F24" i="21"/>
  <c r="I224" i="16"/>
  <c r="G227" i="16"/>
  <c r="K81" i="16"/>
  <c r="K218" i="16"/>
  <c r="F87" i="16"/>
  <c r="F262" i="16"/>
  <c r="F177" i="16"/>
  <c r="F224" i="16"/>
  <c r="D171" i="16"/>
  <c r="E171" i="16"/>
  <c r="E218" i="16"/>
  <c r="E200" i="16"/>
  <c r="F247" i="16"/>
  <c r="G189" i="16"/>
  <c r="H236" i="16"/>
  <c r="G225" i="16"/>
  <c r="K75" i="16"/>
  <c r="J165" i="16"/>
  <c r="K212" i="16"/>
  <c r="K90" i="16"/>
  <c r="K263" i="16"/>
  <c r="H25" i="21"/>
  <c r="K227" i="16"/>
  <c r="F91" i="16"/>
  <c r="F260" i="16"/>
  <c r="F228" i="16"/>
  <c r="K186" i="16"/>
  <c r="K191" i="16"/>
  <c r="D186" i="16"/>
  <c r="E101" i="16"/>
  <c r="F82" i="16"/>
  <c r="F261" i="16"/>
  <c r="E172" i="16"/>
  <c r="F172" i="16"/>
  <c r="F219" i="16"/>
  <c r="E176" i="16"/>
  <c r="F223" i="16"/>
  <c r="F218" i="16"/>
  <c r="F84" i="9"/>
  <c r="F82" i="9"/>
  <c r="F83" i="9"/>
  <c r="H75" i="9"/>
  <c r="H77" i="9"/>
  <c r="H76" i="9"/>
  <c r="I244" i="16"/>
  <c r="K221" i="16"/>
  <c r="E76" i="16"/>
  <c r="E259" i="16"/>
  <c r="D166" i="16"/>
  <c r="E213" i="16"/>
  <c r="H234" i="16"/>
  <c r="G76" i="9"/>
  <c r="G75" i="9"/>
  <c r="G77" i="9"/>
  <c r="H223" i="16"/>
  <c r="G235" i="16"/>
  <c r="K244" i="16"/>
  <c r="G224" i="16"/>
  <c r="J189" i="16"/>
  <c r="J236" i="16"/>
  <c r="G243" i="16"/>
  <c r="G212" i="16"/>
  <c r="F75" i="9"/>
  <c r="F77" i="9"/>
  <c r="F76" i="9"/>
  <c r="J245" i="16"/>
  <c r="K225" i="16"/>
  <c r="K236" i="16"/>
  <c r="H175" i="16"/>
  <c r="I222" i="16"/>
  <c r="F244" i="16"/>
  <c r="D172" i="16"/>
  <c r="E219" i="16"/>
  <c r="E82" i="16"/>
  <c r="E261" i="16"/>
  <c r="E82" i="9"/>
  <c r="E83" i="9"/>
  <c r="E84" i="9"/>
  <c r="G236" i="16"/>
  <c r="H195" i="16"/>
  <c r="H242" i="16"/>
  <c r="I214" i="16"/>
  <c r="G112" i="16"/>
  <c r="F62" i="16"/>
  <c r="F194" i="16"/>
  <c r="I242" i="16"/>
  <c r="K79" i="16"/>
  <c r="K216" i="16"/>
  <c r="I80" i="16"/>
  <c r="I265" i="16"/>
  <c r="F27" i="21"/>
  <c r="I217" i="16"/>
  <c r="K223" i="16"/>
  <c r="G219" i="16"/>
  <c r="H222" i="16"/>
  <c r="G217" i="16"/>
  <c r="J247" i="16"/>
  <c r="J75" i="16"/>
  <c r="J212" i="16"/>
  <c r="J234" i="16"/>
  <c r="K62" i="16"/>
  <c r="K194" i="16"/>
  <c r="K202" i="16"/>
  <c r="K204" i="16"/>
  <c r="K80" i="16"/>
  <c r="K265" i="16"/>
  <c r="H27" i="21"/>
  <c r="K217" i="16"/>
  <c r="J74" i="16"/>
  <c r="I42" i="16"/>
  <c r="I51" i="16"/>
  <c r="I164" i="16"/>
  <c r="F101" i="16"/>
  <c r="E186" i="16"/>
  <c r="I243" i="16"/>
  <c r="F245" i="16"/>
  <c r="D176" i="16"/>
  <c r="E223" i="16"/>
  <c r="D174" i="16"/>
  <c r="E221" i="16"/>
  <c r="K78" i="16"/>
  <c r="K264" i="16"/>
  <c r="H26" i="21"/>
  <c r="K215" i="16"/>
  <c r="D200" i="16"/>
  <c r="E247" i="16"/>
  <c r="F246" i="16"/>
  <c r="H39" i="21"/>
  <c r="H83" i="21"/>
  <c r="H50" i="21"/>
  <c r="H72" i="21"/>
  <c r="H61" i="21"/>
  <c r="G93" i="16"/>
  <c r="G114" i="16"/>
  <c r="G115" i="16"/>
  <c r="G116" i="16"/>
  <c r="E40" i="21"/>
  <c r="E84" i="21"/>
  <c r="E51" i="21"/>
  <c r="E62" i="21"/>
  <c r="E73" i="21"/>
  <c r="G40" i="21"/>
  <c r="G51" i="21"/>
  <c r="G73" i="21"/>
  <c r="G62" i="21"/>
  <c r="G84" i="21"/>
  <c r="G211" i="16"/>
  <c r="G230" i="16"/>
  <c r="F183" i="16"/>
  <c r="F241" i="16"/>
  <c r="F249" i="16"/>
  <c r="F233" i="16"/>
  <c r="F238" i="16"/>
  <c r="F211" i="16"/>
  <c r="F230" i="16"/>
  <c r="F251" i="16"/>
  <c r="E202" i="16"/>
  <c r="E191" i="16"/>
  <c r="E183" i="16"/>
  <c r="E204" i="16"/>
  <c r="F202" i="16"/>
  <c r="F191" i="16"/>
  <c r="F204" i="16"/>
  <c r="F207" i="16"/>
  <c r="G66" i="16"/>
  <c r="G63" i="16"/>
  <c r="G65" i="16"/>
  <c r="G67" i="16"/>
  <c r="G50" i="21"/>
  <c r="G72" i="21"/>
  <c r="G39" i="21"/>
  <c r="G83" i="21"/>
  <c r="G61" i="21"/>
  <c r="J233" i="16"/>
  <c r="J238" i="16"/>
  <c r="I191" i="16"/>
  <c r="G86" i="9"/>
  <c r="G79" i="9"/>
  <c r="G88" i="9"/>
  <c r="H211" i="16"/>
  <c r="H230" i="16"/>
  <c r="G183" i="16"/>
  <c r="H183" i="16"/>
  <c r="I211" i="16"/>
  <c r="I230" i="16"/>
  <c r="H93" i="16"/>
  <c r="H114" i="16"/>
  <c r="H115" i="16"/>
  <c r="H116" i="16"/>
  <c r="H63" i="16"/>
  <c r="H65" i="16"/>
  <c r="H66" i="16"/>
  <c r="H67" i="16"/>
  <c r="H62" i="21"/>
  <c r="H40" i="21"/>
  <c r="H51" i="21"/>
  <c r="H73" i="21"/>
  <c r="H84" i="21"/>
  <c r="F63" i="16"/>
  <c r="F66" i="16"/>
  <c r="F65" i="16"/>
  <c r="F67" i="16"/>
  <c r="F93" i="16"/>
  <c r="F114" i="16"/>
  <c r="F115" i="16"/>
  <c r="F116" i="16"/>
  <c r="G38" i="21"/>
  <c r="G60" i="21"/>
  <c r="G82" i="21"/>
  <c r="G49" i="21"/>
  <c r="G71" i="21"/>
  <c r="G233" i="16"/>
  <c r="G238" i="16"/>
  <c r="E79" i="9"/>
  <c r="G81" i="21"/>
  <c r="G59" i="21"/>
  <c r="G70" i="21"/>
  <c r="G48" i="21"/>
  <c r="G37" i="21"/>
  <c r="E63" i="16"/>
  <c r="E65" i="16"/>
  <c r="E66" i="16"/>
  <c r="E67" i="16"/>
  <c r="F70" i="16"/>
  <c r="H241" i="16"/>
  <c r="H249" i="16"/>
  <c r="H233" i="16"/>
  <c r="H238" i="16"/>
  <c r="H251" i="16"/>
  <c r="G202" i="16"/>
  <c r="G191" i="16"/>
  <c r="G204" i="16"/>
  <c r="J211" i="16"/>
  <c r="J230" i="16"/>
  <c r="I183" i="16"/>
  <c r="E233" i="16"/>
  <c r="E238" i="16"/>
  <c r="D191" i="16"/>
  <c r="E39" i="21"/>
  <c r="E61" i="21"/>
  <c r="E72" i="21"/>
  <c r="E50" i="21"/>
  <c r="E83" i="21"/>
  <c r="E36" i="21"/>
  <c r="E47" i="21"/>
  <c r="E80" i="21"/>
  <c r="E69" i="21"/>
  <c r="E58" i="21"/>
  <c r="F258" i="16"/>
  <c r="F266" i="16"/>
  <c r="J241" i="16"/>
  <c r="J249" i="16"/>
  <c r="J251" i="16"/>
  <c r="I202" i="16"/>
  <c r="I204" i="16"/>
  <c r="H79" i="9"/>
  <c r="F71" i="21"/>
  <c r="F60" i="21"/>
  <c r="F82" i="21"/>
  <c r="F38" i="21"/>
  <c r="F49" i="21"/>
  <c r="F36" i="21"/>
  <c r="F58" i="21"/>
  <c r="F47" i="21"/>
  <c r="F80" i="21"/>
  <c r="F69" i="21"/>
  <c r="E241" i="16"/>
  <c r="E249" i="16"/>
  <c r="E211" i="16"/>
  <c r="E230" i="16"/>
  <c r="E251" i="16"/>
  <c r="D202" i="16"/>
  <c r="D183" i="16"/>
  <c r="D204" i="16"/>
  <c r="E207" i="16"/>
  <c r="I115" i="16"/>
  <c r="I93" i="16"/>
  <c r="I114" i="16"/>
  <c r="I116" i="16"/>
  <c r="I65" i="16"/>
  <c r="I66" i="16"/>
  <c r="I67" i="16"/>
  <c r="I63" i="16"/>
  <c r="K233" i="16"/>
  <c r="K238" i="16"/>
  <c r="J191" i="16"/>
  <c r="F79" i="9"/>
  <c r="F40" i="21"/>
  <c r="F51" i="21"/>
  <c r="F62" i="21"/>
  <c r="F73" i="21"/>
  <c r="F84" i="21"/>
  <c r="H82" i="21"/>
  <c r="H71" i="21"/>
  <c r="H60" i="21"/>
  <c r="H49" i="21"/>
  <c r="H38" i="21"/>
  <c r="G56" i="21"/>
  <c r="G78" i="21"/>
  <c r="G45" i="21"/>
  <c r="G34" i="21"/>
  <c r="G67" i="21"/>
  <c r="I258" i="16"/>
  <c r="H34" i="21"/>
  <c r="H56" i="21"/>
  <c r="H45" i="21"/>
  <c r="H78" i="21"/>
  <c r="H67" i="21"/>
  <c r="G58" i="21"/>
  <c r="G80" i="21"/>
  <c r="G36" i="21"/>
  <c r="G47" i="21"/>
  <c r="G69" i="21"/>
  <c r="F34" i="21"/>
  <c r="F45" i="21"/>
  <c r="F78" i="21"/>
  <c r="F56" i="21"/>
  <c r="F67" i="21"/>
  <c r="E38" i="21"/>
  <c r="E60" i="21"/>
  <c r="E71" i="21"/>
  <c r="E49" i="21"/>
  <c r="E82" i="21"/>
  <c r="F39" i="21"/>
  <c r="F72" i="21"/>
  <c r="F61" i="21"/>
  <c r="F83" i="21"/>
  <c r="F50" i="21"/>
  <c r="E115" i="16"/>
  <c r="E93" i="16"/>
  <c r="E114" i="16"/>
  <c r="E116" i="16"/>
  <c r="J93" i="16"/>
  <c r="J114" i="16"/>
  <c r="J115" i="16"/>
  <c r="J116" i="16"/>
  <c r="J63" i="16"/>
  <c r="J65" i="16"/>
  <c r="J66" i="16"/>
  <c r="J67" i="16"/>
  <c r="K258" i="16"/>
  <c r="K93" i="16"/>
  <c r="K114" i="16"/>
  <c r="K115" i="16"/>
  <c r="K116" i="16"/>
  <c r="K65" i="16"/>
  <c r="K66" i="16"/>
  <c r="K67" i="16"/>
  <c r="K68" i="16"/>
  <c r="K63" i="16"/>
  <c r="E86" i="9"/>
  <c r="E88" i="9"/>
  <c r="H86" i="9"/>
  <c r="H88" i="9"/>
  <c r="H80" i="21"/>
  <c r="H58" i="21"/>
  <c r="H36" i="21"/>
  <c r="H69" i="21"/>
  <c r="H47" i="21"/>
  <c r="F37" i="21"/>
  <c r="F59" i="21"/>
  <c r="F81" i="21"/>
  <c r="F48" i="21"/>
  <c r="F70" i="21"/>
  <c r="I241" i="16"/>
  <c r="I249" i="16"/>
  <c r="I233" i="16"/>
  <c r="I238" i="16"/>
  <c r="I251" i="16"/>
  <c r="H202" i="16"/>
  <c r="H191" i="16"/>
  <c r="H204" i="16"/>
  <c r="J258" i="16"/>
  <c r="G241" i="16"/>
  <c r="G249" i="16"/>
  <c r="G251" i="16"/>
  <c r="F86" i="9"/>
  <c r="F88" i="9"/>
  <c r="E258" i="16"/>
  <c r="E266" i="16"/>
  <c r="J202" i="16"/>
  <c r="J183" i="16"/>
  <c r="J204" i="16"/>
  <c r="K205" i="16"/>
  <c r="K241" i="16"/>
  <c r="K249" i="16"/>
  <c r="K211" i="16"/>
  <c r="K230" i="16"/>
  <c r="K251" i="16"/>
  <c r="E81" i="21"/>
  <c r="E37" i="21"/>
  <c r="E59" i="21"/>
  <c r="E70" i="21"/>
  <c r="E48" i="21"/>
  <c r="D65" i="16"/>
  <c r="D66" i="16"/>
  <c r="D67" i="16"/>
  <c r="E70" i="16"/>
  <c r="D63" i="16"/>
  <c r="H37" i="21"/>
  <c r="H48" i="21"/>
  <c r="H81" i="21"/>
  <c r="H59" i="21"/>
  <c r="H70" i="21"/>
  <c r="D118" i="9"/>
  <c r="E45" i="21"/>
  <c r="E34" i="21"/>
  <c r="E78" i="21"/>
  <c r="E56" i="21"/>
  <c r="E67" i="21"/>
  <c r="D111" i="9"/>
  <c r="E267" i="16"/>
  <c r="G97" i="9"/>
  <c r="G99" i="9"/>
  <c r="G89" i="9"/>
  <c r="G68" i="16"/>
  <c r="H70" i="16"/>
  <c r="H97" i="9"/>
  <c r="H99" i="9"/>
  <c r="H89" i="9"/>
  <c r="I68" i="16"/>
  <c r="J70" i="16"/>
  <c r="H207" i="16"/>
  <c r="G205" i="16"/>
  <c r="E20" i="21"/>
  <c r="H266" i="16"/>
  <c r="H267" i="16"/>
  <c r="I70" i="16"/>
  <c r="H68" i="16"/>
  <c r="G20" i="21"/>
  <c r="J266" i="16"/>
  <c r="J267" i="16"/>
  <c r="E97" i="9"/>
  <c r="E99" i="9"/>
  <c r="F97" i="9"/>
  <c r="F99" i="9"/>
  <c r="D31" i="30"/>
  <c r="D33" i="30"/>
  <c r="D38" i="30"/>
  <c r="F31" i="30"/>
  <c r="F33" i="30"/>
  <c r="F38" i="30"/>
  <c r="E31" i="30"/>
  <c r="E33" i="30"/>
  <c r="E38" i="30"/>
  <c r="G31" i="30"/>
  <c r="G33" i="30"/>
  <c r="G38" i="30"/>
  <c r="C31" i="30"/>
  <c r="C33" i="30"/>
  <c r="C38" i="30"/>
  <c r="F65" i="27"/>
  <c r="F66" i="27"/>
  <c r="F89" i="9"/>
  <c r="J205" i="16"/>
  <c r="K207" i="16"/>
  <c r="I207" i="16"/>
  <c r="H205" i="16"/>
  <c r="F20" i="21"/>
  <c r="I266" i="16"/>
  <c r="I267" i="16"/>
  <c r="E89" i="9"/>
  <c r="I205" i="16"/>
  <c r="J207" i="16"/>
  <c r="F68" i="27"/>
  <c r="F70" i="27"/>
  <c r="G70" i="16"/>
  <c r="F68" i="16"/>
  <c r="H20" i="21"/>
  <c r="K266" i="16"/>
  <c r="K267" i="16"/>
  <c r="F267" i="16"/>
  <c r="K70" i="16"/>
  <c r="J68" i="16"/>
  <c r="F205" i="16"/>
  <c r="G207" i="16"/>
  <c r="G266" i="16"/>
  <c r="G267" i="16"/>
  <c r="F72" i="27"/>
  <c r="C87" i="27"/>
  <c r="D87" i="27"/>
  <c r="H33" i="21"/>
  <c r="H44" i="21"/>
  <c r="H66" i="21"/>
  <c r="H77" i="21"/>
  <c r="H55" i="21"/>
  <c r="H28" i="21"/>
  <c r="E107" i="9"/>
  <c r="E108" i="9"/>
  <c r="E115" i="9"/>
  <c r="E122" i="9"/>
  <c r="E92" i="21"/>
  <c r="E109" i="9"/>
  <c r="E116" i="9"/>
  <c r="E123" i="9"/>
  <c r="E93" i="21"/>
  <c r="E114" i="9"/>
  <c r="E118" i="9"/>
  <c r="H107" i="9"/>
  <c r="H108" i="9"/>
  <c r="H115" i="9"/>
  <c r="H122" i="9"/>
  <c r="H92" i="21"/>
  <c r="H116" i="9"/>
  <c r="H109" i="9"/>
  <c r="H123" i="9"/>
  <c r="H93" i="21"/>
  <c r="H114" i="9"/>
  <c r="H118" i="9"/>
  <c r="F33" i="21"/>
  <c r="F44" i="21"/>
  <c r="F77" i="21"/>
  <c r="F55" i="21"/>
  <c r="F66" i="21"/>
  <c r="F28" i="21"/>
  <c r="D125" i="9"/>
  <c r="D126" i="9"/>
  <c r="D28" i="21"/>
  <c r="G107" i="9"/>
  <c r="G116" i="9"/>
  <c r="G109" i="9"/>
  <c r="G123" i="9"/>
  <c r="G93" i="21"/>
  <c r="G108" i="9"/>
  <c r="G115" i="9"/>
  <c r="G122" i="9"/>
  <c r="G92" i="21"/>
  <c r="G114" i="9"/>
  <c r="G118" i="9"/>
  <c r="E44" i="21"/>
  <c r="E77" i="21"/>
  <c r="E28" i="21"/>
  <c r="E55" i="21"/>
  <c r="E66" i="21"/>
  <c r="E33" i="21"/>
  <c r="F107" i="9"/>
  <c r="F109" i="9"/>
  <c r="F116" i="9"/>
  <c r="F123" i="9"/>
  <c r="F93" i="21"/>
  <c r="F115" i="9"/>
  <c r="F108" i="9"/>
  <c r="F122" i="9"/>
  <c r="F92" i="21"/>
  <c r="F114" i="9"/>
  <c r="F118" i="9"/>
  <c r="G33" i="21"/>
  <c r="G44" i="21"/>
  <c r="G77" i="21"/>
  <c r="G55" i="21"/>
  <c r="G28" i="21"/>
  <c r="G66" i="21"/>
  <c r="E87" i="27"/>
  <c r="F87" i="27"/>
  <c r="C86" i="27"/>
  <c r="E121" i="9"/>
  <c r="E111" i="9"/>
  <c r="F85" i="21"/>
  <c r="F137" i="21"/>
  <c r="F16" i="5"/>
  <c r="H121" i="9"/>
  <c r="H111" i="9"/>
  <c r="H63" i="21"/>
  <c r="G74" i="21"/>
  <c r="E85" i="21"/>
  <c r="E137" i="21"/>
  <c r="E16" i="5"/>
  <c r="F52" i="21"/>
  <c r="H85" i="21"/>
  <c r="G41" i="21"/>
  <c r="G121" i="9"/>
  <c r="G111" i="9"/>
  <c r="E52" i="21"/>
  <c r="H52" i="21"/>
  <c r="F74" i="21"/>
  <c r="G85" i="21"/>
  <c r="F121" i="9"/>
  <c r="F111" i="9"/>
  <c r="H41" i="21"/>
  <c r="E74" i="21"/>
  <c r="E63" i="21"/>
  <c r="E127" i="21"/>
  <c r="E15" i="5"/>
  <c r="F63" i="21"/>
  <c r="F127" i="21"/>
  <c r="F15" i="5"/>
  <c r="F41" i="21"/>
  <c r="H74" i="21"/>
  <c r="G63" i="21"/>
  <c r="G127" i="21"/>
  <c r="G15" i="5"/>
  <c r="G52" i="21"/>
  <c r="G117" i="21"/>
  <c r="G14" i="5"/>
  <c r="E41" i="21"/>
  <c r="C81" i="27"/>
  <c r="C82" i="27"/>
  <c r="C88" i="27"/>
  <c r="C83" i="27"/>
  <c r="F119" i="21"/>
  <c r="F26" i="5"/>
  <c r="F118" i="21"/>
  <c r="F20" i="5"/>
  <c r="F120" i="21"/>
  <c r="F32" i="5"/>
  <c r="F122" i="21"/>
  <c r="F44" i="5"/>
  <c r="F121" i="21"/>
  <c r="F38" i="5"/>
  <c r="F124" i="21"/>
  <c r="F56" i="5"/>
  <c r="F123" i="21"/>
  <c r="F50" i="5"/>
  <c r="E97" i="21"/>
  <c r="E147" i="21"/>
  <c r="F97" i="21"/>
  <c r="F147" i="21"/>
  <c r="G97" i="21"/>
  <c r="G147" i="21"/>
  <c r="H97" i="21"/>
  <c r="H147" i="21"/>
  <c r="C147" i="21"/>
  <c r="C17" i="5"/>
  <c r="D17" i="5"/>
  <c r="C15" i="30"/>
  <c r="D15" i="30"/>
  <c r="E15" i="30"/>
  <c r="F15" i="30"/>
  <c r="G15" i="30"/>
  <c r="C17" i="30"/>
  <c r="C37" i="30"/>
  <c r="C40" i="30"/>
  <c r="D83" i="27"/>
  <c r="E83" i="27"/>
  <c r="F83" i="27"/>
  <c r="G139" i="21"/>
  <c r="G28" i="5"/>
  <c r="G142" i="21"/>
  <c r="G46" i="5"/>
  <c r="G141" i="21"/>
  <c r="G40" i="5"/>
  <c r="G144" i="21"/>
  <c r="G58" i="5"/>
  <c r="G140" i="21"/>
  <c r="G34" i="5"/>
  <c r="G138" i="21"/>
  <c r="G22" i="5"/>
  <c r="G143" i="21"/>
  <c r="G52" i="5"/>
  <c r="E119" i="21"/>
  <c r="E26" i="5"/>
  <c r="E122" i="21"/>
  <c r="E44" i="5"/>
  <c r="E124" i="21"/>
  <c r="E56" i="5"/>
  <c r="E123" i="21"/>
  <c r="E50" i="5"/>
  <c r="E120" i="21"/>
  <c r="E32" i="5"/>
  <c r="E118" i="21"/>
  <c r="E20" i="5"/>
  <c r="E121" i="21"/>
  <c r="E38" i="5"/>
  <c r="H139" i="21"/>
  <c r="H28" i="5"/>
  <c r="H142" i="21"/>
  <c r="H46" i="5"/>
  <c r="H143" i="21"/>
  <c r="H52" i="5"/>
  <c r="H140" i="21"/>
  <c r="H34" i="5"/>
  <c r="H144" i="21"/>
  <c r="H58" i="5"/>
  <c r="H138" i="21"/>
  <c r="H22" i="5"/>
  <c r="H141" i="21"/>
  <c r="H40" i="5"/>
  <c r="H129" i="21"/>
  <c r="H27" i="5"/>
  <c r="H134" i="21"/>
  <c r="H57" i="5"/>
  <c r="H133" i="21"/>
  <c r="H51" i="5"/>
  <c r="H128" i="21"/>
  <c r="H21" i="5"/>
  <c r="H131" i="21"/>
  <c r="H39" i="5"/>
  <c r="H130" i="21"/>
  <c r="H33" i="5"/>
  <c r="H132" i="21"/>
  <c r="H45" i="5"/>
  <c r="E86" i="27"/>
  <c r="F86" i="27"/>
  <c r="D86" i="27"/>
  <c r="F117" i="21"/>
  <c r="F14" i="5"/>
  <c r="H127" i="21"/>
  <c r="H15" i="5"/>
  <c r="G119" i="21"/>
  <c r="G26" i="5"/>
  <c r="G118" i="21"/>
  <c r="G20" i="5"/>
  <c r="G121" i="21"/>
  <c r="G38" i="5"/>
  <c r="G124" i="21"/>
  <c r="G56" i="5"/>
  <c r="G123" i="21"/>
  <c r="G50" i="5"/>
  <c r="G120" i="21"/>
  <c r="G32" i="5"/>
  <c r="G122" i="21"/>
  <c r="G44" i="5"/>
  <c r="H119" i="21"/>
  <c r="H26" i="5"/>
  <c r="H118" i="21"/>
  <c r="H20" i="5"/>
  <c r="H122" i="21"/>
  <c r="H44" i="5"/>
  <c r="H124" i="21"/>
  <c r="H56" i="5"/>
  <c r="H123" i="21"/>
  <c r="H50" i="5"/>
  <c r="H120" i="21"/>
  <c r="H32" i="5"/>
  <c r="H121" i="21"/>
  <c r="H38" i="5"/>
  <c r="H91" i="21"/>
  <c r="H94" i="21"/>
  <c r="H125" i="9"/>
  <c r="H126" i="9"/>
  <c r="H117" i="21"/>
  <c r="H14" i="5"/>
  <c r="E117" i="21"/>
  <c r="C117" i="21"/>
  <c r="C14" i="5"/>
  <c r="D14" i="5"/>
  <c r="E139" i="21"/>
  <c r="E28" i="5"/>
  <c r="E140" i="21"/>
  <c r="E34" i="5"/>
  <c r="E141" i="21"/>
  <c r="E40" i="5"/>
  <c r="E144" i="21"/>
  <c r="E58" i="5"/>
  <c r="E143" i="21"/>
  <c r="E52" i="5"/>
  <c r="E142" i="21"/>
  <c r="E46" i="5"/>
  <c r="E138" i="21"/>
  <c r="E22" i="5"/>
  <c r="E88" i="27"/>
  <c r="F88" i="27"/>
  <c r="D88" i="27"/>
  <c r="G129" i="21"/>
  <c r="G27" i="5"/>
  <c r="G134" i="21"/>
  <c r="G57" i="5"/>
  <c r="G132" i="21"/>
  <c r="G45" i="5"/>
  <c r="G128" i="21"/>
  <c r="G21" i="5"/>
  <c r="G131" i="21"/>
  <c r="G39" i="5"/>
  <c r="G133" i="21"/>
  <c r="G51" i="5"/>
  <c r="G130" i="21"/>
  <c r="G33" i="5"/>
  <c r="E151" i="21"/>
  <c r="F139" i="21"/>
  <c r="F28" i="5"/>
  <c r="F144" i="21"/>
  <c r="F58" i="5"/>
  <c r="F138" i="21"/>
  <c r="F22" i="5"/>
  <c r="F141" i="21"/>
  <c r="F40" i="5"/>
  <c r="F140" i="21"/>
  <c r="F34" i="5"/>
  <c r="F142" i="21"/>
  <c r="F46" i="5"/>
  <c r="F143" i="21"/>
  <c r="F52" i="5"/>
  <c r="E129" i="21"/>
  <c r="E27" i="5"/>
  <c r="E128" i="21"/>
  <c r="E21" i="5"/>
  <c r="E132" i="21"/>
  <c r="E45" i="5"/>
  <c r="E131" i="21"/>
  <c r="E39" i="5"/>
  <c r="E134" i="21"/>
  <c r="E57" i="5"/>
  <c r="E130" i="21"/>
  <c r="E33" i="5"/>
  <c r="E133" i="21"/>
  <c r="E51" i="5"/>
  <c r="F125" i="9"/>
  <c r="F126" i="9"/>
  <c r="F91" i="21"/>
  <c r="F94" i="21"/>
  <c r="G125" i="9"/>
  <c r="G126" i="9"/>
  <c r="G91" i="21"/>
  <c r="G94" i="21"/>
  <c r="D82" i="27"/>
  <c r="E82" i="27"/>
  <c r="F82" i="27"/>
  <c r="E91" i="21"/>
  <c r="E107" i="21"/>
  <c r="F107" i="21"/>
  <c r="G107" i="21"/>
  <c r="H107" i="21"/>
  <c r="C107" i="21"/>
  <c r="C13" i="5"/>
  <c r="C127" i="21"/>
  <c r="C15" i="5"/>
  <c r="G137" i="21"/>
  <c r="H137" i="21"/>
  <c r="C137" i="21"/>
  <c r="C16" i="5"/>
  <c r="C18" i="5"/>
  <c r="D13" i="5"/>
  <c r="D15" i="5"/>
  <c r="D16" i="5"/>
  <c r="D18" i="5"/>
  <c r="E81" i="27"/>
  <c r="F81" i="27"/>
  <c r="D81" i="27"/>
  <c r="F129" i="21"/>
  <c r="F27" i="5"/>
  <c r="F130" i="21"/>
  <c r="F33" i="5"/>
  <c r="F132" i="21"/>
  <c r="F45" i="5"/>
  <c r="F134" i="21"/>
  <c r="F57" i="5"/>
  <c r="F131" i="21"/>
  <c r="F39" i="5"/>
  <c r="F128" i="21"/>
  <c r="F21" i="5"/>
  <c r="F133" i="21"/>
  <c r="F51" i="5"/>
  <c r="G16" i="5"/>
  <c r="E14" i="5"/>
  <c r="H16" i="5"/>
  <c r="E94" i="21"/>
  <c r="E125" i="9"/>
  <c r="E126" i="9"/>
  <c r="E110" i="21"/>
  <c r="E31" i="5"/>
  <c r="E150" i="21"/>
  <c r="E35" i="5"/>
  <c r="E36" i="5"/>
  <c r="G13" i="5"/>
  <c r="G17" i="5"/>
  <c r="G18" i="5"/>
  <c r="F13" i="5"/>
  <c r="F17" i="5"/>
  <c r="F18" i="5"/>
  <c r="E108" i="21"/>
  <c r="E19" i="5"/>
  <c r="E148" i="21"/>
  <c r="E23" i="5"/>
  <c r="E24" i="5"/>
  <c r="E13" i="5"/>
  <c r="E17" i="5"/>
  <c r="E18" i="5"/>
  <c r="E113" i="21"/>
  <c r="E49" i="5"/>
  <c r="E153" i="21"/>
  <c r="E53" i="5"/>
  <c r="E54" i="5"/>
  <c r="G113" i="21"/>
  <c r="G49" i="5"/>
  <c r="G153" i="21"/>
  <c r="G53" i="5"/>
  <c r="G54" i="5"/>
  <c r="G108" i="21"/>
  <c r="G19" i="5"/>
  <c r="G148" i="21"/>
  <c r="G23" i="5"/>
  <c r="G24" i="5"/>
  <c r="F110" i="21"/>
  <c r="F31" i="5"/>
  <c r="F150" i="21"/>
  <c r="F35" i="5"/>
  <c r="F36" i="5"/>
  <c r="H110" i="21"/>
  <c r="H31" i="5"/>
  <c r="H150" i="21"/>
  <c r="H35" i="5"/>
  <c r="H36" i="5"/>
  <c r="E109" i="21"/>
  <c r="E25" i="5"/>
  <c r="E149" i="21"/>
  <c r="E29" i="5"/>
  <c r="E30" i="5"/>
  <c r="G111" i="21"/>
  <c r="G37" i="5"/>
  <c r="G151" i="21"/>
  <c r="G41" i="5"/>
  <c r="G42" i="5"/>
  <c r="F112" i="21"/>
  <c r="F43" i="5"/>
  <c r="F152" i="21"/>
  <c r="F47" i="5"/>
  <c r="F48" i="5"/>
  <c r="H109" i="21"/>
  <c r="H25" i="5"/>
  <c r="H149" i="21"/>
  <c r="H29" i="5"/>
  <c r="H30" i="5"/>
  <c r="G109" i="21"/>
  <c r="G25" i="5"/>
  <c r="G149" i="21"/>
  <c r="G29" i="5"/>
  <c r="G30" i="5"/>
  <c r="F114" i="21"/>
  <c r="F55" i="5"/>
  <c r="F154" i="21"/>
  <c r="F59" i="5"/>
  <c r="F60" i="5"/>
  <c r="C118" i="21"/>
  <c r="C20" i="5"/>
  <c r="D20" i="5"/>
  <c r="E98" i="21"/>
  <c r="E100" i="21"/>
  <c r="D29" i="5"/>
  <c r="F149" i="21"/>
  <c r="C149" i="21"/>
  <c r="C29" i="5"/>
  <c r="F108" i="21"/>
  <c r="H108" i="21"/>
  <c r="C108" i="21"/>
  <c r="C19" i="5"/>
  <c r="C128" i="21"/>
  <c r="C21" i="5"/>
  <c r="C138" i="21"/>
  <c r="C22" i="5"/>
  <c r="F148" i="21"/>
  <c r="H148" i="21"/>
  <c r="C148" i="21"/>
  <c r="C23" i="5"/>
  <c r="C24" i="5"/>
  <c r="D19" i="5"/>
  <c r="D21" i="5"/>
  <c r="D22" i="5"/>
  <c r="D23" i="5"/>
  <c r="D24" i="5"/>
  <c r="C119" i="21"/>
  <c r="C26" i="5"/>
  <c r="D26" i="5"/>
  <c r="F151" i="21"/>
  <c r="H151" i="21"/>
  <c r="C151" i="21"/>
  <c r="C41" i="5"/>
  <c r="D41" i="5"/>
  <c r="C131" i="21"/>
  <c r="C39" i="5"/>
  <c r="D39" i="5"/>
  <c r="E152" i="21"/>
  <c r="D25" i="5"/>
  <c r="D27" i="5"/>
  <c r="D28" i="5"/>
  <c r="D30" i="5"/>
  <c r="F109" i="21"/>
  <c r="C109" i="21"/>
  <c r="C25" i="5"/>
  <c r="C129" i="21"/>
  <c r="C27" i="5"/>
  <c r="C139" i="21"/>
  <c r="C28" i="5"/>
  <c r="C30" i="5"/>
  <c r="G150" i="21"/>
  <c r="C150" i="21"/>
  <c r="C35" i="5"/>
  <c r="D35" i="5"/>
  <c r="H113" i="21"/>
  <c r="H49" i="5"/>
  <c r="H153" i="21"/>
  <c r="H53" i="5"/>
  <c r="H54" i="5"/>
  <c r="F25" i="5"/>
  <c r="F29" i="5"/>
  <c r="F30" i="5"/>
  <c r="E111" i="21"/>
  <c r="F111" i="21"/>
  <c r="H111" i="21"/>
  <c r="C111" i="21"/>
  <c r="C37" i="5"/>
  <c r="C121" i="21"/>
  <c r="C38" i="5"/>
  <c r="C141" i="21"/>
  <c r="C40" i="5"/>
  <c r="C42" i="5"/>
  <c r="D37" i="5"/>
  <c r="D38" i="5"/>
  <c r="D40" i="5"/>
  <c r="D42" i="5"/>
  <c r="C140" i="21"/>
  <c r="C34" i="5"/>
  <c r="D34" i="5"/>
  <c r="E157" i="21"/>
  <c r="F157" i="21"/>
  <c r="G157" i="21"/>
  <c r="H157" i="21"/>
  <c r="C157" i="21"/>
  <c r="F153" i="21"/>
  <c r="C153" i="21"/>
  <c r="C53" i="5"/>
  <c r="D53" i="5"/>
  <c r="H114" i="21"/>
  <c r="H55" i="5"/>
  <c r="H154" i="21"/>
  <c r="H59" i="5"/>
  <c r="H60" i="5"/>
  <c r="E154" i="21"/>
  <c r="E112" i="21"/>
  <c r="G112" i="21"/>
  <c r="H112" i="21"/>
  <c r="C112" i="21"/>
  <c r="C43" i="5"/>
  <c r="C122" i="21"/>
  <c r="C44" i="5"/>
  <c r="C132" i="21"/>
  <c r="C45" i="5"/>
  <c r="C142" i="21"/>
  <c r="C46" i="5"/>
  <c r="G152" i="21"/>
  <c r="H152" i="21"/>
  <c r="C152" i="21"/>
  <c r="C47" i="5"/>
  <c r="C48" i="5"/>
  <c r="D43" i="5"/>
  <c r="D44" i="5"/>
  <c r="D45" i="5"/>
  <c r="D46" i="5"/>
  <c r="D47" i="5"/>
  <c r="D48" i="5"/>
  <c r="C123" i="21"/>
  <c r="C50" i="5"/>
  <c r="D50" i="5"/>
  <c r="C144" i="21"/>
  <c r="C58" i="5"/>
  <c r="D58" i="5"/>
  <c r="G43" i="5"/>
  <c r="G47" i="5"/>
  <c r="G48" i="5"/>
  <c r="H19" i="5"/>
  <c r="H23" i="5"/>
  <c r="H24" i="5"/>
  <c r="F37" i="5"/>
  <c r="F41" i="5"/>
  <c r="F42" i="5"/>
  <c r="E37" i="5"/>
  <c r="E41" i="5"/>
  <c r="E42" i="5"/>
  <c r="H13" i="5"/>
  <c r="H17" i="5"/>
  <c r="H18" i="5"/>
  <c r="C120" i="21"/>
  <c r="C32" i="5"/>
  <c r="D32" i="5"/>
  <c r="C134" i="21"/>
  <c r="C57" i="5"/>
  <c r="D57" i="5"/>
  <c r="F113" i="21"/>
  <c r="C113" i="21"/>
  <c r="C49" i="5"/>
  <c r="C133" i="21"/>
  <c r="C51" i="5"/>
  <c r="C143" i="21"/>
  <c r="C52" i="5"/>
  <c r="C54" i="5"/>
  <c r="D49" i="5"/>
  <c r="D51" i="5"/>
  <c r="D52" i="5"/>
  <c r="D54" i="5"/>
  <c r="G110" i="21"/>
  <c r="G31" i="5"/>
  <c r="G35" i="5"/>
  <c r="G36" i="5"/>
  <c r="G154" i="21"/>
  <c r="C154" i="21"/>
  <c r="C59" i="5"/>
  <c r="D59" i="5"/>
  <c r="H37" i="5"/>
  <c r="H41" i="5"/>
  <c r="H42" i="5"/>
  <c r="F49" i="5"/>
  <c r="F53" i="5"/>
  <c r="F54" i="5"/>
  <c r="E43" i="5"/>
  <c r="E47" i="5"/>
  <c r="E48" i="5"/>
  <c r="E161" i="21"/>
  <c r="E172" i="21"/>
  <c r="C130" i="21"/>
  <c r="C33" i="5"/>
  <c r="D33" i="5"/>
  <c r="C110" i="21"/>
  <c r="C31" i="5"/>
  <c r="C36" i="5"/>
  <c r="D31" i="5"/>
  <c r="D36" i="5"/>
  <c r="C124" i="21"/>
  <c r="C56" i="5"/>
  <c r="D56" i="5"/>
  <c r="E114" i="21"/>
  <c r="G114" i="21"/>
  <c r="C114" i="21"/>
  <c r="C55" i="5"/>
  <c r="C60" i="5"/>
  <c r="D55" i="5"/>
  <c r="D60" i="5"/>
  <c r="G55" i="5"/>
  <c r="G59" i="5"/>
  <c r="G60" i="5"/>
  <c r="H43" i="5"/>
  <c r="H47" i="5"/>
  <c r="H48" i="5"/>
  <c r="F19" i="5"/>
  <c r="F23" i="5"/>
  <c r="F24" i="5"/>
  <c r="E55" i="5"/>
  <c r="E59" i="5"/>
  <c r="E60" i="5"/>
  <c r="E159" i="21"/>
  <c r="F159" i="21"/>
  <c r="G159" i="21"/>
  <c r="H159" i="21"/>
  <c r="C159" i="21"/>
  <c r="F161" i="21"/>
  <c r="G161" i="21"/>
  <c r="H161" i="21"/>
  <c r="C161" i="21"/>
  <c r="E158" i="21"/>
  <c r="E169" i="21"/>
  <c r="F158" i="21"/>
  <c r="G158" i="21"/>
  <c r="H158" i="21"/>
  <c r="C158" i="21"/>
  <c r="E163" i="21"/>
  <c r="E174" i="21"/>
  <c r="E160" i="21"/>
  <c r="E171" i="21"/>
  <c r="E170" i="21"/>
  <c r="E162" i="21"/>
  <c r="F162" i="21"/>
  <c r="G162" i="21"/>
  <c r="H162" i="21"/>
  <c r="C162" i="21"/>
  <c r="E173" i="21"/>
  <c r="F163" i="21"/>
  <c r="G163" i="21"/>
  <c r="H163" i="21"/>
  <c r="C163" i="21"/>
  <c r="D17" i="30"/>
  <c r="D37" i="30"/>
  <c r="D40" i="30"/>
  <c r="E168" i="21"/>
  <c r="E164" i="21"/>
  <c r="E175" i="21"/>
  <c r="E176" i="21"/>
  <c r="E177" i="21"/>
  <c r="F160" i="21"/>
  <c r="G160" i="21"/>
  <c r="H160" i="21"/>
  <c r="C160" i="21"/>
  <c r="F164" i="21"/>
  <c r="G164" i="21"/>
  <c r="H164" i="21"/>
  <c r="C164" i="21"/>
  <c r="F98" i="21"/>
  <c r="F100" i="21"/>
  <c r="F174" i="21"/>
  <c r="E17" i="30"/>
  <c r="E37" i="30"/>
  <c r="E40" i="30"/>
  <c r="F168" i="21"/>
  <c r="F169" i="21"/>
  <c r="F170" i="21"/>
  <c r="F171" i="21"/>
  <c r="F172" i="21"/>
  <c r="F173" i="21"/>
  <c r="F175" i="21"/>
  <c r="F176" i="21"/>
  <c r="F177" i="21"/>
  <c r="G98" i="21"/>
  <c r="G100" i="21"/>
  <c r="G172" i="21"/>
  <c r="G175" i="21"/>
  <c r="G169" i="21"/>
  <c r="G171" i="21"/>
  <c r="G174" i="21"/>
  <c r="G170" i="21"/>
  <c r="F17" i="30"/>
  <c r="F37" i="30"/>
  <c r="F40" i="30"/>
  <c r="G168" i="21"/>
  <c r="G173" i="21"/>
  <c r="G176" i="21"/>
  <c r="G177" i="21"/>
  <c r="H25" i="23"/>
  <c r="H98" i="21"/>
  <c r="H100" i="21"/>
  <c r="H169" i="21"/>
  <c r="H173" i="21"/>
  <c r="H171" i="21"/>
  <c r="G17" i="30"/>
  <c r="G37" i="30"/>
  <c r="G40" i="30"/>
  <c r="H168" i="21"/>
  <c r="H170" i="21"/>
  <c r="H172" i="21"/>
  <c r="H174" i="21"/>
  <c r="H175" i="21"/>
  <c r="H176" i="21"/>
  <c r="H177" i="21"/>
</calcChain>
</file>

<file path=xl/sharedStrings.xml><?xml version="1.0" encoding="utf-8"?>
<sst xmlns="http://schemas.openxmlformats.org/spreadsheetml/2006/main" count="5746" uniqueCount="1130">
  <si>
    <t>CUBE:</t>
  </si>
  <si>
    <t>tm1s:Project Reporting</t>
  </si>
  <si>
    <t>tm1s:District</t>
  </si>
  <si>
    <t>INTG</t>
  </si>
  <si>
    <t>tm1s:Region</t>
  </si>
  <si>
    <t>Total Regions</t>
  </si>
  <si>
    <t>tm1s:Month</t>
  </si>
  <si>
    <t>Year</t>
  </si>
  <si>
    <t>tm1s:Version</t>
  </si>
  <si>
    <t>Actual</t>
  </si>
  <si>
    <t>tm1s:Activity</t>
  </si>
  <si>
    <t>tm1s:Sub Activity</t>
  </si>
  <si>
    <t>Total Sub Activity</t>
  </si>
  <si>
    <t>tm1s:Project Org Unit</t>
  </si>
  <si>
    <t>Total Org Units</t>
  </si>
  <si>
    <t>2006/07</t>
  </si>
  <si>
    <t>2007/08</t>
  </si>
  <si>
    <t>2008/09</t>
  </si>
  <si>
    <t>2009/10</t>
  </si>
  <si>
    <t>2010/11</t>
  </si>
  <si>
    <t>2011/12</t>
  </si>
  <si>
    <t>2012/13</t>
  </si>
  <si>
    <t>Project - MC101 - METERS - GROWTH</t>
  </si>
  <si>
    <t>Project - MC102 - RELAYS - GROWTH</t>
  </si>
  <si>
    <t>Project - MC103 - METERING TRIAL</t>
  </si>
  <si>
    <t>Project - MC104 - METERS RENEWAL</t>
  </si>
  <si>
    <t>Project - MC105 - RELAYS - RENEWAL</t>
  </si>
  <si>
    <t>Project - MC106 - LABOUR (METER/RELAY RENEWAL)</t>
  </si>
  <si>
    <t>Project - MC107 - TEST EQUIPMENT</t>
  </si>
  <si>
    <t>Project - MC108 - SMART METER PILOT</t>
  </si>
  <si>
    <t>Procedure:</t>
  </si>
  <si>
    <t>Results:</t>
  </si>
  <si>
    <t>Total</t>
  </si>
  <si>
    <t>Comments</t>
  </si>
  <si>
    <t>TSTBLK08 - Test Blocks - Growth</t>
  </si>
  <si>
    <t>TSTBLK09 - Test Blocks - Growth Materials Only</t>
  </si>
  <si>
    <t>TSTBLK10 - Test Blocks - Growth Materials Only</t>
  </si>
  <si>
    <t>TSTBLK11 - Test Blocks - Growth Materials Only</t>
  </si>
  <si>
    <t>TSTBLK12 - Test Blocks - Growth Materials Only</t>
  </si>
  <si>
    <t>SPMTCP08 - WC Meters Growth - Single Phase Elect</t>
  </si>
  <si>
    <t>SPMTCP09 - WC Meters Growth - Single Ph Materials</t>
  </si>
  <si>
    <t>SPMTCP10 - WC Meters Growth - Single Ph Materials</t>
  </si>
  <si>
    <t>SPMTCP11 - WC Meters Growth - Single Ph Materials</t>
  </si>
  <si>
    <t>SPMTCP12 - WC Meters Growth - Single Ph Materials</t>
  </si>
  <si>
    <t>CTMTCP13 - CT Meters Growth - Electronic Interval</t>
  </si>
  <si>
    <t>CTTRCP13 - Current Transformer - Growth Measurement</t>
  </si>
  <si>
    <t>TSTBLK13 - Test Blocks - Growth Materials Only</t>
  </si>
  <si>
    <t>SPMTCP13 - WC METERS GROWTH - SINGLE PHASE  MATERIA</t>
  </si>
  <si>
    <t>METCAP9A - Meters - Growth</t>
  </si>
  <si>
    <t>METCAP00 - Meters - Growth</t>
  </si>
  <si>
    <t>METCAP07 - Meters - Growth</t>
  </si>
  <si>
    <t>METCAP08 - Meters - Growth</t>
  </si>
  <si>
    <t>METCAP09 - Meters - Growth</t>
  </si>
  <si>
    <t>METCAP10 - Meters - Growth 2010-11</t>
  </si>
  <si>
    <t>CTMTCP08 - CT Meters Growth - Poly Phase Electronic</t>
  </si>
  <si>
    <t>CTMTCP09 - CT Meters Growth - Electronic Interval</t>
  </si>
  <si>
    <t>CTMTCP10 - CT Meters Growth - Electronic Interval</t>
  </si>
  <si>
    <t>CTMTCP11 - CT Meters Growth - Electronic Interval</t>
  </si>
  <si>
    <t>CTMTCP12 - CT Meters Growth - Electronic Interval</t>
  </si>
  <si>
    <t>CTTRCP08 - Current Transformer (Measurement)</t>
  </si>
  <si>
    <t>CTTRCP09 - Current Transformer - Growth Measurement</t>
  </si>
  <si>
    <t>CTTRCP10 - Current Transformer - Growth Measurement</t>
  </si>
  <si>
    <t>CTTRCP11 - Current Transformer - Growth Measurement</t>
  </si>
  <si>
    <t>CTTRCP12 - Current Transformer - Growth Measurement</t>
  </si>
  <si>
    <t>CTCAP07 - CT Meters - Growth</t>
  </si>
  <si>
    <t>DLC0005 - AC Load Control - Metering Equip - Mater</t>
  </si>
  <si>
    <t>PPMTCP13 - WC Meters Growth - Poly Phase Electronic</t>
  </si>
  <si>
    <t>PTR0005 - PTR Program - Metering Equip - materials</t>
  </si>
  <si>
    <t>PPMTCP08 - WC Meters Growth - Poly Phase Electronic</t>
  </si>
  <si>
    <t>PPMTCP09 - WC Meters Growth - Poly Phase Electronic</t>
  </si>
  <si>
    <t>PPMTCP10 - WC Meters Growth - Poly Phase Electronic</t>
  </si>
  <si>
    <t>PPMTCP11 - WC Meters Growth - Poly Phase Electronic</t>
  </si>
  <si>
    <t>PPMTCP12 - WC Meters Growth - Poly Phase Electronic</t>
  </si>
  <si>
    <t>TMCLCP08 - Time Clocks</t>
  </si>
  <si>
    <t>TMCLCP09 - Time Clocks - Materials Only</t>
  </si>
  <si>
    <t>TMCLCP10 - Time Clocks - Materials Only</t>
  </si>
  <si>
    <t>TMCLCP11 - Time Clocks - Materials Only</t>
  </si>
  <si>
    <t>TMCLCP12 - Time Clocks - Materials Only</t>
  </si>
  <si>
    <t>RLYCP13 - Relays Growth - Materials Only</t>
  </si>
  <si>
    <t>TMCLCP13 - Time Clocks - Materials Only</t>
  </si>
  <si>
    <t>RELCAP06 - RelayS Growth</t>
  </si>
  <si>
    <t>RELCAP07 - RelayS Growth</t>
  </si>
  <si>
    <t>RELCAP08 - RelayS Growth</t>
  </si>
  <si>
    <t>RLYCP08 - Relays Growth</t>
  </si>
  <si>
    <t>RLYCP09 - Relays Growth - Materials Only</t>
  </si>
  <si>
    <t>RLYCP10 - Relays Growth - Materials Only</t>
  </si>
  <si>
    <t>RLYCP11 - Relays Growth - Materials Only</t>
  </si>
  <si>
    <t>RLYCP12 - Relays Growth - Materials Only</t>
  </si>
  <si>
    <t>AC_LAB08 - Metering Trial Proj - Solar Control Equi</t>
  </si>
  <si>
    <t>AC_LAB09 - Solar Control Equipment Installation</t>
  </si>
  <si>
    <t>AMILAB10 - AMI Meter Trial Installs Field (Labour)</t>
  </si>
  <si>
    <t>AMILAB11 - AMI Meter Trial Installs Field (Labour)</t>
  </si>
  <si>
    <t>AMILES09 - AMI Meter Testing Workshop (Labour)</t>
  </si>
  <si>
    <t>AMIMAT10 - AMI Meter Purchase</t>
  </si>
  <si>
    <t>AMIMAT11 - AMI Material Purchase</t>
  </si>
  <si>
    <t>AMIPML10 - Project Mgmt Labour - Meter Devt Staff</t>
  </si>
  <si>
    <t>AMIPML11 - Project Mgmt Labour - Meter Devt Staff</t>
  </si>
  <si>
    <t>AMISTP10 - Offsite AMI Test Lab Setup</t>
  </si>
  <si>
    <t>AMISTP11 - Offsite AMI Test Lab Setup</t>
  </si>
  <si>
    <t>SSN1OP11 - SSN 1phase with off peak</t>
  </si>
  <si>
    <t>SSN1P11 - SSN Single Phase Install Labour</t>
  </si>
  <si>
    <t>SSN1PH11 - SSN 1phase installation</t>
  </si>
  <si>
    <t>SSN31311 - SSN three SP to 1 3PH install</t>
  </si>
  <si>
    <t>SSN31O11 - SSN 3 1PH OP to 1 3PH OP</t>
  </si>
  <si>
    <t>SSN34311 - SSN 3 phase to 3 Phase installs</t>
  </si>
  <si>
    <t>SSN3O311 - SSN 3 PH OP to 3PH OP installs</t>
  </si>
  <si>
    <t>SSNCTE11 - SSN (Material Only)</t>
  </si>
  <si>
    <t>SSNITC11 - SSN IT Contractor - (Labour)</t>
  </si>
  <si>
    <t>SSNLMP11 - SSN Install Coms &amp; Equip (MP Labour)</t>
  </si>
  <si>
    <t>SSNMAT10 - SSN (Material Only)</t>
  </si>
  <si>
    <t>SSNMAT11 - SSN (Material Only)</t>
  </si>
  <si>
    <t>SSNNSW11 - NOSW processing SSN trials (Labour)</t>
  </si>
  <si>
    <t>SSNP1311 - SSN 3 1PH plugin to 3 PH install</t>
  </si>
  <si>
    <t>SSNRMP11 - SSN Trials Returned Meter Processing</t>
  </si>
  <si>
    <t>SSNSTH11 - Returned meters processing SSN trials</t>
  </si>
  <si>
    <t>TRLDPP08 - Metering Trial - Dynamic Peak Pricing</t>
  </si>
  <si>
    <t>TRLECH08 - Metering Trial - Eschelon Install</t>
  </si>
  <si>
    <t>TRLECH09 - Metering Trial Project- Eschelon Install</t>
  </si>
  <si>
    <t>TRLECH10 - Metering Trial Project- Eschelon Install</t>
  </si>
  <si>
    <t>TRLECH11 - Metering Trial Project- Eschelon Install</t>
  </si>
  <si>
    <t>TRLSLR08 - Metering Trial Project - Solar Install</t>
  </si>
  <si>
    <t>SLRLAC10 - AIRCON REMOVAL (LABOUR)</t>
  </si>
  <si>
    <t>SLRLAC11 - Aircon Removal (Labour)</t>
  </si>
  <si>
    <t>SLRLPP08 - POOL PUMP INSTALLATION</t>
  </si>
  <si>
    <t>SLRLPP09 - Pool Pump Installation (Labour)</t>
  </si>
  <si>
    <t>SLRLPP10 - POOL PUMP REMOVAL (LABOUR)</t>
  </si>
  <si>
    <t>SLRCPP08 - POOL PUMP CONTROL EQUIPMENT PURCHASES</t>
  </si>
  <si>
    <t>SLRCTR08 - Metering Trial Proj - Solar Control Equi</t>
  </si>
  <si>
    <t>SLRCTR09 - Metering Trial Proj - Solar Control Equi</t>
  </si>
  <si>
    <t>SNPO1311 - SSN 3 1PH plugin OP to 3PH OP</t>
  </si>
  <si>
    <t>ETHMAT11 - EDMI Ethernet (Material Only)</t>
  </si>
  <si>
    <t>LGLAB11 - L&amp;G Installs (Labour)</t>
  </si>
  <si>
    <t>LGMAT11 - L&amp;G Meter Purchase</t>
  </si>
  <si>
    <t>EDMI1P11 - EDMI Single Phase Install (Labour)</t>
  </si>
  <si>
    <t>EDMI3P11 - EDMI Three Phase Install (Labour)</t>
  </si>
  <si>
    <t>EDMNOS11 - EDMI NOSW Processing</t>
  </si>
  <si>
    <t>ELPO1311 - Elster 3 1PH plugin OP to 3PH OP</t>
  </si>
  <si>
    <t>ELS1OP10 - Elster 1phase with off peak</t>
  </si>
  <si>
    <t>ELS1OP11 - Elster 1phase with off peak</t>
  </si>
  <si>
    <t>ELS31311 - Elster three SP to 1 3PH install</t>
  </si>
  <si>
    <t>ELS31O11 - Elster 3 1PH OP to 1 3PH OP</t>
  </si>
  <si>
    <t>ELS34311 - Elster 3 phase to 3 Phase installs</t>
  </si>
  <si>
    <t>EDMRMP11 - EDMI Trial Returned Meter Processing</t>
  </si>
  <si>
    <t>ELS3LA10 - Elster 3phase install</t>
  </si>
  <si>
    <t>ELS3O311 - Elster 3 PH OP to 3PH OP installs</t>
  </si>
  <si>
    <t>ELSLAB10 - Elster Install (Labour Only)</t>
  </si>
  <si>
    <t>ELSLAB11 - Elster Install (Labour Only)</t>
  </si>
  <si>
    <t>ELSMAT10 - Elster Material</t>
  </si>
  <si>
    <t>ELSMAT11 - Elster Material</t>
  </si>
  <si>
    <t>ELSMPM10 - Elster Project Management MP - (Labour)</t>
  </si>
  <si>
    <t>ELSNSW10 - NOSW processing Elster trials (Labour)</t>
  </si>
  <si>
    <t>ELSNSW11 - NOSW processing Elster trials (Labour)</t>
  </si>
  <si>
    <t>ELSP1311 - Elster 3 1PH plugin to 3 PH install</t>
  </si>
  <si>
    <t>ELSSTH10 - Returned meters processing Elster trials</t>
  </si>
  <si>
    <t>ELSSTH11 - Returned meters processing Elster trials</t>
  </si>
  <si>
    <t>EMRMDT11 - Elster Meter Replace MD Team</t>
  </si>
  <si>
    <t>EMRNOS11 - Elster Meter Replace NOSW Process</t>
  </si>
  <si>
    <t>EMRSPH11 - Elster Meter Replace Single Phase</t>
  </si>
  <si>
    <t>EMRWSH11 - Elster Meter Replace Test Workshop</t>
  </si>
  <si>
    <t>ZIGMIS09 - Zigbee Miscellaneous</t>
  </si>
  <si>
    <t>ZIGMIS10 - Zigbee Miscellaneous</t>
  </si>
  <si>
    <t>ZIGMIS11 - Zigbee Miscellaneous</t>
  </si>
  <si>
    <t>AMICON11 - AMI External Contractor Expense</t>
  </si>
  <si>
    <t>CGCOM07 - Control Group General Commercial</t>
  </si>
  <si>
    <t>CGMET06 - Control Group for CPP Experiment</t>
  </si>
  <si>
    <t>CGMET07 - CONTROL GROUP FOR CPP EXPERIMENT</t>
  </si>
  <si>
    <t>ECHLAB08 - ESCHELON METER REPLACEMENT</t>
  </si>
  <si>
    <t>ECHMET08 - Echelon Meters</t>
  </si>
  <si>
    <t>DLC0006 - AC Load Control - Relay Equipment</t>
  </si>
  <si>
    <t>CLRCTI11 - CLR CT Meter Install   (Labour)</t>
  </si>
  <si>
    <t>CLRPPI11 - CLR Poly Phase Install   (Labour)</t>
  </si>
  <si>
    <t>CLRPRO11 - CLR Returned Meter Processing</t>
  </si>
  <si>
    <t>CPPLAB07 - LABOUR CRITICAL PEAK PRICING PROJECT</t>
  </si>
  <si>
    <t>CPPMET07 - CRITICAL PEAK PRICING TRIAL</t>
  </si>
  <si>
    <t>CPPMET08 - CRITICAL PEAK PRICING TRIAL</t>
  </si>
  <si>
    <t>CLRSCH11 - CLR Schedule Appointments (Labour)</t>
  </si>
  <si>
    <t>CLRSPI11 - CLR Single Phase Install (Labour)</t>
  </si>
  <si>
    <t>GPRLAB11 - EDMI GPRS - Meter Programming</t>
  </si>
  <si>
    <t>GPRMAT10 - EDMI GPRS (Material Only)</t>
  </si>
  <si>
    <t>GPRMAT11 - EDMI GPRS (Material Only)</t>
  </si>
  <si>
    <t>GPRPRO11 - EDMI GPRS - Meter Programming</t>
  </si>
  <si>
    <t>PRIMAT11 - PRI Material</t>
  </si>
  <si>
    <t>ITSYST10 - IT Systems Development Mtr Trials</t>
  </si>
  <si>
    <t>ITSYST11 - IT Systems Development Mtr Trials</t>
  </si>
  <si>
    <t>HANMET10 - Han Metronet Equipment</t>
  </si>
  <si>
    <t>HANMET11 - Han Metronet Equipment</t>
  </si>
  <si>
    <t>SAMPADJ8 - Echelon Meters</t>
  </si>
  <si>
    <t>T2MTRS10 - Tier 2 meter purchases</t>
  </si>
  <si>
    <t>T2PHON10 - Tier 2 phone purchases</t>
  </si>
  <si>
    <t>SPMTRP08 - WC Meters (Renewal) Single Phase Elect</t>
  </si>
  <si>
    <t>SPMTRP09 - WC Meters (Renewal) Single Phase</t>
  </si>
  <si>
    <t>SPMTRP10 - WC Meters (Renewal) Single Ph Material</t>
  </si>
  <si>
    <t>SPMTRP11 - WC Meters (Renewal) Single Ph Material</t>
  </si>
  <si>
    <t>SPMTRP12 - WC Meters (Renewal) Single Ph Material</t>
  </si>
  <si>
    <t>SPRRIM09 - MRIM to RRIM Conv - WC Single Phase</t>
  </si>
  <si>
    <t>BLKREP07 - Meters (Renewal)</t>
  </si>
  <si>
    <t>BLKREP08 - Meters (Renewal)</t>
  </si>
  <si>
    <t>ZSMTRP08 - Zone Sub Renewal Electronic - Interval</t>
  </si>
  <si>
    <t>ZSMTRP12 - Zone Sub Renewal Electronic - Interval</t>
  </si>
  <si>
    <t>ZSPHRP08 - Zone Sub Renewal Electronic Phones</t>
  </si>
  <si>
    <t>ZSPHRP09 - Zone Sub Renewal Electronic Phones</t>
  </si>
  <si>
    <t>ZSPHRP10 - Zone Sub Renewal Electronic Phones</t>
  </si>
  <si>
    <t>ZSPHRP11 - Zone Sub Renewal Electronic Phones</t>
  </si>
  <si>
    <t>ZSPHRP12 - Zone Sub Renewal Electronic Phones</t>
  </si>
  <si>
    <t>NETREP07 - Network Metering Renewal</t>
  </si>
  <si>
    <t>ECHMET06 - Echelon Meters</t>
  </si>
  <si>
    <t>ECHMET07 - Echelon Meters</t>
  </si>
  <si>
    <t>DTMMET07 - Demand Tariff Mandate</t>
  </si>
  <si>
    <t>CTMTRP08 - CT Meters Renewal Electronic - Interval</t>
  </si>
  <si>
    <t>CTMTRP09 - CT Meters Renewal Electronic - Interval</t>
  </si>
  <si>
    <t>CTMTRP10 - CT Meters Renewal Electronic - Interval</t>
  </si>
  <si>
    <t>CTMTRP11 - CT Meters Renewal Electronic - Interval</t>
  </si>
  <si>
    <t>PIMTRP08 - Plug in Meters (Renewal) SP Combo</t>
  </si>
  <si>
    <t>PIMTRP09 - Plug in Meters (Renewals)  - Materials</t>
  </si>
  <si>
    <t>PIMTRP10 - Plug in Meters (Renewals)  - Materials</t>
  </si>
  <si>
    <t>PIMTRP11 - Plug in Meters (Renewals)  - Materials</t>
  </si>
  <si>
    <t>PIMTRP12 - Plug in Meters (Renewals)  - Materials</t>
  </si>
  <si>
    <t>PHONRP09 - Phones Renewal  MRIM MATERIAL ONLY</t>
  </si>
  <si>
    <t>PHONRP10 - Phones Renewal  MRIM MATERIAL ONLY</t>
  </si>
  <si>
    <t>PHONRP11 - Phones Renewal  MRIM MATERIAL ONLY</t>
  </si>
  <si>
    <t>PHONRP12 - Phones Renewal  MRIM MATERIAL ONLY</t>
  </si>
  <si>
    <t>SPMTRP13 - WC Meters (Renewal) Single Ph Material</t>
  </si>
  <si>
    <t>PPMTRP13 - WC Meters Renewal - Poly Phase Elect</t>
  </si>
  <si>
    <t>ZSMTRP13 - Zone Sub Renewal Electronic - Interval</t>
  </si>
  <si>
    <t>ZSPHRP13 - Zone Sub Renewal Electronic Phones</t>
  </si>
  <si>
    <t>PTR0005L - PTR Program - Metering Equip - labour</t>
  </si>
  <si>
    <t>PPMTRP08 - WC Meters Renewal - Poly Phase Elect</t>
  </si>
  <si>
    <t>PPMTRP09 - WC Meters Renewal - Poly Phase Elect</t>
  </si>
  <si>
    <t>PPMTRP10 - WC Meters Renewal - Poly Phase Elect</t>
  </si>
  <si>
    <t>PPMTRP11 - WC Meters Renewal - Poly Phase Elect</t>
  </si>
  <si>
    <t>PPMTRP12 - WC Meters Renewal - Poly Phase Elect</t>
  </si>
  <si>
    <t>PPRRIM09 - MRIM to RRIM Conv - WC Poly Phase</t>
  </si>
  <si>
    <t>TMCLRP08 - Time Clocks(Renewal)</t>
  </si>
  <si>
    <t>TMCLRP09 - Time Clocks (Renewal) Materials Only</t>
  </si>
  <si>
    <t>TMCLRP10 - Time Clocks (Renewal) Materials Only</t>
  </si>
  <si>
    <t>TMCLRP11 - Time Clocks (Renewal) Materials Only</t>
  </si>
  <si>
    <t>TMCLRP12 - Time Clocks (Renewal) Materials Only</t>
  </si>
  <si>
    <t>RLYRP13 - Relays (Renewal) Materials Only</t>
  </si>
  <si>
    <t>TMCLRP13 - Time Clocks (Renewal) Materials Only</t>
  </si>
  <si>
    <t>RLYRP08 - Relays (Renewal)</t>
  </si>
  <si>
    <t>RLYRP09 - Relays (Renewal) Materials Only</t>
  </si>
  <si>
    <t>RLYRP10 - Relays (Renewal) Materials Only</t>
  </si>
  <si>
    <t>RLYRP11 - Relays (Renewal) Materials Only</t>
  </si>
  <si>
    <t>RELREP07 - Relays (Renewal)</t>
  </si>
  <si>
    <t>RELYRP08 - Relays (Renewal)</t>
  </si>
  <si>
    <t>RLYRP12 - Relays (Renewal) Materials Only</t>
  </si>
  <si>
    <t>AMILB110 - AMI Service Orders NOSW</t>
  </si>
  <si>
    <t>AMILB111 - AMI Service Orders NOSW</t>
  </si>
  <si>
    <t>AMILB112 - AMI Service Orders NOSW</t>
  </si>
  <si>
    <t>MC99HW13 - Labour Meter/Relay (Renewal) Huntingwood</t>
  </si>
  <si>
    <t>MTISES13 - Meter Issuing Labour Component - ES</t>
  </si>
  <si>
    <t>LBCTRP08 - LABOUR CT METER RENEWALS</t>
  </si>
  <si>
    <t>LBCTRP09 - Labour CT (Renewals)</t>
  </si>
  <si>
    <t>LBCTRP12 - Labour CT (Renewals) MC09</t>
  </si>
  <si>
    <t>LBMTIS08 - METER ISSUING LABOUR COMPONENT ONLY</t>
  </si>
  <si>
    <t>LBMTIS09 - Meter Issuing Labour Component Only</t>
  </si>
  <si>
    <t>LBMTIS10 - METER ISSUING LABOUR COMPONENT ONLY</t>
  </si>
  <si>
    <t>LBMTIS11 - Meter Issuing Labour Component Only</t>
  </si>
  <si>
    <t>LBMTIS12 - Meter Issuing Labour Component Only</t>
  </si>
  <si>
    <t>LBMTRP08 - LABOUR METER/RELAY (RENEWAL)</t>
  </si>
  <si>
    <t>LBRRIM09 - MRIM to RRIM Conversion Labour</t>
  </si>
  <si>
    <t>LBRRIM10 - MRIM TO RRIM CONVERSION LABOUR</t>
  </si>
  <si>
    <t>LBRRIM11 - MRIM to RRIM Conversion Labour</t>
  </si>
  <si>
    <t>LABCT07 - Labour CT Meter Renewals</t>
  </si>
  <si>
    <t>MC99HW09 - Labour Meter/Relay (Renewal) Huntingwood</t>
  </si>
  <si>
    <t>MC99HW10 - LABOUR METER/RELAY (RENEWAL) HUNTINGWOOD</t>
  </si>
  <si>
    <t>MC99HW11 - Labour Meter/Relay (Renewal) Huntingwood</t>
  </si>
  <si>
    <t>MC99HW12 - Labour Meter/Relay (Renewal) Huntingwood</t>
  </si>
  <si>
    <t>MC99SP09 - Labour Meter/Relay (Renewal) Springhill</t>
  </si>
  <si>
    <t>LABREP07 - Labour Meter/Relay (Renewal)</t>
  </si>
  <si>
    <t>LABREP08 - Labour Meter/Relay (Renewal)</t>
  </si>
  <si>
    <t>MC99SP11 - Labour Meter/Relay (Renewal) Springhill</t>
  </si>
  <si>
    <t>MC99SP12 - Labour Meter/Relay (Renewal) Springhill</t>
  </si>
  <si>
    <t>METISS06 - Meter Issuing Labour Component only</t>
  </si>
  <si>
    <t>METISS07 - METER ISSUING LABOUR COMPONENT ONLY</t>
  </si>
  <si>
    <t>METISS08 - Meter Issuing Labour Component only</t>
  </si>
  <si>
    <t>METOPS10 - Bulk Change Project Costs</t>
  </si>
  <si>
    <t>METOPS11 - Bulk Change project costs</t>
  </si>
  <si>
    <t>MP04T210 - LABOUR METER REPLACEMENT TIER 2 SITES</t>
  </si>
  <si>
    <t>MP04T211 - Labour Meter Replacement Tier 2 sites</t>
  </si>
  <si>
    <t>MP04T212 - Labour Meter Replacement Tier 2 sites</t>
  </si>
  <si>
    <t>MT04HW11 - Follow Up CT Meter Test - Huntingwood</t>
  </si>
  <si>
    <t>MT04HW12 - Follow Up CT Meter Test - Huntingwood</t>
  </si>
  <si>
    <t>MT04SP11 - Follow Up CT Meter Test - Springhill</t>
  </si>
  <si>
    <t>MT04SP12 - Follow Up CT Meter Test - Springhill</t>
  </si>
  <si>
    <t>MTISES10 - METER ISSUING LABOUR COMPONENT - ES</t>
  </si>
  <si>
    <t>MTISES11 - Meter Issuing Labour Component - ES</t>
  </si>
  <si>
    <t>MTISES12 - Meter Issuing Labour Component - ES</t>
  </si>
  <si>
    <t>LRIMCS10 - MRIM TO RRIM UPDATE OF METERS IN CSS</t>
  </si>
  <si>
    <t>LRIMCS11 - MRIM to RRIM Update of Meters in CSS</t>
  </si>
  <si>
    <t>MAMFOR12 - MAMP Data Gathering - ES</t>
  </si>
  <si>
    <t>MC99SP13 - Labour Meter/Relay (Renewal) Springhill</t>
  </si>
  <si>
    <t>MP04T213 - Labour Meter Replacement Tier 2 sites</t>
  </si>
  <si>
    <t>LBCTRP13 - Labour CT (Renewals) MC09</t>
  </si>
  <si>
    <t>AMITST10 - AMI TEST EQUIPMENT</t>
  </si>
  <si>
    <t>TESTEQ06 - Test Equipment (Renewal)</t>
  </si>
  <si>
    <t>TESTEQ07 - TEST EQUIPMENT (RENEWAL)</t>
  </si>
  <si>
    <t>TESTEQ08 - TEST EQUIPMENT (RENEWAL)</t>
  </si>
  <si>
    <t>TESTEQ09 - Test Equipment  (Renewal)</t>
  </si>
  <si>
    <t>TESTEQ10 - TEST EQUIPMENT  (RENEWAL)</t>
  </si>
  <si>
    <t>TESTEQ11 - Test Equipment  (Renewal)</t>
  </si>
  <si>
    <t>TESTEQ12 - Test Equipment  (Renewal)</t>
  </si>
  <si>
    <t>SPLAB01 - Spinlab Load Control Box No. 1</t>
  </si>
  <si>
    <t>SPLAB02 - Spinlab Load Control Box No. 2</t>
  </si>
  <si>
    <t>PQMEQP10 - POWER QUALITY MONITORS EQUIP</t>
  </si>
  <si>
    <t>AMIPML12 - Project Mgmt Labour - Meter Devt Staff</t>
  </si>
  <si>
    <t>AMISTP12 - Offsite AMI Test Lab Setup</t>
  </si>
  <si>
    <t>SSNITC12 - SSN IT Contractor - (Labour)</t>
  </si>
  <si>
    <t>SSNMAT12 - SSN (Material Only)</t>
  </si>
  <si>
    <t>SSNMNT12 - SSN Maintenance</t>
  </si>
  <si>
    <t>TRLECH12 - Metering Trial Project- Eschelon Install</t>
  </si>
  <si>
    <t>PARMAT13 - Parkbridge Maintenance (Materials)</t>
  </si>
  <si>
    <t>AMISTP13 - Offsite AMI Test Lab Setup</t>
  </si>
  <si>
    <t>LOGDEV13 - Logica Development</t>
  </si>
  <si>
    <t>SSNMNT13 - SSN Maintenance</t>
  </si>
  <si>
    <t>LRPMNT13 - LRP Maintenance</t>
  </si>
  <si>
    <t>COMMNT13 - Com Maintenance</t>
  </si>
  <si>
    <t>ETHMAT12 - EDMI Ethernet (Material Only)</t>
  </si>
  <si>
    <t>ETHLAB12 - ETHERNET LABOUR</t>
  </si>
  <si>
    <t>LOGDEV12 - Logica Development</t>
  </si>
  <si>
    <t>EDMI1P12 - EDMI Single Phase Install (Labour)</t>
  </si>
  <si>
    <t>EDMI3P12 - EDMI Three Phase Install (Labour)</t>
  </si>
  <si>
    <t>EDMRMP12 - EDMI Trial Returned Meter Processing</t>
  </si>
  <si>
    <t>ZIGMIS12 - Zigbee Miscellaneous</t>
  </si>
  <si>
    <t>ETHNOS12 - Ethernet NOSW Admin Parkbridge</t>
  </si>
  <si>
    <t>CLRCTI12 - CLR CT Meter Install   (Labour)</t>
  </si>
  <si>
    <t>CLRPPI12 - CLR Poly Phase Install   (Labour)</t>
  </si>
  <si>
    <t>CLRPRO12 - CLR Returned Meter Processing</t>
  </si>
  <si>
    <t>CLRSCH12 - CLR Schedule Appointments (Labour)</t>
  </si>
  <si>
    <t>CLRSPI12 - CLR Single Phase Install (Labour)</t>
  </si>
  <si>
    <t>GPRLAB12 - EDMI GPRS - Meter Programming</t>
  </si>
  <si>
    <t>GPRMAT12 - EDMI GPRS (Material Only)</t>
  </si>
  <si>
    <t>GPRPRO12 - EDMI GPRS - Meter Programming</t>
  </si>
  <si>
    <t>HANMET12 - Han Metronet Equipment</t>
  </si>
  <si>
    <t>PTRLAB13 - PTR Project Labour Component</t>
  </si>
  <si>
    <t>Proportion of Total</t>
  </si>
  <si>
    <t>Labour Related to Metering</t>
  </si>
  <si>
    <t>Capital</t>
  </si>
  <si>
    <t>Labour (EE)</t>
  </si>
  <si>
    <t>Materials</t>
  </si>
  <si>
    <t>Contractors &amp; Consultants</t>
  </si>
  <si>
    <t>Other Expenses</t>
  </si>
  <si>
    <t>IT&amp;T Expenses</t>
  </si>
  <si>
    <t>AMIELB09 - AMI Meter Trial Inter-branch Installs</t>
  </si>
  <si>
    <t>DSUBT00C - SG DSUBS Trials PowerSense</t>
  </si>
  <si>
    <t>MNK98601 - Install Echelon Advance Metering</t>
  </si>
  <si>
    <t>DSUBT00A - SG DSUBS Trials Commissioning</t>
  </si>
  <si>
    <t>DSUBT01B - IE Commissioning - DSUBS Trials</t>
  </si>
  <si>
    <t>ELSLA831 - Elster Install (A831 Labour Only)</t>
  </si>
  <si>
    <t>03067222 - Elster Install (A932 Labour Only) work</t>
  </si>
  <si>
    <t>WND8011 - Upgrad of Scada Software-Various Subs</t>
  </si>
  <si>
    <t>DSUBT001 - IE Commissioning - DSUBS Trials</t>
  </si>
  <si>
    <t>DSUBT002 - IE Equip Orders - DSUBS Trials</t>
  </si>
  <si>
    <t>DSUBT003 - PowerSense HW - DSUBS Trials</t>
  </si>
  <si>
    <t>DSUBT004 - CurrentGroup HW - DSUBS Trials</t>
  </si>
  <si>
    <t>DSUBT01A - IE Commissioning - DSUBS Trials A921 emp</t>
  </si>
  <si>
    <t>DSUBT04A - CurrentGroup HW - DSUBS Trials</t>
  </si>
  <si>
    <t>DSUBT00D - SG DSUBS Trials CurrentGroup</t>
  </si>
  <si>
    <t>DSUBT00B - SG DSUBS Trials Equip Order</t>
  </si>
  <si>
    <t>MNK88601 - INSTALL ECHELON ADVANCE METERING</t>
  </si>
  <si>
    <t>MNK78607 - Install Echelon Advance Metering</t>
  </si>
  <si>
    <t>MNK78611 - Install Echelon Advance Metering</t>
  </si>
  <si>
    <t>MNK78612 - Install Echelon Advance Metering</t>
  </si>
  <si>
    <t>MNK78613 - Install Echelon Advance Metering</t>
  </si>
  <si>
    <t>MNK78614 - Install Echelon Advance Metering</t>
  </si>
  <si>
    <t>MNK78615 - Install Echelon Advance Metering</t>
  </si>
  <si>
    <t>MNK78616 - Install Echelon Advance Metering</t>
  </si>
  <si>
    <t>MNK78617 - Install Echelon Advance Metering</t>
  </si>
  <si>
    <t>MNK78618 - Install Echelon Advance Metering</t>
  </si>
  <si>
    <t>MNK78619 - Install Echelon Advance Metering</t>
  </si>
  <si>
    <t>MNK7861A - Install Echelon Advance Metering</t>
  </si>
  <si>
    <t>MNK78620 - Install Echelon Advance Metering</t>
  </si>
  <si>
    <t>MNK78621 - Install Echelon Advance Metering</t>
  </si>
  <si>
    <t>MNK78622 - Install Echelon Advance Metering</t>
  </si>
  <si>
    <t>MNK78623 - Install Echelon Advance Metering</t>
  </si>
  <si>
    <t>MNK78624 - Install Echelon Advance Metering</t>
  </si>
  <si>
    <t>MNK78626 - Install Echelon Advance Metering</t>
  </si>
  <si>
    <t>MNK78627 - Install Echelon Advance Metering</t>
  </si>
  <si>
    <t>MNK78628 - Install Echelon Advance Metering</t>
  </si>
  <si>
    <t>MNK78629 - Install Echelon Advance Metering</t>
  </si>
  <si>
    <t>MNK7862A - Install Echelon Advance Metering</t>
  </si>
  <si>
    <t>MNK78630 - Install Echelon Advance Metering</t>
  </si>
  <si>
    <t>MNK78631 - Install Echelon Advance Metering</t>
  </si>
  <si>
    <t>MNK78632 - Install Echelon Advance Metering</t>
  </si>
  <si>
    <t>MNK78633 - Install Echelon Advance Metering</t>
  </si>
  <si>
    <t>MNK78634 - Install Echelon Advance Metering</t>
  </si>
  <si>
    <t>MNK78635 - Install Echelon Advance Metering</t>
  </si>
  <si>
    <t>MNK78636 - Install Echelon Advance Metering</t>
  </si>
  <si>
    <t>MNK78637 - Install Echelon Advance Metering</t>
  </si>
  <si>
    <t>MNK78638 - Install Echelon Advance Metering</t>
  </si>
  <si>
    <t>MNK78639 - Install Echelon Advance Metering</t>
  </si>
  <si>
    <t>MNK7863A - Install Echelon Advance Metering</t>
  </si>
  <si>
    <t>MNK78640 - Install Echelon Advance Metering</t>
  </si>
  <si>
    <t>MNK78641 - Install Echelon Advance Metering</t>
  </si>
  <si>
    <t>MNK78642 - Install Echelon Advance Metering</t>
  </si>
  <si>
    <t>MNK78643 - Install Echelon Advance Metering</t>
  </si>
  <si>
    <t>MNK78644 - Install Echelon Advance Metering</t>
  </si>
  <si>
    <t>MNK7864A - Install Echelon Advance Metering</t>
  </si>
  <si>
    <t>MNK7865A - Install Echelon Advance Metering</t>
  </si>
  <si>
    <t>MNK7866A - Install Echelon Advance Metering</t>
  </si>
  <si>
    <t>MNK7868A - Install Echelon Advance Metering</t>
  </si>
  <si>
    <t>MNK7869A - Install Echelon Advance Metering</t>
  </si>
  <si>
    <t>MNK7810A - Install Echelon Advance Metering</t>
  </si>
  <si>
    <t>02154481 - INSTALL ECHELON ADVANCE METERING</t>
  </si>
  <si>
    <t>SNH7003 - ADMIN SERV LINES ISSUING METERS TO ASPS</t>
  </si>
  <si>
    <t>SNH8003 - ADMIN SERV LINES ISSUING METERS TO ASPS</t>
  </si>
  <si>
    <t>SNH9003 - ADMIN SERV LINES ISSUING METERS TO ASPS</t>
  </si>
  <si>
    <t>LIRRIM09 - MRIM to RRIM Conv Inter-branch Labour</t>
  </si>
  <si>
    <t>Metering Services Unit Rates</t>
  </si>
  <si>
    <t>TM1 PARAMETERS</t>
  </si>
  <si>
    <t>Non-Labour</t>
  </si>
  <si>
    <t>Actual Capex from Project Reporting Cube</t>
  </si>
  <si>
    <t>Total Capex</t>
  </si>
  <si>
    <t>2/ Isolate those capex categories related to the material cost for Type 5 and 6 meters only and calculate a ratio based on the total.  This ratio is used to split the capitalised labour costs relating to these projects.</t>
  </si>
  <si>
    <t>3/ Calculate the % of each years capex related to Type 5 and 6 meters and calculate an average for the 5 year analysis period.</t>
  </si>
  <si>
    <t>Forecast</t>
  </si>
  <si>
    <t>2013/14</t>
  </si>
  <si>
    <t>District</t>
  </si>
  <si>
    <t>Region</t>
  </si>
  <si>
    <t>Month</t>
  </si>
  <si>
    <t>Version</t>
  </si>
  <si>
    <t>Activity</t>
  </si>
  <si>
    <t>Sub Activity</t>
  </si>
  <si>
    <t>Org Unit</t>
  </si>
  <si>
    <t>Total Cost</t>
  </si>
  <si>
    <t>MC101 - Meters - Growth</t>
  </si>
  <si>
    <t>MC102 - Relays - Growth</t>
  </si>
  <si>
    <t>MC103 - Metering trial</t>
  </si>
  <si>
    <t>MC104 - Meters Renewal</t>
  </si>
  <si>
    <t>MC105 - Relays - Renewal</t>
  </si>
  <si>
    <t>MC106 - Labour (Meter/Relay Renewal)</t>
  </si>
  <si>
    <t>MC107 - Test Equipment</t>
  </si>
  <si>
    <t>MC108 - Smart Metering Pilot</t>
  </si>
  <si>
    <t>Check</t>
  </si>
  <si>
    <t>TOTAL 5 Years</t>
  </si>
  <si>
    <t>1. Extract metering capex</t>
  </si>
  <si>
    <t>Test equipment is primarily used to test Type 5 &amp; 6 meters (not test relays).</t>
  </si>
  <si>
    <t>Total Type 5 &amp; 6 Meter Capex</t>
  </si>
  <si>
    <t>2014/15</t>
  </si>
  <si>
    <t>2015/16</t>
  </si>
  <si>
    <t>2016/17</t>
  </si>
  <si>
    <t>2017/18</t>
  </si>
  <si>
    <t>2018/19</t>
  </si>
  <si>
    <t>Substations</t>
  </si>
  <si>
    <t>Transformers</t>
  </si>
  <si>
    <t>Land</t>
  </si>
  <si>
    <t>MC101</t>
  </si>
  <si>
    <t>Meters - Growth</t>
  </si>
  <si>
    <t>MC102</t>
  </si>
  <si>
    <t>Relays - Growth</t>
  </si>
  <si>
    <t>MC104</t>
  </si>
  <si>
    <t xml:space="preserve">Meters Renewal </t>
  </si>
  <si>
    <t>MC105</t>
  </si>
  <si>
    <t>Relays - Renewal</t>
  </si>
  <si>
    <t>MC106</t>
  </si>
  <si>
    <t>Labour (Meter/Relay Renewal)</t>
  </si>
  <si>
    <t>MC107</t>
  </si>
  <si>
    <t>Test Equipment</t>
  </si>
  <si>
    <t>MC108</t>
  </si>
  <si>
    <t>Streetlighting</t>
  </si>
  <si>
    <t>Operating Expenditure</t>
  </si>
  <si>
    <t>System RAB %</t>
  </si>
  <si>
    <t>Results</t>
  </si>
  <si>
    <t>Total Capex by Project including OH's &amp; Switching</t>
  </si>
  <si>
    <t>Recoverable Opening RAB</t>
  </si>
  <si>
    <t>Recoverable Replacement RAB</t>
  </si>
  <si>
    <r>
      <t xml:space="preserve">Aim: </t>
    </r>
    <r>
      <rPr>
        <sz val="10"/>
        <color theme="1"/>
        <rFont val="Calibri"/>
        <family val="2"/>
        <scheme val="minor"/>
      </rPr>
      <t>To calculate the amount required to be recovered from customers over the next regulatory period through Metering Services unit rates in relation to replacement RAB.</t>
    </r>
  </si>
  <si>
    <t>3. Calculate total capex related to meters and proportion of total</t>
  </si>
  <si>
    <r>
      <t xml:space="preserve">Aim: </t>
    </r>
    <r>
      <rPr>
        <sz val="10"/>
        <color theme="1"/>
        <rFont val="Calibri"/>
        <family val="2"/>
        <scheme val="minor"/>
      </rPr>
      <t>To calculate the amount required to be recovered from customers over the next regulatory period through Metering Services unit rates in relation to opening RAB.</t>
    </r>
  </si>
  <si>
    <t>2. Calculate portion of MC106 related to Type 5 &amp; 6 meters</t>
  </si>
  <si>
    <t>Actuals</t>
  </si>
  <si>
    <t>Customer Numbers</t>
  </si>
  <si>
    <t>Primary Service Tariffs</t>
  </si>
  <si>
    <t>F10 - Domestic</t>
  </si>
  <si>
    <t>N70 - Domestic</t>
  </si>
  <si>
    <t>F76 - DOMESTIC TOU</t>
  </si>
  <si>
    <t>N76 - Domestic TOU</t>
  </si>
  <si>
    <t>NC1 - Dom/CL1</t>
  </si>
  <si>
    <t>NC2 - Dom/CL2</t>
  </si>
  <si>
    <t>NS70 - Domestic IBT Small Gen</t>
  </si>
  <si>
    <t>NG70 - Domestic IBT Small Gen</t>
  </si>
  <si>
    <t>F80 - General Supply Non TOU</t>
  </si>
  <si>
    <t>N90 - General Supply Non TOU</t>
  </si>
  <si>
    <t>NC3 - GS Non TOU/CL1</t>
  </si>
  <si>
    <t>NC4 - GS Non TOU/CL2</t>
  </si>
  <si>
    <t>NS90 - GS Non-ToU Small Gen</t>
  </si>
  <si>
    <t>F82A - General Supply TOU</t>
  </si>
  <si>
    <t>N84 - General Supply TOU</t>
  </si>
  <si>
    <t>NS84 - GS ToU Small Generation</t>
  </si>
  <si>
    <t>N85 - General Supply TOU Type 5</t>
  </si>
  <si>
    <t>N75 - Domestic Type 5</t>
  </si>
  <si>
    <t>Total Primary Service</t>
  </si>
  <si>
    <t>Secondary (Controlled Load) Service Tariffs</t>
  </si>
  <si>
    <t>F50 - Controlled Load 1</t>
  </si>
  <si>
    <t>N50A - Controlled Load 1</t>
  </si>
  <si>
    <t>F54 - Controlled Load 2</t>
  </si>
  <si>
    <t>N54A - Controlled Load 2</t>
  </si>
  <si>
    <t>Total Secondary Service</t>
  </si>
  <si>
    <t>Solar / Generation Service Tariffs</t>
  </si>
  <si>
    <t>NFIT - NSW Solar Bonus Scheme</t>
  </si>
  <si>
    <t>NFT2 - NSW Solar Bonus Gross 20ct</t>
  </si>
  <si>
    <t>NFT3 - NSW Solar Bonus Net 60ct</t>
  </si>
  <si>
    <t>NFT4 - NSW Solar Bonus Net 20ct</t>
  </si>
  <si>
    <t>NESG - Non-elligible Solar Gen Gross $0 Credit</t>
  </si>
  <si>
    <t>NESN - Non-elligible Solar Gen Net $0 Credit</t>
  </si>
  <si>
    <t>GENR - Import Export Energy Generators</t>
  </si>
  <si>
    <t>Solar / Generation Service</t>
  </si>
  <si>
    <t>Total from above</t>
  </si>
  <si>
    <t>Less: Secondary / Solar / Generation Services</t>
  </si>
  <si>
    <t>Type 5 / 6 Customer Numbers</t>
  </si>
  <si>
    <t>Average Customer Numbers for Period</t>
  </si>
  <si>
    <t>N/A</t>
  </si>
  <si>
    <t>Total Services</t>
  </si>
  <si>
    <t>Average Services for Period</t>
  </si>
  <si>
    <t>Dom &amp; CLd</t>
  </si>
  <si>
    <t>Domestic</t>
  </si>
  <si>
    <t>Controlled Load</t>
  </si>
  <si>
    <t>Commercial</t>
  </si>
  <si>
    <t>General Supply Non TOU</t>
  </si>
  <si>
    <t>General Supply TOU</t>
  </si>
  <si>
    <t>N89 - Transitional GS ToU 2008/09</t>
  </si>
  <si>
    <t>NS89 - Trans GS ToU Small Gen</t>
  </si>
  <si>
    <t>Unmetered -</t>
  </si>
  <si>
    <t>Nightwatch</t>
  </si>
  <si>
    <t>None</t>
  </si>
  <si>
    <t>Industrial</t>
  </si>
  <si>
    <t>Low Voltage TOU Demand</t>
  </si>
  <si>
    <t>N19 - LV TOU Demand</t>
  </si>
  <si>
    <t>NS19 - LV ToU Demand Small Gen</t>
  </si>
  <si>
    <t>High Voltage TOU Demand</t>
  </si>
  <si>
    <t>N05 - VisyPak (ex Coca Cola), Kings Park HV</t>
  </si>
  <si>
    <t>N10 - Westmead Hospital</t>
  </si>
  <si>
    <t>N11 - CSR Bradford Insulation, Ingleburn</t>
  </si>
  <si>
    <t>N12 - ALCOA  Australia Rolled Products Pty Ltd</t>
  </si>
  <si>
    <t>N13 - Intercast &amp; Forge, Seven Hills (ex BTR Nylex)</t>
  </si>
  <si>
    <t>N14 - ACI Operations Pty Ltd, Penrith</t>
  </si>
  <si>
    <t>N15 - Sydney Water - Bulk / Waste, Prospect</t>
  </si>
  <si>
    <t>N26 - VisyPaper 11 kV Backup, Guildford ($48k/a)</t>
  </si>
  <si>
    <t>N27 - VisyPaper 33 kV, Guildford</t>
  </si>
  <si>
    <t>N29 - HV TOU Demand</t>
  </si>
  <si>
    <t>Sub Transmission TOU Demand</t>
  </si>
  <si>
    <t>N01 - Tycan Australia</t>
  </si>
  <si>
    <t>N03 - OneSteel Mini Mill, Rooty Hill</t>
  </si>
  <si>
    <t>N06 - Tallawarra Power</t>
  </si>
  <si>
    <t>N25 - BOC / CIG Gases, Cringila (Port Kembla) 132kV</t>
  </si>
  <si>
    <t>N30 - Australian Cement Ltd, Kandos</t>
  </si>
  <si>
    <t>N31 - Blue Circle Southern Cement, Berrima</t>
  </si>
  <si>
    <t>N32 - BHP Billiton - Appin Colliery, Appin</t>
  </si>
  <si>
    <t>N33 - Australian Paper, Bomaderry</t>
  </si>
  <si>
    <t>N34 - BlueScope Steel, Coniston (Flat Products Div.)</t>
  </si>
  <si>
    <t>N35 - Manildra Group, Bomaderry</t>
  </si>
  <si>
    <t>N36 - Metal Manufactures, Port Kembla (was PKC)</t>
  </si>
  <si>
    <t>N37 - Blue Circle Cement, Maldon (Picton)</t>
  </si>
  <si>
    <t>N38 - Shell, Clyde Refinery</t>
  </si>
  <si>
    <t>N39 - ST TOU Demand</t>
  </si>
  <si>
    <t>N51 - RIC WALLERAWANG</t>
  </si>
  <si>
    <t>N52 - RAIL INFRASTRUCTURE CORP</t>
  </si>
  <si>
    <t>N53 - RAIL ACCESS CORP</t>
  </si>
  <si>
    <t>Bulk &amp; Inter-distributor Transfer</t>
  </si>
  <si>
    <t>EDBB - CE Bateman Bay DUoS</t>
  </si>
  <si>
    <t>EDMN - CE Moruya North DUoS</t>
  </si>
  <si>
    <t>ETBB - CE Bateman Bay TUoS</t>
  </si>
  <si>
    <t>ETMN - CE Moruya North TUoS</t>
  </si>
  <si>
    <t>ETCF - EA Carlingford TUoS</t>
  </si>
  <si>
    <t>ETDT - Delta/BlueScope TUoS</t>
  </si>
  <si>
    <t>ETGF - EA Guildford TUoS</t>
  </si>
  <si>
    <t>EDCF - EA Carlingford DUoS</t>
  </si>
  <si>
    <t>EDDT - Delta/BlueScope DUoS</t>
  </si>
  <si>
    <t>EDGF - EA Guildford DUoS</t>
  </si>
  <si>
    <t>EDDD - Delta/BlueScope DUoS Dmd</t>
  </si>
  <si>
    <t>ETGD - EA Guildford TUoS Dmd</t>
  </si>
  <si>
    <t>EDGD - EA Guildford DUoS Dmd</t>
  </si>
  <si>
    <t>ETDD - Delta/BlueScope TUoS Dmd</t>
  </si>
  <si>
    <t>ETCD - EA Carlingford TUoS Dmd</t>
  </si>
  <si>
    <t>EDCD - EA Carlingford DUoS Dmd</t>
  </si>
  <si>
    <t>Metering Service Category</t>
  </si>
  <si>
    <t xml:space="preserve">Procedure:  </t>
  </si>
  <si>
    <t>3/ Summarise the results by metering service category.</t>
  </si>
  <si>
    <t>Residential Anytime</t>
  </si>
  <si>
    <t>Residential Anytime / Controlled Load</t>
  </si>
  <si>
    <t>Residential Anytime / Solar</t>
  </si>
  <si>
    <t>Small Business Anytime</t>
  </si>
  <si>
    <t>Small Business Anytime / Controlled Load</t>
  </si>
  <si>
    <t>Small Business Anytime / Solar</t>
  </si>
  <si>
    <t>Solar</t>
  </si>
  <si>
    <t>Services per Tariff</t>
  </si>
  <si>
    <t>Customer Numbers as at 30 June</t>
  </si>
  <si>
    <t>Total Services as at 30 June</t>
  </si>
  <si>
    <t>Average for the Period</t>
  </si>
  <si>
    <t>WACC</t>
  </si>
  <si>
    <t>Total Recoverable Replacement Capex</t>
  </si>
  <si>
    <t>Regulatory Period</t>
  </si>
  <si>
    <r>
      <t xml:space="preserve">Aim: </t>
    </r>
    <r>
      <rPr>
        <sz val="10"/>
        <color theme="1"/>
        <rFont val="Calibri"/>
        <family val="2"/>
        <scheme val="minor"/>
      </rPr>
      <t>To calculate the amount required to be recovered from customers over the next regulatory period through Metering Services unit rates in relation to Metering Services operating expenditure.</t>
    </r>
  </si>
  <si>
    <t>Metering Information Branch</t>
  </si>
  <si>
    <t>Market Operations (only deal with Type 6)</t>
  </si>
  <si>
    <t>Nominal $</t>
  </si>
  <si>
    <t>2014-15</t>
  </si>
  <si>
    <t>Sub-transmission lines and cables</t>
  </si>
  <si>
    <t>Distribution lines and cables</t>
  </si>
  <si>
    <t>Low Voltage lines and cables</t>
  </si>
  <si>
    <t>Customer metering and Load control</t>
  </si>
  <si>
    <t>Communication</t>
  </si>
  <si>
    <t>Easements</t>
  </si>
  <si>
    <t>Emergency Spares (Major Plant, Excludes Inventory)</t>
  </si>
  <si>
    <t>Total System</t>
  </si>
  <si>
    <t>Information &amp; Communication Technology</t>
  </si>
  <si>
    <t>Furniture, fittings, plant and equipment</t>
  </si>
  <si>
    <t>Motor Vehicles</t>
  </si>
  <si>
    <t>Buildings</t>
  </si>
  <si>
    <t>Land (non-system)</t>
  </si>
  <si>
    <t>Other non system assets</t>
  </si>
  <si>
    <t>Total non system</t>
  </si>
  <si>
    <t>Total Opening RAB</t>
  </si>
  <si>
    <t>Opening Metering System RAB</t>
  </si>
  <si>
    <t>Non-System RAB %</t>
  </si>
  <si>
    <t>Non-System RAB</t>
  </si>
  <si>
    <t>Recoverable Opening Metering RAB</t>
  </si>
  <si>
    <t>Opening Balance Year</t>
  </si>
  <si>
    <t>2008-09</t>
  </si>
  <si>
    <t>2009-10</t>
  </si>
  <si>
    <t>2010-11</t>
  </si>
  <si>
    <t>2011-12</t>
  </si>
  <si>
    <t>2012-13</t>
  </si>
  <si>
    <t>2013-14</t>
  </si>
  <si>
    <t>CPI Inflation Rate (RFM Lag)</t>
  </si>
  <si>
    <t>Actual CPI Inflation Rate</t>
  </si>
  <si>
    <t>Opening RAB</t>
  </si>
  <si>
    <t>Calculation Variables</t>
  </si>
  <si>
    <r>
      <t xml:space="preserve">Aim: </t>
    </r>
    <r>
      <rPr>
        <sz val="10"/>
        <color theme="1"/>
        <rFont val="Calibri"/>
        <family val="2"/>
        <scheme val="minor"/>
      </rPr>
      <t>To provide a central working sheet for calculation variables.</t>
    </r>
  </si>
  <si>
    <t>Meter Reading</t>
  </si>
  <si>
    <t>Meter Data Services</t>
  </si>
  <si>
    <t>Meter Maintenance</t>
  </si>
  <si>
    <t>Meter Reading Costs</t>
  </si>
  <si>
    <t>Meter Data Services Costs</t>
  </si>
  <si>
    <t>Meter Maintenance Costs</t>
  </si>
  <si>
    <t>Summary by Cost Category</t>
  </si>
  <si>
    <t>Total Recoverable Direct Costs (1213 real dollars)</t>
  </si>
  <si>
    <t>50% WACC</t>
  </si>
  <si>
    <t>Remaining Life</t>
  </si>
  <si>
    <t>Opening</t>
  </si>
  <si>
    <t>Closing</t>
  </si>
  <si>
    <t>Inflation on opening</t>
  </si>
  <si>
    <t>Nominal Depreciation</t>
  </si>
  <si>
    <t>2014/15 Opening RAB</t>
  </si>
  <si>
    <t>Nominal WACC</t>
  </si>
  <si>
    <t>Real WACC</t>
  </si>
  <si>
    <t>Capital Expenditure</t>
  </si>
  <si>
    <t>Annual Recoverable Amount</t>
  </si>
  <si>
    <t>NOMINAL ASSET VALUES &amp; NOMINAL WACC</t>
  </si>
  <si>
    <t>Total Operating Expenditure</t>
  </si>
  <si>
    <t>Replacement Capital Expenditure</t>
  </si>
  <si>
    <t>Total Capital</t>
  </si>
  <si>
    <t>Meter Reading Weighted Service Numbers</t>
  </si>
  <si>
    <t>Meter Data Services Weighted Service Numbers</t>
  </si>
  <si>
    <t>Meter Maintenance Weighted Service Numbers</t>
  </si>
  <si>
    <t>Opening RAB Weighted Service Numbers</t>
  </si>
  <si>
    <t>Replacement Capital Expenditure Weighted Service Numbers</t>
  </si>
  <si>
    <t>1. Customer Numbers by Service Category</t>
  </si>
  <si>
    <t>1a. Forecast Customer Numbers by Service Category</t>
  </si>
  <si>
    <t>1b. Weighted Forecast Customer Numbers by Service Category and Cost Recovery Category</t>
  </si>
  <si>
    <t>Meter Reading Unit Rates</t>
  </si>
  <si>
    <t>Meter Data Services Unit Rates</t>
  </si>
  <si>
    <t>Meter Maintenance Unit Rates</t>
  </si>
  <si>
    <t>Opening RAB Unit Rates</t>
  </si>
  <si>
    <t>Replacement Capital Expenditure Unit Rates</t>
  </si>
  <si>
    <t>5 Year Average</t>
  </si>
  <si>
    <t>Total Annual Fixed Charge</t>
  </si>
  <si>
    <t>3a. Annual Recoverable Costs</t>
  </si>
  <si>
    <t>3b. Calculate Unit Rates</t>
  </si>
  <si>
    <t>3c. Expected Recovery Check</t>
  </si>
  <si>
    <r>
      <t xml:space="preserve">Aim: </t>
    </r>
    <r>
      <rPr>
        <sz val="10"/>
        <color theme="1"/>
        <rFont val="Calibri"/>
        <family val="2"/>
        <scheme val="minor"/>
      </rPr>
      <t>To outline the background, method and assumptions used to develop Metering Services charge unit rates for the 2014 AER Determination.</t>
    </r>
  </si>
  <si>
    <t>Background:</t>
  </si>
  <si>
    <t>Method &amp; Assumptions:</t>
  </si>
  <si>
    <t>PHASE 1 - CALCULATE ANNUAL RECOVERABLE COSTS</t>
  </si>
  <si>
    <t>PHASE 2 - FORECAST CUSTOMER NUMBERS</t>
  </si>
  <si>
    <t>PHASE 3 - CALCULATION OF UNIT RATES</t>
  </si>
  <si>
    <t>Refer to the Pricing Option Summary worksheet for analysis results.</t>
  </si>
  <si>
    <t>Replacement Capex</t>
  </si>
  <si>
    <t>Background &amp; Method</t>
  </si>
  <si>
    <t>Includes material cost only for relays related to new sites.  New relays are installed by ASPs and customers pay ASPs directly for this service.  Therefore MC106 does not relate to this project.</t>
  </si>
  <si>
    <t>Includes material cost only for Type 5 &amp; 6 meters related to replacement activities. Will be recovered via ongoing charges to customers.  Labour related costs are captured in MC106.</t>
  </si>
  <si>
    <t>Includes material cost only for relays related to replacement activities.  Labour related costs are captured in MC106.</t>
  </si>
  <si>
    <t>This is the labour component for MC104 and MC105.  Given MC104 represents alternate control activities and MC105 represents standard control activities this costs needs to be split across MC104 and MC105..</t>
  </si>
  <si>
    <t xml:space="preserve">1. Extract details of forecast metering capex from the 1314 SCI </t>
  </si>
  <si>
    <t>Total Meter and Relay Material Cost</t>
  </si>
  <si>
    <t>Proportion Related to Meters</t>
  </si>
  <si>
    <t>N_franchise</t>
  </si>
  <si>
    <t>New entrants into SBS is closed, therefore customer numbers will remain static until 31 Dec 2016 at which point SBS stops and customers will transfer to an appropriate net metered tariff (NESN).</t>
  </si>
  <si>
    <t>Residential TOU - Type 6 Meter</t>
  </si>
  <si>
    <t>Small Business TOU - Type 6 Meter</t>
  </si>
  <si>
    <t>Small Business TOU - Type 5 Meter</t>
  </si>
  <si>
    <t>Residential TOU - Type 5 Meter</t>
  </si>
  <si>
    <t>Small Business TOU - Type 6 Meter / Solar</t>
  </si>
  <si>
    <t>Total Recoverable Opex (nominal)</t>
  </si>
  <si>
    <r>
      <t xml:space="preserve">Aim: </t>
    </r>
    <r>
      <rPr>
        <sz val="10"/>
        <color theme="1"/>
        <rFont val="Calibri"/>
        <family val="2"/>
        <scheme val="minor"/>
      </rPr>
      <t>To calculate Metering Service unit rates on a per service basis.</t>
    </r>
  </si>
  <si>
    <t>Assumed 1 N75 customer to ensure a unit rate is calculated.</t>
  </si>
  <si>
    <r>
      <rPr>
        <b/>
        <sz val="10"/>
        <color theme="1"/>
        <rFont val="Calibri"/>
        <family val="2"/>
        <scheme val="minor"/>
      </rPr>
      <t>Meter Maintenance</t>
    </r>
    <r>
      <rPr>
        <sz val="10"/>
        <color theme="1"/>
        <rFont val="Calibri"/>
        <family val="2"/>
        <scheme val="minor"/>
      </rPr>
      <t xml:space="preserve"> - receives a value of 3 as a result of anecdotal business intelligence which suggests that small business CT meters require more maintenance and testing than residential whole current meters.  </t>
    </r>
  </si>
  <si>
    <r>
      <rPr>
        <b/>
        <sz val="10"/>
        <color theme="1"/>
        <rFont val="Calibri"/>
        <family val="2"/>
        <scheme val="minor"/>
      </rPr>
      <t>Meter Reading</t>
    </r>
    <r>
      <rPr>
        <sz val="10"/>
        <color theme="1"/>
        <rFont val="Calibri"/>
        <family val="2"/>
        <scheme val="minor"/>
      </rPr>
      <t xml:space="preserve"> - Although a Small Business TOU - Type 6 Meter service will contain 3 type 6 meters (one each for peak, shoulder and offpeak) the weighting receives a value of 1 as meter reading costs for type 6 meters are charged based on customer account, not on the number of meters located at the premises (refer Rob Phillpott). 
</t>
    </r>
    <r>
      <rPr>
        <b/>
        <sz val="10"/>
        <color theme="1"/>
        <rFont val="Calibri"/>
        <family val="2"/>
        <scheme val="minor"/>
      </rPr>
      <t>Meter Data Services</t>
    </r>
    <r>
      <rPr>
        <sz val="10"/>
        <color theme="1"/>
        <rFont val="Calibri"/>
        <family val="2"/>
        <scheme val="minor"/>
      </rPr>
      <t xml:space="preserve"> - A Small Business TOU - Type 6 Meter service will contain 3 type 6 meters (one each for peak, shoulder and offpeak) at the premise and therefore 3 separate data streams.  Therefore the data services costs are 3 times that of a standard Small Business Anytime service with 1 type 6 meter and 1 data stream.
</t>
    </r>
    <r>
      <rPr>
        <b/>
        <sz val="10"/>
        <color theme="1"/>
        <rFont val="Calibri"/>
        <family val="2"/>
        <scheme val="minor"/>
      </rPr>
      <t>Meter Maintenance</t>
    </r>
    <r>
      <rPr>
        <sz val="10"/>
        <color theme="1"/>
        <rFont val="Calibri"/>
        <family val="2"/>
        <scheme val="minor"/>
      </rPr>
      <t xml:space="preserve"> - A Small Business TOU - Type 6 Meter service will contain 3 type 6 meters (one each for peak, shoulder and offpeak) at the premise.  Therefore the maintenance costs are 3 times that of a standard Small Business Anytime service with 1 type 6 meter.
</t>
    </r>
  </si>
  <si>
    <t>$Real 2013/14</t>
  </si>
  <si>
    <t>$Nominal</t>
  </si>
  <si>
    <t>Inc. GST</t>
  </si>
  <si>
    <t>Ex GST</t>
  </si>
  <si>
    <t>Accumulation Meters</t>
  </si>
  <si>
    <t>A single phase accumulation meter</t>
  </si>
  <si>
    <t>A single phase accumulation combination meter</t>
  </si>
  <si>
    <t>A three phase accumulation meter</t>
  </si>
  <si>
    <t>Interval Meters</t>
  </si>
  <si>
    <t>A single phase interval (TOU capable) meter</t>
  </si>
  <si>
    <t>A three phase interval (TOU capable) meter</t>
  </si>
  <si>
    <t>CPI Assumption</t>
  </si>
  <si>
    <r>
      <rPr>
        <b/>
        <sz val="10"/>
        <color theme="1"/>
        <rFont val="Calibri"/>
        <family val="2"/>
        <scheme val="minor"/>
      </rPr>
      <t>Meter Reading</t>
    </r>
    <r>
      <rPr>
        <sz val="10"/>
        <color theme="1"/>
        <rFont val="Calibri"/>
        <family val="2"/>
        <scheme val="minor"/>
      </rPr>
      <t xml:space="preserve"> - receives a value of 5 to ensure meter reading costs balance to $37 per annum.  This is based on the fact that current Endeavour Energy policy is to put a modem on all type 5 meters so they can be read remotely.  $37 per annum represents the average annual telecommunications charge to dial the sim.
</t>
    </r>
    <r>
      <rPr>
        <b/>
        <sz val="10"/>
        <color theme="1"/>
        <rFont val="Calibri"/>
        <family val="2"/>
        <scheme val="minor"/>
      </rPr>
      <t>Meter Data Services</t>
    </r>
    <r>
      <rPr>
        <sz val="10"/>
        <color theme="1"/>
        <rFont val="Calibri"/>
        <family val="2"/>
        <scheme val="minor"/>
      </rPr>
      <t xml:space="preserve"> - receives a value of 19 to ensure meter data costs balance to approx. $115 per annum.  This is based on work performed to build up a type 5 meter cost where it was identified that a certain number of FTE's in the Metering Information branch work on interval meter validation, estimation and substitution.
</t>
    </r>
    <r>
      <rPr>
        <b/>
        <sz val="10"/>
        <color theme="1"/>
        <rFont val="Calibri"/>
        <family val="2"/>
        <scheme val="minor"/>
      </rPr>
      <t>Meter Maintenance</t>
    </r>
    <r>
      <rPr>
        <sz val="10"/>
        <color theme="1"/>
        <rFont val="Calibri"/>
        <family val="2"/>
        <scheme val="minor"/>
      </rPr>
      <t xml:space="preserve"> - receives a value of 3 as a result of anecdotal business intelligence which suggests that type 5 meters fail more frequently and take longer to fix than type 6 meters, with the total costs similar to a premise with 3 type 6 meters.
</t>
    </r>
  </si>
  <si>
    <r>
      <t xml:space="preserve">The method used to develop unit rates for types 5 and 6 Metering Service charges has 3 distinct phases:
1) Calculate the annual recoverable costs associated with types 5 and 6 Metering Services over the next regulatory control period;
2) Forecast customer numbers and calculate the number of services for each defined metering service customer category;
3) Calculate unit rates based on the information calculated in phases 1 and 2 above.
</t>
    </r>
    <r>
      <rPr>
        <b/>
        <i/>
        <sz val="10"/>
        <color theme="1"/>
        <rFont val="Calibri"/>
        <family val="2"/>
        <scheme val="minor"/>
      </rPr>
      <t/>
    </r>
  </si>
  <si>
    <t xml:space="preserve">Residential Anytime is used as a base and will maintain a value of 1.  Other categories will be assessed with reference to the relative increased or reduced cost to service these customer compared to this baseline.  In addition, all customer categories will have a value of 1 for Opening RAB and Replacement Capex expenditure.  This is based on ensuring customers are not penalised for decisions made before the implementation of Metering Service Charges.  This also applies to Replacement Capex as Endeavour Energy will only change a meter under a bulk replacement program with the same meter installed at the premise. </t>
  </si>
  <si>
    <r>
      <rPr>
        <b/>
        <sz val="10"/>
        <color theme="1"/>
        <rFont val="Calibri"/>
        <family val="2"/>
        <scheme val="minor"/>
      </rPr>
      <t>Meter Reading</t>
    </r>
    <r>
      <rPr>
        <sz val="10"/>
        <color theme="1"/>
        <rFont val="Calibri"/>
        <family val="2"/>
        <scheme val="minor"/>
      </rPr>
      <t xml:space="preserve"> - Although a Residential TOU - Type 6 Meter service will contain 3 type 6 meters (one each for peak, shoulder and offpeak) the weighting receives a value of 1 as meter reading costs for type 6 meters are charged based on customer account, not on the number of meters located at the premises.
</t>
    </r>
    <r>
      <rPr>
        <b/>
        <sz val="10"/>
        <color theme="1"/>
        <rFont val="Calibri"/>
        <family val="2"/>
        <scheme val="minor"/>
      </rPr>
      <t>Meter Data Services</t>
    </r>
    <r>
      <rPr>
        <sz val="10"/>
        <color theme="1"/>
        <rFont val="Calibri"/>
        <family val="2"/>
        <scheme val="minor"/>
      </rPr>
      <t xml:space="preserve"> - A Residential TOU - Type 6 Meter service will contain 3 type 6 meters (one each for peak, shoulder and offpeak) at the premise and therefore have 3 separate data streams.  Therefore it is expected that the data services costs are 3 times that of a standard Residential Anytime service with 1 type 6 meter and 1 data stream.
</t>
    </r>
    <r>
      <rPr>
        <b/>
        <sz val="10"/>
        <color theme="1"/>
        <rFont val="Calibri"/>
        <family val="2"/>
        <scheme val="minor"/>
      </rPr>
      <t>Meter Maintenance</t>
    </r>
    <r>
      <rPr>
        <sz val="10"/>
        <color theme="1"/>
        <rFont val="Calibri"/>
        <family val="2"/>
        <scheme val="minor"/>
      </rPr>
      <t xml:space="preserve"> - A Residential TOU - Type 6 Meter service will contain 3 type 6 meters (one each for peak, shoulder and offpeak) at the premise.  Therefore, it is expected that the maintenance costs are 3 times that of a standard Residential Anytime service with 1 type 6 meter.
</t>
    </r>
  </si>
  <si>
    <r>
      <rPr>
        <b/>
        <sz val="10"/>
        <color theme="1"/>
        <rFont val="Calibri"/>
        <family val="2"/>
        <scheme val="minor"/>
      </rPr>
      <t>Meter Reading</t>
    </r>
    <r>
      <rPr>
        <sz val="10"/>
        <color theme="1"/>
        <rFont val="Calibri"/>
        <family val="2"/>
        <scheme val="minor"/>
      </rPr>
      <t xml:space="preserve"> - receives a value of 5 to ensure meter reading costs balance to $37 per annum.  This is based on the fact that current Endeavour Energy policy is to put a modem on all type 5 meters so they can be read remotely.  $37 per annum represents the annual telecommunications charge to dial the sim.
</t>
    </r>
    <r>
      <rPr>
        <b/>
        <sz val="10"/>
        <color theme="1"/>
        <rFont val="Calibri"/>
        <family val="2"/>
        <scheme val="minor"/>
      </rPr>
      <t>Meter Data Services</t>
    </r>
    <r>
      <rPr>
        <sz val="10"/>
        <color theme="1"/>
        <rFont val="Calibri"/>
        <family val="2"/>
        <scheme val="minor"/>
      </rPr>
      <t xml:space="preserve"> - receives a value of 19 to ensure meter data costs balance to approx. $115 per annum.  This is based on work performed to build up a type 5 meter cost where it was identified that a certain number of FTE's in the Metering Information branch work on interval meter validation, estimation and substitution.
</t>
    </r>
    <r>
      <rPr>
        <b/>
        <sz val="10"/>
        <color theme="1"/>
        <rFont val="Calibri"/>
        <family val="2"/>
        <scheme val="minor"/>
      </rPr>
      <t>Meter Maintenance</t>
    </r>
    <r>
      <rPr>
        <sz val="10"/>
        <color theme="1"/>
        <rFont val="Calibri"/>
        <family val="2"/>
        <scheme val="minor"/>
      </rPr>
      <t xml:space="preserve"> - receives a value of 9 as a result of business intelligence which suggests that type 5 meters fail more frequently and take longer to fix than type 6 meters and small business CT meters require more maintenance and testing than residential whole current meters.  
</t>
    </r>
  </si>
  <si>
    <t>2. RAB Depreciation Over 5 Years</t>
  </si>
  <si>
    <t>Includes material cost only for Type 5 &amp; 6 meters related to new sites.  Will be recovered via upfront charges to individual customers.  New meters are installed by ASPs and customers pay ASPs directly for this service.  Therefore MC106 does not relate to this project.</t>
  </si>
  <si>
    <t>Related to smart meters (labour and meter).</t>
  </si>
  <si>
    <t>Half WACC applied to the total capex to reflect the fact that on average purchased meters are held for 6 months.</t>
  </si>
  <si>
    <t>Depreciation - 5 years</t>
  </si>
  <si>
    <t>Effective</t>
  </si>
  <si>
    <t>Hourly Rate</t>
  </si>
  <si>
    <t>Hours</t>
  </si>
  <si>
    <t>Annual Cost</t>
  </si>
  <si>
    <t>Total (excluding overheads)</t>
  </si>
  <si>
    <t>Overhead factor</t>
  </si>
  <si>
    <t>Total (including overheads)</t>
  </si>
  <si>
    <t>Forecast new customers in 2013/14</t>
  </si>
  <si>
    <t>Ratio of meters per customer as at 2 July 2013</t>
  </si>
  <si>
    <t>Meter Handling &amp; Issue Cost Per Meter</t>
  </si>
  <si>
    <t>4. Final Meter Costs</t>
  </si>
  <si>
    <t>Pre-Tax Real WACC</t>
  </si>
  <si>
    <t>4/ Apply CPI to calculate the charge in 2014/15 nominal dollars.</t>
  </si>
  <si>
    <t>Budget</t>
  </si>
  <si>
    <t>S610 - Market Operations Admin</t>
  </si>
  <si>
    <t>Operating Expenditure (EE)</t>
  </si>
  <si>
    <t>S620 - Field Operations</t>
  </si>
  <si>
    <t>Total Market Operations</t>
  </si>
  <si>
    <t>E700 - Manager Meter Data</t>
  </si>
  <si>
    <t>E720 - Data Services</t>
  </si>
  <si>
    <t>E730 - National Meter Data Provider</t>
  </si>
  <si>
    <t>E740 - Process Management</t>
  </si>
  <si>
    <t>E750 - Business Development</t>
  </si>
  <si>
    <t>E760 - Policy &amp; Compliance</t>
  </si>
  <si>
    <t>S010 - FRC Operations</t>
  </si>
  <si>
    <t>Total Metering Information Branch</t>
  </si>
  <si>
    <t>Less: Org Units Involved in SCS Activities</t>
  </si>
  <si>
    <t>Total Alternate Control Services MIB</t>
  </si>
  <si>
    <t>1. Forecast opex required to be recovered in relation to Metering Services (2012/13 Real Dollars)</t>
  </si>
  <si>
    <t>Real Growth in Metering Services Operating Expenditure</t>
  </si>
  <si>
    <t>Total Recoverable Direct Costs (nominal dollars)</t>
  </si>
  <si>
    <t>Metering 5-6 - Direct</t>
  </si>
  <si>
    <t>Metering 5-6 - Specific</t>
  </si>
  <si>
    <t>Metering 5-6 - Network OH</t>
  </si>
  <si>
    <t>Metering 5-6 - Corporate OH</t>
  </si>
  <si>
    <t>3. Metering Services operating expenditure including overhead</t>
  </si>
  <si>
    <t>Type 5 &amp; 6 Metering Services Opex (from CAM)</t>
  </si>
  <si>
    <t>Overhead Adjustment Factor</t>
  </si>
  <si>
    <t>4. Total recoverable opex by metering service category</t>
  </si>
  <si>
    <t>1/ Obtain costs for the purchase of meters from current meter supply contracts.</t>
  </si>
  <si>
    <t>2/ Apply a rate of return to the meter cost, presuming a 6 month holding period.  Tax impact is factored into this calculation by using a pre-tax real WACC.</t>
  </si>
  <si>
    <t>Pre-tax Real WACC</t>
  </si>
  <si>
    <t>Based on discussion with Metering and Regional personnel, 3 FTEs are involved in the handling and issue of new meters to ASPs within Endeavour's network area.  The costs related to these individuals is shown below.</t>
  </si>
  <si>
    <t>Forecast Dec</t>
  </si>
  <si>
    <t>Billing</t>
  </si>
  <si>
    <t>Import</t>
  </si>
  <si>
    <t>Total Board Report</t>
  </si>
  <si>
    <t>NSW Solar Bonus Scheme</t>
  </si>
  <si>
    <t>F82A - General Supply  TOU</t>
  </si>
  <si>
    <t>RTA traffic control signals</t>
  </si>
  <si>
    <t>Other unmetered supplies</t>
  </si>
  <si>
    <t>F29 - HV TOU DEMAND</t>
  </si>
  <si>
    <t>N23 - Transitional 2007 11 kV</t>
  </si>
  <si>
    <t>N24 - Transitional 2007 11 kV</t>
  </si>
  <si>
    <t>F39 - SUBTRANS TOU DEMAND</t>
  </si>
  <si>
    <t>NBB - GSE Bateman Bay</t>
  </si>
  <si>
    <t>NBHP - BHP Delta</t>
  </si>
  <si>
    <t>NCF - EA Carlingford</t>
  </si>
  <si>
    <t>NGF - EA Guildford</t>
  </si>
  <si>
    <t>NMN - GSE Moruya</t>
  </si>
  <si>
    <t>2014/15 SCI</t>
  </si>
  <si>
    <t>Forecast growth of 4,200 p.a from 2013/14 base.  Refer to Non SBS Gen Forecast worksheet.</t>
  </si>
  <si>
    <t>Forecast equals 2013/14 actuals.  Refer to Non SBS Gen Forecast worksheet.</t>
  </si>
  <si>
    <t>2/ Multiply the customer numbers for each tariff by the number of services applicable to the tariff to calculate forecast number of services.  This is required to ensure those on combined tariffs (i.e. receiving 2 or more services on one tariff) pay an equivalent amount for metering services.  Calculate average number of services for the year based on opening and closing number of services.</t>
  </si>
  <si>
    <t>Estimated number of new meters in 2013/14</t>
  </si>
  <si>
    <r>
      <t xml:space="preserve">Aim: </t>
    </r>
    <r>
      <rPr>
        <sz val="10"/>
        <color theme="1"/>
        <rFont val="Calibri"/>
        <family val="2"/>
        <scheme val="minor"/>
      </rPr>
      <t>Extract 2013/14 forecast metering related capex data from the TM1 Project Budgeting cube.  This information will be used to calculate the proportion of the closing RAB which relates to meters only (i.e. exclude amount related to relays).</t>
    </r>
  </si>
  <si>
    <t>Smart Meter Test Pilot</t>
  </si>
  <si>
    <t>Metering Capex Category</t>
  </si>
  <si>
    <t>Related to smart meters (labour and meter). None expected for 1415 SCI period.</t>
  </si>
  <si>
    <t>Traditionally this was the labour component for MC104 and MC105.  However, for the purposes of the 1415 SCI labour costs were already included in MC104 and MC105 on a pro rata basis.</t>
  </si>
  <si>
    <t>2. Recoverable Type 5 &amp; 6 meter replacement capex</t>
  </si>
  <si>
    <t>Metering Service unit rates were calculated per metering service and with recovery of the opening RAB over 5 years.</t>
  </si>
  <si>
    <t>Forecast 2</t>
  </si>
  <si>
    <t>Owner: Commercial Manager Networks</t>
  </si>
  <si>
    <t xml:space="preserve">Return on assets calculated as 50% of the pre-tax real WACC multiplied by the contract purchase price. </t>
  </si>
  <si>
    <t>Source: TM1 Project Reporting Cube</t>
  </si>
  <si>
    <t>Source: TM1 PNL cube</t>
  </si>
  <si>
    <t>2. Forecast Metering Services opex from 2014/15 SRP Budget/SCI</t>
  </si>
  <si>
    <t>1415 Budget SRP</t>
  </si>
  <si>
    <t>1415 SRP</t>
  </si>
  <si>
    <t>Source: 1415 SRP Forecast &amp; CAM Output</t>
  </si>
  <si>
    <t>PRICING OPTION  - PER SERVICE (annual nominal price with 5 year recovery of existing metering asset base)</t>
  </si>
  <si>
    <t>Source: TM1 NUoS Cube</t>
  </si>
  <si>
    <t>Owner: Regulatory Strategy Manager</t>
  </si>
  <si>
    <t xml:space="preserve">The Australian Energy Regulatory (AER) is required to publish a ‘Framework and approach paper’ (F&amp;A), the contents of which are set out under cl 6.8.1of the National Electricity Rules (NER). Under cl 6.8.1(b)(2)(i) the AER is to specify the ‘classification of distribution services’.
In March 2013 the AER published the F&amp;A (Stage 1) paper setting out their proposed approach to classification of distribution services in NSW for both the transitional regulatory control period (1 July 2014 to 30 June 2015) and for the subsequent regulatory control period (1 July 2015 to 30 June 2019). As outlined under cl 11.56.3(h)(1) and (2) of the NER the classification of distribution services and the form of, and formulae to give effect to, the control mechanism for newly classified distribution services is to be the same for the transitional and subsequent regulatory control periods.
The AER have classified metering types 5-6 provision, maintenance, reading and data services as an ‘Alternative Control Service’ with a cap on prices as the form of control (collectively referred to as Metering Service charges). As per cl 6.12.3(b) the NSW DNSPs must adopt the classifications set out in the F&amp;A paper in our upcoming determinations unless we consider that unforeseen circumstances justify departing from them.
This means Endeavour Energy will unbundle types 5 and 6 metering prices from our standard control services / DUoS prices.  This task involves identifying and separating the costs (opex and capex) related to types 5 and 6 metering provision, maintenance, reading and data services and calculating unit rates based on forecast customer numbers so that these costs can be recovered over the next regulatory control period from Metering Service charges.
</t>
  </si>
  <si>
    <r>
      <rPr>
        <b/>
        <sz val="10"/>
        <color theme="1"/>
        <rFont val="Calibri"/>
        <family val="2"/>
        <scheme val="minor"/>
      </rPr>
      <t xml:space="preserve">i) Operating Expenditure (opex)
</t>
    </r>
    <r>
      <rPr>
        <sz val="10"/>
        <color theme="1"/>
        <rFont val="Calibri"/>
        <family val="2"/>
        <scheme val="minor"/>
      </rPr>
      <t>Activity related to types 5 and 6 Metering Services exists in the Market Operations branch in the People &amp; Services division and the Metering Information branch in the Network Operations division.  The Endeavour Energy Finance team worked closely with each branch to forecast the operating expenditure related to types 5 and 6 Metering Services which is likely to be incurred during the next regulatory control period.  The metering opex was forecast under three categories being meter reading costs, meter maintenance costs and meter data services costs in order to align with the AER's Framework &amp; Approach paper.  This process involved using historical costs and customer numbers to develop current unit rates and using these unit rates, along with forecast customer numbers, to forecast future operating expenditure.  Each Branch Manager, along with the divisional General Manager, has reviewed and approved the methodology, unit rates and forecast volumes used to forecast future operating expenditure.
Once direct Metering Service opex was forecast for the next regulatory control period, these figures were flowed through the Cost Allocation Methodology (CAM) model for the purposes of applying Network and Corporate overheads.  This process resulted in the calculation of an overhead multiple to apply to the direct Metering Service opex so that total recoverable Metering Service opex, including relevant overheads, could be calculated.</t>
    </r>
  </si>
  <si>
    <r>
      <rPr>
        <b/>
        <sz val="10"/>
        <color theme="1"/>
        <rFont val="Calibri"/>
        <family val="2"/>
        <scheme val="minor"/>
      </rPr>
      <t xml:space="preserve">ii) Replacement Capital Expenditure (repex)
</t>
    </r>
    <r>
      <rPr>
        <sz val="10"/>
        <color theme="1"/>
        <rFont val="Calibri"/>
        <family val="2"/>
        <scheme val="minor"/>
      </rPr>
      <t>Repex related to types 5 and 6 Metering Services relates only to the capital costs for meter replacement (bulk change only), the associated labour to execute the bulk change replacement program and the purchase of test equipment.  Capex related to the purchase of meters for new developments ('growth capex') is excluded from the repex figure as Endeavour's proposed approach is for customers to pay upfront for new meter purchases and therefore this cost should not be considered for inclusion in the unit rates.  In addition, capex related to the purchase and installation of relays is excluded on the basis that relays are related to load control activities which is considered a standard control service and therefore not within the scope of types 5 and 6 Metering Services.
Total repex costs were calculated by extracting all metering projects from the 2014/15 System Capex Forecast, identifying those related to the purchase of meters for the replacement program (and associated capitalised labour) and the purchase of test equipment.  Once total repex costs were calculated for each year in the next regulatory control period, a 50% WACC was added to ensure appropriate return of capital and the annual recoverable amount related to metering repex was calculated.</t>
    </r>
  </si>
  <si>
    <r>
      <t xml:space="preserve">iii) Opening RAB
</t>
    </r>
    <r>
      <rPr>
        <sz val="10"/>
        <color theme="1"/>
        <rFont val="Calibri"/>
        <family val="2"/>
        <scheme val="minor"/>
      </rPr>
      <t>The value of the opening RAB was calculated via a two step process.  Firstly, it was necessary to split the current metering RAB balance between relays and meters.  This is because relays relate to load control activities which are considered a standard control service and therefore not within the scope of types 5 and 6 Metering Services.  This split was achieved by identifying the capex related to types 5 and 6 meters vs relays over the current regulatory period and determining the percentage of the total capex which related to meters.  This percentage was applied to the forecast 1 July 2014 opening RAB balance to calculate the portion of the opening RAB balance related to meters.  Secondly, the portion of the non system RAB related to meters was calculated based on the proportion of meters to total system RAB and this amount was added to the opening metering RAB balance.  The resulting figure represents the RAB amount required to be recovered via Metering Service charges. A WACC was added to the RAB to ensure an appropriate return of capital and the annual recoverable amount related to opening RAB was calculated based on recovery over a 5 year period.</t>
    </r>
  </si>
  <si>
    <t>Once forecast recoverable costs were calculated for operating expenditure, replacement capex and the opening RAB, these were added together to calculate the annual recoverable cost amount each year for the period 2014/15 to 2018/19.</t>
  </si>
  <si>
    <r>
      <t xml:space="preserve">Pricing Option  - Per Service Unit Rate
</t>
    </r>
    <r>
      <rPr>
        <sz val="10"/>
        <color theme="1"/>
        <rFont val="Calibri"/>
        <family val="2"/>
        <scheme val="minor"/>
      </rPr>
      <t xml:space="preserve">Endeavour have calculated a separate unit rate for each of the following customer categories: Residential Anytime, Residential TOU, Small Business Anytime, Small Business TOU, Controlled Load and Solar.  This involved dividing the total recoverable annual costs over the next regulatory control period (calculated in phase 1) by the forecast number of services per customer category (calculated in phase 2), </t>
    </r>
    <r>
      <rPr>
        <b/>
        <u/>
        <sz val="10"/>
        <color theme="1"/>
        <rFont val="Calibri"/>
        <family val="2"/>
        <scheme val="minor"/>
      </rPr>
      <t xml:space="preserve">adjusted by a </t>
    </r>
    <r>
      <rPr>
        <b/>
        <i/>
        <u/>
        <sz val="10"/>
        <color theme="1"/>
        <rFont val="Calibri"/>
        <family val="2"/>
        <scheme val="minor"/>
      </rPr>
      <t>weighting factor</t>
    </r>
    <r>
      <rPr>
        <sz val="10"/>
        <color theme="1"/>
        <rFont val="Calibri"/>
        <family val="2"/>
        <scheme val="minor"/>
      </rPr>
      <t xml:space="preserve"> to acknowledge the increased or proportionally reduced cost incurred by the business to service a customer with each type of service.  Weighting factors were developed separately for meter reading, meter maintenance, meter data services, opening RAB and meter replacement capex.  
The </t>
    </r>
    <r>
      <rPr>
        <b/>
        <i/>
        <u/>
        <sz val="10"/>
        <color theme="1"/>
        <rFont val="Calibri"/>
        <family val="2"/>
        <scheme val="minor"/>
      </rPr>
      <t>weighting factor</t>
    </r>
    <r>
      <rPr>
        <sz val="10"/>
        <color theme="1"/>
        <rFont val="Calibri"/>
        <family val="2"/>
        <scheme val="minor"/>
      </rPr>
      <t xml:space="preserve"> methodology starts with the assumption that Residential Anytime represents the cost baseline (i.e. factor of 1) and every other customer segment is given a weighting based on the cost relativity to the baseline.  For example, in relation to meter maintenance, business intelligence suggests that the costs to maintain a residential type 5 meter is double the cost to maintain a residential type 6 meter.  As a result, in relation to meter maintenance, Residential TOU would receive a weighting factor of 2.  Conversely, in relation to meter reading and meter data services, business intelligence suggests that the costs to read and process the data related to Controlled Load and Solar meter services only adds an incremental cost to the business as these are secondary services to the primary TOU or Anytime service.  As a result, Controlled Load and Solar receive a weighting factor of 0.1 to reflect this proportion reduced unit cost. </t>
    </r>
    <r>
      <rPr>
        <b/>
        <sz val="10"/>
        <color theme="1"/>
        <rFont val="Calibri"/>
        <family val="2"/>
        <scheme val="minor"/>
      </rPr>
      <t xml:space="preserve"> </t>
    </r>
    <r>
      <rPr>
        <sz val="10"/>
        <color theme="1"/>
        <rFont val="Calibri"/>
        <family val="2"/>
        <scheme val="minor"/>
      </rPr>
      <t>It should be noted that the weighting factors are based on business intelligence as historic data is unavailable and the business does not capture costs at this level.
This pricing approach results in separate prices for each customer category.  Refer to the Pricing Option Summary worksheet for analysis results.</t>
    </r>
  </si>
  <si>
    <r>
      <t xml:space="preserve">Aim: </t>
    </r>
    <r>
      <rPr>
        <sz val="10"/>
        <color theme="1"/>
        <rFont val="Calibri"/>
        <family val="2"/>
        <scheme val="minor"/>
      </rPr>
      <t>To calculate Exit Charges which will be levied on customers should the customer decide to replace Endeavour Energy as their metering provider (when Type 5 &amp; 6 metering becomes contestable).  Exit Charges will have two distinct components 1) the recovery of remaining opening RAB &amp; 2) an associated administration charge.</t>
    </r>
  </si>
  <si>
    <t>This worksheet is left blank intentionally</t>
  </si>
  <si>
    <t>1. Recovery of Opening Metering RAB</t>
  </si>
  <si>
    <t>The proposed Metering Service Charge mechanism includes the recovery of opening metering RAB over the 5 year regulatory period.  Therefore, if a customer decides to replace Endeavour Energy as their Type 5 or 6 metering provider within the 2015-19 period, it will be necessary to levy a charge to recover the amount of the opening RAB balance which remains outstanding.  
Given the recovery of the opening metering RAB component has been calculated separately for the purposes of developing the annual metering service charges, this calculation can be used to determine the appropriate asset recovery component of the charge should the customer replace Endeavour Energy as their Type 5 or 6 metering provider in year 1, year 2, year 3, year 4 or year 5.</t>
  </si>
  <si>
    <t>Annual Opening RAB Recovery Charge - with WACC</t>
  </si>
  <si>
    <t>2. Administration Charge</t>
  </si>
  <si>
    <t xml:space="preserve">When a customer decides to replace Endeavour Energy as their Type 5 or 6 metering provider Endeavour will incur some internal administration costs which should be recovered from the customer.  The amount of the administration cost incurred is based on the forecast hourly rate for a Network Billing Data Analyst and an estimate of the amount of time taken to perform the required administration work. </t>
  </si>
  <si>
    <t>Hours taken to complete administration work</t>
  </si>
  <si>
    <t>Network Billing Data Analyst hourly rate</t>
  </si>
  <si>
    <t>Direct Administration Cost</t>
  </si>
  <si>
    <t>Average Network &amp; Corporate Overhead Factor</t>
  </si>
  <si>
    <t>Administration Cost (incl Overhead)</t>
  </si>
  <si>
    <t>Exit Charges</t>
  </si>
  <si>
    <t>3. Total Exit Charges</t>
  </si>
  <si>
    <t>Opening RAB Recovery</t>
  </si>
  <si>
    <t>Administration Cost</t>
  </si>
  <si>
    <t>Total Exit Charges</t>
  </si>
  <si>
    <t>Opening RAB Recovery Charge (dependent on year of customer departure) NPV of above</t>
  </si>
  <si>
    <t>Source: Transitional and Substantive RAB Rollforward Model</t>
  </si>
  <si>
    <t>Source: Metering Information Branch</t>
  </si>
  <si>
    <t>Annual Metering Charges (Summary)</t>
  </si>
  <si>
    <t>Upfront Capital Charges</t>
  </si>
  <si>
    <t>Pricing Calculation (Per Service)</t>
  </si>
  <si>
    <t>Opening RAB Workings</t>
  </si>
  <si>
    <t>Historic Metering Capex</t>
  </si>
  <si>
    <t>2013-14 Forecast Metering Capex</t>
  </si>
  <si>
    <t>2015-19 Forecast Metering Capex</t>
  </si>
  <si>
    <t>Source: &lt; 1415 SCI System Capex April 2014 Post Labour Adjustment V2 23.04.14.xlsx &gt;</t>
  </si>
  <si>
    <t>A single phase interval (TOU capable) combination meter</t>
  </si>
  <si>
    <t>Total Recoverable Costs /  Proposed Revenue</t>
  </si>
  <si>
    <t>TM1 Parameters</t>
  </si>
  <si>
    <t>Sub-Activity</t>
  </si>
  <si>
    <t>Expense Element</t>
  </si>
  <si>
    <t>Operating</t>
  </si>
  <si>
    <t>Total Expense Elements</t>
  </si>
  <si>
    <t>24 - Prescribed Metering</t>
  </si>
  <si>
    <t>60 - Internal Metering</t>
  </si>
  <si>
    <t>3100 - Salaries &amp; Wages</t>
  </si>
  <si>
    <t>Labour</t>
  </si>
  <si>
    <t>3110 - Labour Oncost</t>
  </si>
  <si>
    <t>3102 - Payroll Allowances</t>
  </si>
  <si>
    <t>3106 - Employee Bonuses</t>
  </si>
  <si>
    <t>3101 - Overtime</t>
  </si>
  <si>
    <t>3515 - Salary Packaged Motor Vehicles Recovered</t>
  </si>
  <si>
    <t>Other Exp</t>
  </si>
  <si>
    <t>3010 - Direct Materials</t>
  </si>
  <si>
    <t>3616 - Telephone-Mobile Phone Lse/Purch/Call Ch</t>
  </si>
  <si>
    <t>3140 - Contractors</t>
  </si>
  <si>
    <t>Contractors</t>
  </si>
  <si>
    <t>3015 - Purchased Services</t>
  </si>
  <si>
    <t>3205 - Protection / Safety Equipment</t>
  </si>
  <si>
    <t>3240 - Postage &amp;  Courier</t>
  </si>
  <si>
    <t>3241 - Stationery &amp; Printing</t>
  </si>
  <si>
    <t>3277 - Meal Entertainment</t>
  </si>
  <si>
    <t>3282 - Travel &amp; Accom Local &lt;=5 Days</t>
  </si>
  <si>
    <t>3283 - Travel &amp; Accom Local &gt; 5 days GST Liable</t>
  </si>
  <si>
    <t>00 - No Activity</t>
  </si>
  <si>
    <t>00 - No sub-activity</t>
  </si>
  <si>
    <t>3273 - Study Assistance - FBT Exempt GST Free</t>
  </si>
  <si>
    <t>3285 - Seminars, Conferences &amp; Training GST Lia</t>
  </si>
  <si>
    <t>3253 - Fees - Other (incl Stamp Duty) GST Liable</t>
  </si>
  <si>
    <t>3278 - Inhouse Working Lunches / Morning Teas</t>
  </si>
  <si>
    <t>3281 - Staff Amenities GST Free</t>
  </si>
  <si>
    <t>82 - Meetings/Wet weather/Team Brief</t>
  </si>
  <si>
    <t>05 - Corporate Services</t>
  </si>
  <si>
    <t>45 - Management and Supervision</t>
  </si>
  <si>
    <t>82 - Ellipse Projects</t>
  </si>
  <si>
    <t>3280 - Staff Amenities GST Liable</t>
  </si>
  <si>
    <t>56 - Maintainance/Regulatory Compliance</t>
  </si>
  <si>
    <t>29 - Re-organisation</t>
  </si>
  <si>
    <t>3105 - External Labour - Agency Staff</t>
  </si>
  <si>
    <t>61 - External Metering</t>
  </si>
  <si>
    <t>42 - Safety</t>
  </si>
  <si>
    <t>Total Metering 5-6 - Specific</t>
  </si>
  <si>
    <t>E430 - Network Property Management</t>
  </si>
  <si>
    <t>3291 - Transfers of Overheads between Bus/Units</t>
  </si>
  <si>
    <t>F010 - Commercial &amp; Decision Support</t>
  </si>
  <si>
    <t>A103 - Protection</t>
  </si>
  <si>
    <t>C800 - Secondary Systems</t>
  </si>
  <si>
    <t>E240 - SCADA &amp; Communications</t>
  </si>
  <si>
    <t>E610 - Major Renewal Projects</t>
  </si>
  <si>
    <t>E300 - Asset &amp; Network Planning</t>
  </si>
  <si>
    <t>E310 - Strategic Network Planning</t>
  </si>
  <si>
    <t>E330 - Distribution Network Planning</t>
  </si>
  <si>
    <t>E350 - Power Quality, Protection &amp; Operational</t>
  </si>
  <si>
    <t>E370 - Reliability Planning</t>
  </si>
  <si>
    <t>E400 - Customer Connections Mgmt</t>
  </si>
  <si>
    <t>E410 - Customer Contestability</t>
  </si>
  <si>
    <t>E420 - Contractor Operations</t>
  </si>
  <si>
    <t>E440 - Major Network Customers</t>
  </si>
  <si>
    <t>A910 - Regional Services Manager - North</t>
  </si>
  <si>
    <t>A921 - Operations Manager - Hills K</t>
  </si>
  <si>
    <t>A931 - Operations Manager - Penrith R</t>
  </si>
  <si>
    <t>A941 - Operations Manager - Bowenfels &amp; Kandos</t>
  </si>
  <si>
    <t>A970 - Transmission Manager North</t>
  </si>
  <si>
    <t>A971 - Transmission OH Mains</t>
  </si>
  <si>
    <t>A972 - Transmission Subs Maintenance</t>
  </si>
  <si>
    <t>A974 - Protection and Control</t>
  </si>
  <si>
    <t>A810 - Regional Services Manager - Central</t>
  </si>
  <si>
    <t>A841 - Operations Mgr - Heavy Plant</t>
  </si>
  <si>
    <t>A835 - Transformer Workshop</t>
  </si>
  <si>
    <t>A831 - Operations Manager - Hoxton Park K</t>
  </si>
  <si>
    <t>A851 - Operations Manager - Narellan UG</t>
  </si>
  <si>
    <t>A872 - Transmission Substations - Central</t>
  </si>
  <si>
    <t>A873 - Transmission Technologies - Central</t>
  </si>
  <si>
    <t>A710 - Regional Services Manager - South</t>
  </si>
  <si>
    <t>A731 - Distribution Manager - Wollongong</t>
  </si>
  <si>
    <t>A752 - Distribution Manager - Shoalhaven</t>
  </si>
  <si>
    <t>A771 - Transmission Mains - South</t>
  </si>
  <si>
    <t>A772 - Transmission Substations - South</t>
  </si>
  <si>
    <t>A773 - Transmission Technologies - South</t>
  </si>
  <si>
    <t>A774 - Transmission Technologies Testing - South</t>
  </si>
  <si>
    <t>A101 - Transmission Major Projects</t>
  </si>
  <si>
    <t>A109 - Transmission Major Projects</t>
  </si>
  <si>
    <t>A105 - Capital Programs</t>
  </si>
  <si>
    <t>A102 - Transmission Substation Development</t>
  </si>
  <si>
    <t>A104 - Transmission Mains Development</t>
  </si>
  <si>
    <t>A107 - Transmission Substation Electrical Design</t>
  </si>
  <si>
    <t>A114 - Transmission Civil Development</t>
  </si>
  <si>
    <t>A610 - Business Services</t>
  </si>
  <si>
    <t>Total Metering 5-6 - Network OH</t>
  </si>
  <si>
    <t>B000 - Board</t>
  </si>
  <si>
    <t>B100 - Office of COO</t>
  </si>
  <si>
    <t>3256 - Fees, Subscriptions, &amp; Membership</t>
  </si>
  <si>
    <t>B101 - COO Financial Adjustments</t>
  </si>
  <si>
    <t>3000 - Direct Labour Costing</t>
  </si>
  <si>
    <t>3222 - Financial Charges</t>
  </si>
  <si>
    <t>3251 - Fees - Legal</t>
  </si>
  <si>
    <t>H200 - GM Health, Safety and Environment</t>
  </si>
  <si>
    <t>3441 - GST Non Recoverable</t>
  </si>
  <si>
    <t>H210 - HSE Management Systems &amp; Reporting</t>
  </si>
  <si>
    <t>H230 - Health Services &amp; Injury Management</t>
  </si>
  <si>
    <t>3286 - Seminars, Conferences &amp; Training GST Fre</t>
  </si>
  <si>
    <t>3400 - Workers Compensation Expense GST Free</t>
  </si>
  <si>
    <t>H240 - HSE Assurance &amp; Improvements</t>
  </si>
  <si>
    <t>C520 - Corporate Environment</t>
  </si>
  <si>
    <t>3420 - Lease - Plant &amp; Equipment</t>
  </si>
  <si>
    <t>3431 - Licences (GST Liable)</t>
  </si>
  <si>
    <t>H220 - Public &amp; Operational Safety</t>
  </si>
  <si>
    <t>3200 - Advertising &amp; Promotion</t>
  </si>
  <si>
    <t>X000 - General Management – People &amp; Services</t>
  </si>
  <si>
    <t>B200 - Internal Audit</t>
  </si>
  <si>
    <t>C200 - Corporate &amp; Government Affairs Management</t>
  </si>
  <si>
    <t>C210 - Media Relations</t>
  </si>
  <si>
    <t>C220 - Strategic Issues Management</t>
  </si>
  <si>
    <t>C230 - Internal Communication</t>
  </si>
  <si>
    <t>C240 - Community Relations &amp; Sponsorships</t>
  </si>
  <si>
    <t>3421 - Plant &amp; Equipment Hire</t>
  </si>
  <si>
    <t>3706 - Indirect Materials</t>
  </si>
  <si>
    <t>3201 - Sponsorship</t>
  </si>
  <si>
    <t>3235 - Donations</t>
  </si>
  <si>
    <t>3254 - Fees - Other (incl Stamp Duty) GST Free</t>
  </si>
  <si>
    <t>3276 - Non Meal Entertainment</t>
  </si>
  <si>
    <t>C250 - Corporate Social Responsibility</t>
  </si>
  <si>
    <t>C510 - Brand, Advertising &amp; Commerce</t>
  </si>
  <si>
    <t>S710 - Stores Management</t>
  </si>
  <si>
    <t>3217 - Freight Clearing</t>
  </si>
  <si>
    <t>S711 - Central Store</t>
  </si>
  <si>
    <t>3500 - Motor Vehicle - Fuel</t>
  </si>
  <si>
    <t>3700 - Inventory Writeoff</t>
  </si>
  <si>
    <t>3702 - Inventory Price Variance</t>
  </si>
  <si>
    <t>3237 - External Storage Costs</t>
  </si>
  <si>
    <t>3430 - Licences (GST Free)</t>
  </si>
  <si>
    <t>11 - Third Party Recoveries</t>
  </si>
  <si>
    <t>RF - Fault and Emergency Repairs</t>
  </si>
  <si>
    <t>S712 - Pole Yard</t>
  </si>
  <si>
    <t>S320 - Contracts &amp; Procurement</t>
  </si>
  <si>
    <t>3250 - Fees - Credit Cards</t>
  </si>
  <si>
    <t>S220 - Facilities Support - FSC</t>
  </si>
  <si>
    <t>3315 - Cleaning</t>
  </si>
  <si>
    <t>S230 - Facilities Support - Office Accommodation</t>
  </si>
  <si>
    <t>53 - Non Infrastructure Properties</t>
  </si>
  <si>
    <t>RM - Repairs and Maintenance - Buildings</t>
  </si>
  <si>
    <t>3335 - Repairs &amp; Maintenance Plant &amp; Equip</t>
  </si>
  <si>
    <t>S500 - Security Management</t>
  </si>
  <si>
    <t>S210 - Property Portfolio Management</t>
  </si>
  <si>
    <t>3305 - Land Tax</t>
  </si>
  <si>
    <t>3300 - Rent</t>
  </si>
  <si>
    <t>3310 - Council Rates</t>
  </si>
  <si>
    <t>3311 - Water Rates</t>
  </si>
  <si>
    <t>3320 - Light &amp; Power</t>
  </si>
  <si>
    <t>3330 - Repairs &amp; Maintenance IE Properties</t>
  </si>
  <si>
    <t>50 - Commercial Properties</t>
  </si>
  <si>
    <t>S300 - Fleet &amp; Property Management</t>
  </si>
  <si>
    <t>S750 - Fleet Management</t>
  </si>
  <si>
    <t>55 - Fleet Management</t>
  </si>
  <si>
    <t>65 - Cars</t>
  </si>
  <si>
    <t>S751 - Fleet Operations</t>
  </si>
  <si>
    <t>3505 - Motor Vehicle Insurance (CTP Insurance O</t>
  </si>
  <si>
    <t>3510 - Motor Vehicle (Self) Insurance GST Recov</t>
  </si>
  <si>
    <t>3511 - Motor Vehicle (Self) Insurance GST Non R</t>
  </si>
  <si>
    <t>3520 - Motor Vehicle Registration</t>
  </si>
  <si>
    <t>3521 - Motor Vehicle Repairs</t>
  </si>
  <si>
    <t>67 - Trucks</t>
  </si>
  <si>
    <t>3519 - Motor Vehicle Inspections (GST Liable)</t>
  </si>
  <si>
    <t>S752 - Vehicle Workshops</t>
  </si>
  <si>
    <t>3525 - Motor Vehicle Costing Recovery</t>
  </si>
  <si>
    <t>83 - Equipment Maintenance / Small Tools</t>
  </si>
  <si>
    <t>44 - Distribution OH Mains Maintenance</t>
  </si>
  <si>
    <t>66 - Light Vehicles</t>
  </si>
  <si>
    <t>3020 - Motor Vehicles Costing</t>
  </si>
  <si>
    <t>68 - Plant</t>
  </si>
  <si>
    <t>S753 - Fabrication Workshop</t>
  </si>
  <si>
    <t>H400 - Employee Relations</t>
  </si>
  <si>
    <t>H300 - Learning &amp; Development</t>
  </si>
  <si>
    <t>3270 - Staff Incentives - FBT Liable</t>
  </si>
  <si>
    <t>3271 - Staff Awards - FBT Exempt</t>
  </si>
  <si>
    <t>E360 - Cadet &amp; Graduate Engineers</t>
  </si>
  <si>
    <t>H700 - Employee Mobility</t>
  </si>
  <si>
    <t>H710 - Redeployment Program</t>
  </si>
  <si>
    <t>H500 - Recruitment</t>
  </si>
  <si>
    <t>3202 - Recruitment - Other</t>
  </si>
  <si>
    <t>3210 - Recruitment - Advertising</t>
  </si>
  <si>
    <t>3211 - Recruitment - Placement/Agency Fees</t>
  </si>
  <si>
    <t>3212 - Recruitment - Relocation &amp; Accomodation</t>
  </si>
  <si>
    <t>H800 - HR Services</t>
  </si>
  <si>
    <t>S400 - Customer Interaction Centre Management</t>
  </si>
  <si>
    <t>S410 - CIC Operations (Huntingwood)</t>
  </si>
  <si>
    <t>S600 - Mgr Customer Care</t>
  </si>
  <si>
    <t>S601 - Inpower</t>
  </si>
  <si>
    <t>S602 - Network</t>
  </si>
  <si>
    <t>R930 - Customer Service</t>
  </si>
  <si>
    <t>F000 - GM – Finance &amp; Compliance</t>
  </si>
  <si>
    <t>E520 - Commercial Management</t>
  </si>
  <si>
    <t>F020 - Financial Control</t>
  </si>
  <si>
    <t>3259 - Audit Fees - Statutory Audit</t>
  </si>
  <si>
    <t>3440 - GST Rounding Account</t>
  </si>
  <si>
    <t>4208 - Bank Charges</t>
  </si>
  <si>
    <t>C400 - Network Regulation</t>
  </si>
  <si>
    <t>C900 - General Counsel</t>
  </si>
  <si>
    <t>C101 - Governance, Risk &amp; Compliance</t>
  </si>
  <si>
    <t>3401 - Workers Compensation Expense GST Liable</t>
  </si>
  <si>
    <t>3412 - Insurance Other</t>
  </si>
  <si>
    <t>C550 - PMO and Corporate Planning</t>
  </si>
  <si>
    <t>H110 - Payroll</t>
  </si>
  <si>
    <t>F610 - Accounts Payable</t>
  </si>
  <si>
    <t>S640 - Billing Operations</t>
  </si>
  <si>
    <t>S642 - Network Billing</t>
  </si>
  <si>
    <t>F620 - Corporate Credit Collection</t>
  </si>
  <si>
    <t>S641 - Customer Service Support</t>
  </si>
  <si>
    <t>X220 - Analytics</t>
  </si>
  <si>
    <t>R800 - Settlements</t>
  </si>
  <si>
    <t>I550 - General Manager</t>
  </si>
  <si>
    <t>I505 - ICT Program Delivery</t>
  </si>
  <si>
    <t>I500 - ICT Information &amp; Integration</t>
  </si>
  <si>
    <t>I600 - ICT Operations</t>
  </si>
  <si>
    <t>I610 - ICT Strategy &amp; Architecture</t>
  </si>
  <si>
    <t>I350 - ICT Contracts &amp; Commercial</t>
  </si>
  <si>
    <t>3600 - Computer Expenses</t>
  </si>
  <si>
    <t>3610 - Telephone-Land Line Lse/Purch/Call Chrgs</t>
  </si>
  <si>
    <t>I000 - IT&amp;T Operating Projects</t>
  </si>
  <si>
    <t>G100 - Group CEO/Board Secretary</t>
  </si>
  <si>
    <t>1561 - Group Management Fee Income</t>
  </si>
  <si>
    <t>3261 - Group Management Fee</t>
  </si>
  <si>
    <t>G101 - Group CFO</t>
  </si>
  <si>
    <t>3132 - Consultants - Other</t>
  </si>
  <si>
    <t>G102 - Group Executive Network Strategy</t>
  </si>
  <si>
    <t>G103 - Group Executive People &amp; Services</t>
  </si>
  <si>
    <t>Total Metering 5-6 - Corporate OH</t>
  </si>
  <si>
    <t>Total Metering 5-6</t>
  </si>
  <si>
    <t>Opex Category</t>
  </si>
  <si>
    <t>Recoverable Opex Detail</t>
  </si>
  <si>
    <t>Recoverable Opex Summary</t>
  </si>
  <si>
    <r>
      <rPr>
        <b/>
        <sz val="10"/>
        <color theme="1"/>
        <rFont val="Calibri"/>
        <family val="2"/>
        <scheme val="minor"/>
      </rPr>
      <t xml:space="preserve">Aim: </t>
    </r>
    <r>
      <rPr>
        <sz val="10"/>
        <color theme="1"/>
        <rFont val="Calibri"/>
        <family val="2"/>
        <scheme val="minor"/>
      </rPr>
      <t>To extract from TM1 total operating expenditure (by account code) related to the Type 5 &amp; 6 Metering category, following the allocation of network and corporate overheads through the Cost Allocation Methodology ('CAM'), for the forthcoming regulatory control period.</t>
    </r>
  </si>
  <si>
    <t>1/ Extract Type 5 &amp; 6 Metering operating expenditure from the TM1 AER Dollars by Account cube by direct, specific, network overhead and corporate overhead categories. The TM1 AER Dollars by Account cube operationalizes the CAM approved by the AER and is used to calculate total Type 5 &amp; 6 Metering expenditure including network and corporate overheads.</t>
  </si>
  <si>
    <t>2. Summarise by cost category (i.e. direct, specific, network OH and corporate OH)</t>
  </si>
  <si>
    <t>2/ Summarise Type 5 &amp; 6 Metering operating expenditure by direct, specific, network overhead and corporate overhead categories.</t>
  </si>
  <si>
    <r>
      <t xml:space="preserve">1/ </t>
    </r>
    <r>
      <rPr>
        <sz val="10"/>
        <color theme="1"/>
        <rFont val="Calibri"/>
        <family val="2"/>
        <scheme val="minor"/>
      </rPr>
      <t>Extract customer numbers by tariff from the TM1 NUoS cube for the period 2011/12 to 2018/19. 2011/12 and 2012/13 represent actual customer numbers as at the end of the year. 2013/14 represents forecast customer numbers as at the end of the year, reconciled to TRP inputs. Forecast customer numbers for 2014/15 to 2018/19 represent customer numbers used in the preparation of Endeavour Energy's SRP.</t>
    </r>
  </si>
  <si>
    <t>1. Extract customer numbers by tariff from the TM1 NUoS cube</t>
  </si>
  <si>
    <r>
      <t xml:space="preserve">Aim: </t>
    </r>
    <r>
      <rPr>
        <sz val="10"/>
        <color theme="1"/>
        <rFont val="Calibri"/>
        <family val="2"/>
        <scheme val="minor"/>
      </rPr>
      <t>To extract customer numbers from the TM1 NUoS cube which will be used to determine Metering Service unit rates for those customers receiving a service supported by a type 5 or 6 meter.</t>
    </r>
  </si>
  <si>
    <r>
      <t xml:space="preserve">Aim:  </t>
    </r>
    <r>
      <rPr>
        <sz val="10"/>
        <color theme="1"/>
        <rFont val="Calibri"/>
        <family val="2"/>
        <scheme val="minor"/>
      </rPr>
      <t>To calculate forecast customer numbers and number of services related to those customers who have a type 5 or 6 meter for the purposes of calculating Metering Service unit rates.</t>
    </r>
  </si>
  <si>
    <r>
      <rPr>
        <sz val="10"/>
        <color theme="1"/>
        <rFont val="Calibri"/>
        <family val="2"/>
        <scheme val="minor"/>
      </rPr>
      <t>1/</t>
    </r>
    <r>
      <rPr>
        <b/>
        <sz val="10"/>
        <color theme="1"/>
        <rFont val="Calibri"/>
        <family val="2"/>
        <scheme val="minor"/>
      </rPr>
      <t xml:space="preserve"> </t>
    </r>
    <r>
      <rPr>
        <sz val="10"/>
        <color theme="1"/>
        <rFont val="Calibri"/>
        <family val="2"/>
        <scheme val="minor"/>
      </rPr>
      <t>Extract historic and forecast customer numbers by network tariff from the TM1 NUoS cube and map each network tariff to the relevant Metering Service category.  Calculate average customer numbers for the year based on the average of opening and closing customer numbers.</t>
    </r>
  </si>
  <si>
    <t>2. Calculate the number of metering services</t>
  </si>
  <si>
    <t>1. Calculate the number of customers with type 5 &amp; 6 metering and map to the relevant metering service category</t>
  </si>
  <si>
    <t>3. Summarise the number of service by metering service category</t>
  </si>
  <si>
    <t>Metering Service Volumes</t>
  </si>
  <si>
    <r>
      <t xml:space="preserve">Aim: </t>
    </r>
    <r>
      <rPr>
        <sz val="10"/>
        <color theme="1"/>
        <rFont val="Calibri"/>
        <family val="2"/>
        <scheme val="minor"/>
      </rPr>
      <t>Extract forecast metering related capex data from the 1415 SCI (reconciled to information used in the preparation of the SRP).  This information will be used to calculate the replacement capex recoverable amount related to Metering Services.</t>
    </r>
  </si>
  <si>
    <t>1/ Extract Metering related capex by project from the system capex data used in the preparation of the SRP.</t>
  </si>
  <si>
    <t>1/ Extract forecast 2013/14 metering related capex by project from the TM1 Project Budgeting cube. This represents the forecast capex used in the preparation of the TRP.</t>
  </si>
  <si>
    <t>1. Extract forecast 2013/14 metering related capex</t>
  </si>
  <si>
    <t>1. Extract forecast metering related capex by project</t>
  </si>
  <si>
    <r>
      <t xml:space="preserve">Aim: </t>
    </r>
    <r>
      <rPr>
        <sz val="10"/>
        <color theme="1"/>
        <rFont val="Calibri"/>
        <family val="2"/>
        <scheme val="minor"/>
      </rPr>
      <t>Extract historic metering related capex data from TM1 Project Reporting cube.  This information will be used to calculate the proportion of the closing RAB which relates to meters only (i.e. exclude amount related to relays).</t>
    </r>
  </si>
  <si>
    <t>1/ Extract historic metering related capex data from TM1 Project Reporting cube by work order and project. Summarise data by year and project.</t>
  </si>
  <si>
    <t>1. Extract historic metering related capex by project</t>
  </si>
  <si>
    <r>
      <t xml:space="preserve">Aim:  </t>
    </r>
    <r>
      <rPr>
        <sz val="10"/>
        <color theme="1"/>
        <rFont val="Calibri"/>
        <family val="2"/>
        <scheme val="minor"/>
      </rPr>
      <t>To calculate a ratio that can be applied to the 2014/15 opening Metering RAB in order to isolate the RAB related to Type 5 and 6 meters only and therefore exclude relays (load control) and meter trials/pilots which are considered a Standard Control Service.</t>
    </r>
  </si>
  <si>
    <t xml:space="preserve">1/ Extract metering related capex data by category from TM1 from 2009/10 onwards.  The calculation will be based on 2009/10 - 2012/13 actuals plus 2013/14 forecast as the capex during this period will form the 30 June 2014 metering RAB balance (i.e. all metering capex incurred pre 2009/10 would be fully depreciated by 30 June 2014).  </t>
  </si>
  <si>
    <r>
      <t xml:space="preserve">Aim: </t>
    </r>
    <r>
      <rPr>
        <sz val="10"/>
        <color theme="1"/>
        <rFont val="Calibri"/>
        <family val="2"/>
        <scheme val="minor"/>
      </rPr>
      <t>To calculate the proportion of the forecast closing balance (30 June 2014) of System and Non System RAB related to Type 5 and 6 meters which will be recovered via Metering Service unit rates.</t>
    </r>
  </si>
  <si>
    <t>1/ Extract the Type 5 &amp; 6 metering component from the 'Customer metering and load control' asset class using the ratio calculated based on historic capex.  A portion of non-system assets is also allocated to this metering RAB to acknowledge the metering related use of these assets.</t>
  </si>
  <si>
    <t>1/ Calculate the amount required to be recovered from customers each year over the next regulatory period through Metering Services unit rates in relation to opening RAB.  This is achieved by calculating the annual recoverable amount taking into consideration inflation on the annual opening balance, annual depreciation and WACC recovery.</t>
  </si>
  <si>
    <t>1/ Extract forecast metering related capex by project from system capex information used in the preparation of the SRP. Identify those projects specifically related to Type 5 &amp; 6 metering.</t>
  </si>
  <si>
    <t>2/ Calculate the recoverable type 5 &amp; 6 replacement capex, taking into consideration a suitable WACC recovery for holding metering inventory.</t>
  </si>
  <si>
    <t>1. Extract Type 5 &amp; 6 metering operating expenditure for the forthcoming regulatory control period.</t>
  </si>
  <si>
    <t>2/ Forecast Metering Services operating expenditure in 2012/13 real dollars was incorporated into the 2014/15 budget process to calculate Metering Service operating expenditure in nominal dollars.  Forecast operating expenditure in nominal dollars by branch is split between meter reading costs, meter data services costs and meter maintenance costs using proportions derived from 2012/13 real dollars.</t>
  </si>
  <si>
    <r>
      <t xml:space="preserve">1/ Type 5 and 6 Metering Service unit rates were calculated separately for the Metering Information Branch and Market Operations Branch based on 2012/13 opex </t>
    </r>
    <r>
      <rPr>
        <i/>
        <sz val="10"/>
        <rFont val="Calibri"/>
        <family val="2"/>
        <scheme val="minor"/>
      </rPr>
      <t xml:space="preserve">(refer to the work performed to calculate Metering Service unit rates for Metering Information Branch and Market Operations Branch for background and detailed calculations). </t>
    </r>
    <r>
      <rPr>
        <sz val="10"/>
        <rFont val="Calibri"/>
        <family val="2"/>
        <scheme val="minor"/>
      </rPr>
      <t xml:space="preserve">These unit rates were used to forecast Metering Service operating expenditure for the regulatory period in 2012/13 dollars. </t>
    </r>
  </si>
  <si>
    <t>3/ The Cost Allocation Methodology approved by the AER was applied to Endeavour's forecast operating expenditure for the forthcoming regulatory control period in order to calculate total operating expenditure related to Type 5 &amp; 6 Metering Services (including network and corporate overheads).</t>
  </si>
  <si>
    <t>4/ Total operating expenditure related to Type 5 &amp; 6 Metering Services (including network and corporate overheads) was split between meter reading costs, meter data services costs and meter maintenance costs using proportions derived from 2012/13 real dollars.</t>
  </si>
  <si>
    <t>Calculation Methodology:</t>
  </si>
  <si>
    <t>Index (for Opening RAB worksheet)</t>
  </si>
  <si>
    <r>
      <rPr>
        <b/>
        <sz val="10"/>
        <color theme="1"/>
        <rFont val="Calibri"/>
        <family val="2"/>
        <scheme val="minor"/>
      </rPr>
      <t>Meter Reading / Meter Data Services</t>
    </r>
    <r>
      <rPr>
        <sz val="10"/>
        <color theme="1"/>
        <rFont val="Calibri"/>
        <family val="2"/>
        <scheme val="minor"/>
      </rPr>
      <t xml:space="preserve"> - receives a value of 0.1 on the basis that Controlled Load represents a secondary service and therefore the incremental cost to provide this service is a small proportion of the cost to provide the primary service.
</t>
    </r>
    <r>
      <rPr>
        <b/>
        <sz val="10"/>
        <color theme="1"/>
        <rFont val="Calibri"/>
        <family val="2"/>
        <scheme val="minor"/>
      </rPr>
      <t xml:space="preserve">Meter Maintenance - </t>
    </r>
    <r>
      <rPr>
        <sz val="10"/>
        <color theme="1"/>
        <rFont val="Calibri"/>
        <family val="2"/>
        <scheme val="minor"/>
      </rPr>
      <t>receives a value of 0.7 on the basis that secondary meters are generally single phase meters compared to the primary service that is frequently multiple and/or polyphase meters.</t>
    </r>
  </si>
  <si>
    <t>1. Macro Economic Variables</t>
  </si>
  <si>
    <t>2. Meter Service Category Weightings</t>
  </si>
  <si>
    <r>
      <t xml:space="preserve">Aim:  </t>
    </r>
    <r>
      <rPr>
        <sz val="10"/>
        <color theme="1"/>
        <rFont val="Calibri"/>
        <family val="2"/>
        <scheme val="minor"/>
      </rPr>
      <t>To calculate upfront capital charges for Type 5 and 6 meters which will be charged when meters are issued to ASPs.</t>
    </r>
  </si>
  <si>
    <t>1. Contract purchase price</t>
  </si>
  <si>
    <t>2. Rate of return on assets</t>
  </si>
  <si>
    <t>3. Meter handling and issue costs</t>
  </si>
  <si>
    <t>3/ Calculate the internal meter handling and issue costs associated with the purchase and issuing of new Tupe 5 &amp; 6 meters.  This is based on identifying those individuals associated with the handling and issue of meters and calculating a unit rate based on their cost to the organisation.</t>
  </si>
  <si>
    <r>
      <t xml:space="preserve">Aim: </t>
    </r>
    <r>
      <rPr>
        <sz val="10"/>
        <color theme="1"/>
        <rFont val="Calibri"/>
        <family val="2"/>
        <scheme val="minor"/>
      </rPr>
      <t>To summarise Metering Service unit rates on a per service basis for each year in the regulatory period. A five year average is also presented.</t>
    </r>
  </si>
  <si>
    <r>
      <t xml:space="preserve">The method used to develop unit rates for types 5 and 6 Metering Service charges is based on the concept of </t>
    </r>
    <r>
      <rPr>
        <i/>
        <sz val="10"/>
        <color theme="1"/>
        <rFont val="Calibri"/>
        <family val="2"/>
        <scheme val="minor"/>
      </rPr>
      <t>annual recoverable costs</t>
    </r>
    <r>
      <rPr>
        <sz val="10"/>
        <color theme="1"/>
        <rFont val="Calibri"/>
        <family val="2"/>
        <scheme val="minor"/>
      </rPr>
      <t xml:space="preserve">.  More specifically, this involves forecasting the costs related to types 5 and 6 Metering Services which need to be recovered from Metering Service unit rates each year during the next regulatory control period.  The costs required to be recovered include annual operating expenditure, replacement capital expenditure and the opening Regulatory Asset Base (RAB), each of which are discussed in more detail below: </t>
    </r>
  </si>
  <si>
    <r>
      <t xml:space="preserve">Customer numbers were forecast by the Energy Forecasting team for the purposes of the 2014/15 SCI and SRP.  These forecasts were provided by network tariff and mapped to the following relevant Metering Service customer categories: Residential Anytime, Residential TOU, Small Business Anytime, Small Business TOU, Controlled Load and Solar.  
The result was the calculation of the forecast number of </t>
    </r>
    <r>
      <rPr>
        <b/>
        <i/>
        <sz val="10"/>
        <color theme="1"/>
        <rFont val="Calibri"/>
        <family val="2"/>
        <scheme val="minor"/>
      </rPr>
      <t>services</t>
    </r>
    <r>
      <rPr>
        <sz val="10"/>
        <color theme="1"/>
        <rFont val="Calibri"/>
        <family val="2"/>
        <scheme val="minor"/>
      </rPr>
      <t xml:space="preserve"> in each category.  As customers can have more than one service (i.e. anytime meter and a controlled load meter) the result does not reconcile back to the total forecast number of customers.  In addition, for the purposes of calculating unit rates, the average number of services for each financial year were forecast on the basis of the average between the opening and closing number of services.</t>
    </r>
  </si>
  <si>
    <t>The calculation and build up of Metering Service unit rates is based on the concept of recovering an annual amount over the regulatory period for 1) operating expenditure, 2) replacement capital expenditure (bulk change capex only) and 3) the opening RAB.  The amount required to be recovered for each of these three components has been calculated separately in separate worksheets.
This pricing approach is based on levying the Metering Service change on a per service basis or at the network tariff level.  As a result, different rates will be calculated for Residential Anytime, Residential TOU, Business Anytime, Business TOU, Controlled Load and Solar/Generation services.  Separate prices will be calculated on the basis of price signal weightings.  This pricing option also incorporates the recovery of the opening RAB over 5 years. Refer to the Background &amp; Method worksheet for details in relation to the calculation methodology.</t>
  </si>
  <si>
    <t>15 May 2014</t>
  </si>
  <si>
    <t>tm1s:PNL</t>
  </si>
  <si>
    <t>tm1s:AER Dollars by Account</t>
  </si>
  <si>
    <t>tm1s:Project Budgeting</t>
  </si>
  <si>
    <t>tm1s:NUOS</t>
  </si>
  <si>
    <t>Jun</t>
  </si>
  <si>
    <t>Total Market</t>
  </si>
  <si>
    <t>Personnel (Location 1)</t>
  </si>
  <si>
    <t>Personnel (Location 2)</t>
  </si>
  <si>
    <t>Average of 4 personnel at Location 3</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</si>
</sst>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164" formatCode="&quot;$&quot;#,##0.00_);[Red]\(&quot;$&quot;#,##0.00\)"/>
    <numFmt numFmtId="165" formatCode="_(&quot;$&quot;* #,##0.00_);_(&quot;$&quot;* \(#,##0.00\);_(&quot;$&quot;* &quot;-&quot;??_);_(@_)"/>
    <numFmt numFmtId="166" formatCode="_(* #,##0.00_);_(* \(#,##0.00\);_(* &quot;-&quot;??_);_(@_)"/>
    <numFmt numFmtId="167" formatCode="_-* #,##0_-;\-* #,##0_-;_-* &quot;-&quot;??_-;_-@_-"/>
    <numFmt numFmtId="168" formatCode="_-* #,##0_-;* \(#,##0\)_-;_-* &quot;-&quot;_-;_-@_-"/>
    <numFmt numFmtId="169" formatCode="#,##0;\(#,##0\)"/>
    <numFmt numFmtId="170" formatCode="0.0%"/>
    <numFmt numFmtId="171" formatCode="#0.00,,;0;;@"/>
    <numFmt numFmtId="172" formatCode="_(* #,##0_);_(* \(#,##0\);_(* &quot;-&quot;??_);_(@_)"/>
    <numFmt numFmtId="173" formatCode="_(* #,##0_);_(* \(#,##0\);_(* &quot;-&quot;_);_(@_)"/>
    <numFmt numFmtId="174" formatCode="_(* #,##0_);_(* \(#,##0\);_(* &quot;-&quot;?_);_(@_)"/>
    <numFmt numFmtId="175" formatCode="#,##0.00;\(#,##0.00\)"/>
    <numFmt numFmtId="176" formatCode="&quot;$&quot;#,##0.00"/>
    <numFmt numFmtId="177" formatCode="_(* #,##0.000_);_(* \(#,##0.000\);_(* &quot;-&quot;??_);_(@_)"/>
    <numFmt numFmtId="178" formatCode="_-* #,##0.00_-;[Red]\(#,##0.00\)_-;_-* &quot;-&quot;??_-;_-@_-"/>
    <numFmt numFmtId="179" formatCode="_(&quot;$&quot;* #,##0_);_(&quot;$&quot;* \(#,##0\);_(&quot;$&quot;* &quot;-&quot;_);_(@_)"/>
    <numFmt numFmtId="180" formatCode="mm/dd/yy"/>
    <numFmt numFmtId="181" formatCode="_([$€-2]* #,##0.00_);_([$€-2]* \(#,##0.00\);_([$€-2]* &quot;-&quot;??_)"/>
    <numFmt numFmtId="182" formatCode="0_);[Red]\(0\)"/>
    <numFmt numFmtId="183" formatCode="#,##0.0_);\(#,##0.0\)"/>
    <numFmt numFmtId="184" formatCode="#,##0_ ;\-#,##0\ "/>
    <numFmt numFmtId="185" formatCode="#,##0;[Red]\(#,##0.0\)"/>
    <numFmt numFmtId="186" formatCode="#,##0_ ;[Red]\(#,##0\)\ "/>
    <numFmt numFmtId="187" formatCode="_)d\-mmm\-yy_)"/>
    <numFmt numFmtId="188" formatCode="_(#,##0.0_);\(#,##0.0\);_(&quot;-&quot;_)"/>
    <numFmt numFmtId="189" formatCode="_(###0_);\(###0\);_(###0_)"/>
    <numFmt numFmtId="190" formatCode="#,##0.0000_);[Red]\(#,##0.0000\)"/>
  </numFmts>
  <fonts count="87">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sz val="12"/>
      <color theme="1"/>
      <name val="Calibri"/>
      <family val="2"/>
      <scheme val="minor"/>
    </font>
    <font>
      <b/>
      <sz val="10"/>
      <color theme="0"/>
      <name val="Calibri"/>
      <family val="2"/>
      <scheme val="minor"/>
    </font>
    <font>
      <sz val="10"/>
      <color theme="0"/>
      <name val="Calibri"/>
      <family val="2"/>
      <scheme val="minor"/>
    </font>
    <font>
      <b/>
      <i/>
      <sz val="10"/>
      <color theme="1"/>
      <name val="Calibri"/>
      <family val="2"/>
      <scheme val="minor"/>
    </font>
    <font>
      <i/>
      <sz val="10"/>
      <color theme="1"/>
      <name val="Calibri"/>
      <family val="2"/>
      <scheme val="minor"/>
    </font>
    <font>
      <i/>
      <sz val="10"/>
      <color rgb="FFFF0000"/>
      <name val="Calibri"/>
      <family val="2"/>
      <scheme val="minor"/>
    </font>
    <font>
      <b/>
      <i/>
      <sz val="10"/>
      <color rgb="FFFF0000"/>
      <name val="Calibri"/>
      <family val="2"/>
      <scheme val="minor"/>
    </font>
    <font>
      <sz val="10"/>
      <color indexed="8"/>
      <name val="Arial"/>
      <family val="2"/>
    </font>
    <font>
      <sz val="9"/>
      <color theme="1"/>
      <name val="Calibri"/>
      <family val="2"/>
      <scheme val="minor"/>
    </font>
    <font>
      <sz val="11"/>
      <color indexed="8"/>
      <name val="Calibri"/>
      <family val="2"/>
    </font>
    <font>
      <sz val="10"/>
      <name val="Arial"/>
      <family val="2"/>
    </font>
    <font>
      <sz val="11"/>
      <color theme="1"/>
      <name val="Agency FB"/>
      <family val="2"/>
    </font>
    <font>
      <b/>
      <sz val="11"/>
      <color rgb="FFFA7D00"/>
      <name val="Agency FB"/>
      <family val="2"/>
    </font>
    <font>
      <sz val="9"/>
      <name val="Arial"/>
      <family val="2"/>
    </font>
    <font>
      <sz val="11"/>
      <color rgb="FF3F3F76"/>
      <name val="Agency FB"/>
      <family val="2"/>
    </font>
    <font>
      <b/>
      <sz val="10"/>
      <name val="Arial"/>
      <family val="2"/>
    </font>
    <font>
      <sz val="10"/>
      <name val="Calibri"/>
      <family val="2"/>
      <scheme val="minor"/>
    </font>
    <font>
      <b/>
      <sz val="10"/>
      <color indexed="8"/>
      <name val="Calibri"/>
      <family val="2"/>
      <scheme val="minor"/>
    </font>
    <font>
      <b/>
      <sz val="10"/>
      <name val="Calibri"/>
      <family val="2"/>
      <scheme val="minor"/>
    </font>
    <font>
      <sz val="10"/>
      <color theme="1"/>
      <name val="Arial"/>
      <family val="2"/>
    </font>
    <font>
      <b/>
      <sz val="9"/>
      <color theme="1"/>
      <name val="Calibri"/>
      <family val="2"/>
      <scheme val="minor"/>
    </font>
    <font>
      <sz val="10"/>
      <color rgb="FFFF0000"/>
      <name val="Calibri"/>
      <family val="2"/>
      <scheme val="minor"/>
    </font>
    <font>
      <b/>
      <i/>
      <u/>
      <sz val="10"/>
      <color theme="1"/>
      <name val="Calibri"/>
      <family val="2"/>
      <scheme val="minor"/>
    </font>
    <font>
      <b/>
      <u/>
      <sz val="10"/>
      <color theme="1"/>
      <name val="Calibri"/>
      <family val="2"/>
      <scheme val="minor"/>
    </font>
    <font>
      <i/>
      <sz val="10"/>
      <name val="Calibri"/>
      <family val="2"/>
      <scheme val="minor"/>
    </font>
    <font>
      <b/>
      <sz val="10"/>
      <name val="Calibri"/>
      <family val="2"/>
    </font>
    <font>
      <sz val="10"/>
      <name val="Calibri"/>
      <family val="2"/>
    </font>
    <font>
      <sz val="10"/>
      <color theme="1"/>
      <name val="Calibri"/>
      <family val="2"/>
    </font>
    <font>
      <sz val="10"/>
      <color indexed="8"/>
      <name val="Calibri"/>
      <family val="2"/>
      <scheme val="minor"/>
    </font>
    <font>
      <b/>
      <sz val="10"/>
      <color indexed="8"/>
      <name val="Calibri"/>
      <family val="2"/>
    </font>
    <font>
      <b/>
      <sz val="11"/>
      <color theme="1"/>
      <name val="Calibri"/>
      <family val="2"/>
      <scheme val="minor"/>
    </font>
    <font>
      <b/>
      <sz val="10"/>
      <color rgb="FFFF0000"/>
      <name val="Calibri"/>
      <family val="2"/>
      <scheme val="minor"/>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13"/>
      <color indexed="62"/>
      <name val="Calibri"/>
      <family val="2"/>
    </font>
    <font>
      <b/>
      <sz val="9"/>
      <name val="Arial"/>
      <family val="2"/>
    </font>
    <font>
      <b/>
      <sz val="11"/>
      <color indexed="62"/>
      <name val="Calibri"/>
      <family val="2"/>
    </font>
    <font>
      <b/>
      <sz val="8"/>
      <name val="Arial"/>
      <family val="2"/>
    </font>
    <font>
      <b/>
      <sz val="8.5"/>
      <name val="Univers 65"/>
      <family val="2"/>
    </font>
    <font>
      <u/>
      <sz val="10"/>
      <color indexed="12"/>
      <name val="Arial"/>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1"/>
      <color theme="1"/>
      <name val="Arial"/>
      <family val="2"/>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amily val="2"/>
    </font>
    <font>
      <b/>
      <sz val="9"/>
      <name val="Palatino"/>
      <family val="1"/>
    </font>
    <font>
      <sz val="7"/>
      <name val="Palatino"/>
      <family val="1"/>
    </font>
    <font>
      <sz val="12"/>
      <name val="Palatino"/>
      <family val="1"/>
    </font>
    <font>
      <sz val="11"/>
      <name val="Helvetica-Black"/>
      <family val="2"/>
    </font>
    <font>
      <sz val="12"/>
      <color indexed="12"/>
      <name val="Arial MT"/>
    </font>
    <font>
      <b/>
      <u/>
      <sz val="9.5"/>
      <color indexed="56"/>
      <name val="Arial"/>
      <family val="2"/>
    </font>
    <font>
      <u/>
      <sz val="8"/>
      <color indexed="56"/>
      <name val="Arial"/>
      <family val="2"/>
    </font>
    <font>
      <sz val="11"/>
      <color indexed="10"/>
      <name val="Calibri"/>
      <family val="2"/>
    </font>
    <font>
      <b/>
      <sz val="10"/>
      <color theme="0"/>
      <name val="Calibri"/>
      <family val="2"/>
    </font>
    <font>
      <sz val="10"/>
      <color theme="0"/>
      <name val="Calibri"/>
      <family val="2"/>
    </font>
  </fonts>
  <fills count="49">
    <fill>
      <patternFill patternType="none"/>
    </fill>
    <fill>
      <patternFill patternType="gray125"/>
    </fill>
    <fill>
      <patternFill patternType="solid">
        <fgColor theme="6"/>
        <bgColor indexed="64"/>
      </patternFill>
    </fill>
    <fill>
      <patternFill patternType="solid">
        <fgColor theme="1"/>
        <bgColor indexed="64"/>
      </patternFill>
    </fill>
    <fill>
      <patternFill patternType="solid">
        <fgColor theme="0" tint="-0.249977111117893"/>
        <bgColor indexed="64"/>
      </patternFill>
    </fill>
    <fill>
      <patternFill patternType="solid">
        <fgColor theme="9"/>
        <bgColor indexed="64"/>
      </patternFill>
    </fill>
    <fill>
      <patternFill patternType="solid">
        <fgColor theme="6"/>
        <bgColor indexed="11"/>
      </patternFill>
    </fill>
    <fill>
      <patternFill patternType="solid">
        <fgColor rgb="FFFFCC99"/>
      </patternFill>
    </fill>
    <fill>
      <patternFill patternType="solid">
        <fgColor rgb="FFF2F2F2"/>
      </patternFill>
    </fill>
    <fill>
      <patternFill patternType="solid">
        <fgColor indexed="27"/>
        <bgColor indexed="64"/>
      </patternFill>
    </fill>
    <fill>
      <patternFill patternType="solid">
        <fgColor theme="0" tint="-0.14999847407452621"/>
        <bgColor indexed="64"/>
      </patternFill>
    </fill>
    <fill>
      <patternFill patternType="solid">
        <fgColor theme="0"/>
        <bgColor indexed="64"/>
      </patternFill>
    </fill>
    <fill>
      <patternFill patternType="solid">
        <fgColor indexed="42"/>
        <bgColor indexed="64"/>
      </patternFill>
    </fill>
    <fill>
      <patternFill patternType="solid">
        <fgColor theme="6" tint="0.79998168889431442"/>
        <bgColor theme="6" tint="0.79998168889431442"/>
      </patternFill>
    </fill>
    <fill>
      <patternFill patternType="solid">
        <fgColor indexed="22"/>
        <bgColor indexed="64"/>
      </patternFill>
    </fill>
    <fill>
      <patternFill patternType="solid">
        <fgColor indexed="41"/>
        <bgColor indexed="64"/>
      </patternFill>
    </fill>
    <fill>
      <patternFill patternType="gray0625">
        <bgColor indexed="44"/>
      </patternFill>
    </fill>
    <fill>
      <patternFill patternType="solid">
        <fgColor indexed="26"/>
        <bgColor indexed="64"/>
      </patternFill>
    </fill>
    <fill>
      <patternFill patternType="solid">
        <fgColor theme="6"/>
        <bgColor indexed="0"/>
      </patternFill>
    </fill>
    <fill>
      <patternFill patternType="solid">
        <fgColor theme="0" tint="-0.34998626667073579"/>
        <bgColor indexed="64"/>
      </patternFill>
    </fill>
    <fill>
      <patternFill patternType="solid">
        <fgColor indexed="9"/>
      </patternFill>
    </fill>
    <fill>
      <patternFill patternType="solid">
        <fgColor indexed="47"/>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44"/>
        <bgColor indexed="64"/>
      </patternFill>
    </fill>
    <fill>
      <patternFill patternType="solid">
        <fgColor indexed="26"/>
      </patternFill>
    </fill>
    <fill>
      <patternFill patternType="mediumGray">
        <fgColor indexed="22"/>
      </patternFill>
    </fill>
    <fill>
      <patternFill patternType="solid">
        <fgColor indexed="8"/>
        <bgColor indexed="64"/>
      </patternFill>
    </fill>
  </fills>
  <borders count="5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auto="1"/>
      </bottom>
      <diagonal/>
    </border>
    <border>
      <left/>
      <right/>
      <top style="thin">
        <color indexed="49"/>
      </top>
      <bottom style="double">
        <color indexed="49"/>
      </bottom>
      <diagonal/>
    </border>
  </borders>
  <cellStyleXfs count="492">
    <xf numFmtId="0" fontId="0"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166" fontId="1" fillId="0" borderId="0" applyFont="0" applyFill="0" applyBorder="0" applyAlignment="0" applyProtection="0"/>
    <xf numFmtId="0" fontId="12" fillId="0" borderId="0"/>
    <xf numFmtId="9" fontId="14" fillId="0" borderId="0" applyFont="0" applyFill="0" applyBorder="0" applyAlignment="0" applyProtection="0"/>
    <xf numFmtId="0" fontId="15" fillId="0" borderId="0"/>
    <xf numFmtId="0" fontId="15" fillId="0" borderId="0"/>
    <xf numFmtId="0" fontId="16" fillId="13" borderId="0" applyNumberFormat="0" applyBorder="0" applyAlignment="0" applyProtection="0"/>
    <xf numFmtId="173" fontId="15" fillId="14" borderId="0" applyNumberFormat="0" applyFont="0" applyBorder="0" applyAlignment="0">
      <alignment horizontal="right"/>
    </xf>
    <xf numFmtId="0" fontId="17" fillId="8" borderId="29" applyNumberFormat="0" applyAlignment="0" applyProtection="0"/>
    <xf numFmtId="166" fontId="1" fillId="0" borderId="0" applyFont="0" applyFill="0" applyBorder="0" applyAlignment="0" applyProtection="0"/>
    <xf numFmtId="166" fontId="15"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18" fillId="14" borderId="0" applyFont="0" applyBorder="0" applyAlignment="0"/>
    <xf numFmtId="170" fontId="18" fillId="14" borderId="0" applyFont="0" applyBorder="0" applyAlignment="0"/>
    <xf numFmtId="0" fontId="19" fillId="7" borderId="29" applyNumberFormat="0" applyAlignment="0" applyProtection="0"/>
    <xf numFmtId="3" fontId="15" fillId="15" borderId="0" applyNumberFormat="0" applyFont="0" applyBorder="0" applyAlignment="0">
      <alignment horizontal="right"/>
      <protection locked="0"/>
    </xf>
    <xf numFmtId="10" fontId="15" fillId="15" borderId="0" applyFont="0" applyBorder="0">
      <alignment horizontal="right"/>
      <protection locked="0"/>
    </xf>
    <xf numFmtId="173" fontId="15" fillId="9" borderId="0" applyFont="0" applyBorder="0" applyAlignment="0">
      <alignment horizontal="right"/>
      <protection locked="0"/>
    </xf>
    <xf numFmtId="10" fontId="18" fillId="16" borderId="0" applyBorder="0" applyAlignment="0">
      <protection locked="0"/>
    </xf>
    <xf numFmtId="174" fontId="15" fillId="12" borderId="0" applyFont="0" applyBorder="0">
      <alignment horizontal="right"/>
      <protection locked="0"/>
    </xf>
    <xf numFmtId="10" fontId="20" fillId="12" borderId="0" applyFont="0" applyBorder="0" applyAlignment="0">
      <alignment horizontal="left"/>
      <protection locked="0"/>
    </xf>
    <xf numFmtId="173" fontId="15" fillId="17" borderId="0" applyFont="0" applyBorder="0">
      <alignment horizontal="right"/>
      <protection locked="0"/>
    </xf>
    <xf numFmtId="9" fontId="20" fillId="17" borderId="0" applyFont="0" applyBorder="0">
      <alignment horizontal="right"/>
      <protection locked="0"/>
    </xf>
    <xf numFmtId="173" fontId="15" fillId="17" borderId="0" applyFont="0" applyBorder="0">
      <alignment horizontal="right"/>
      <protection locked="0"/>
    </xf>
    <xf numFmtId="0" fontId="1" fillId="0" borderId="0"/>
    <xf numFmtId="0" fontId="1" fillId="0" borderId="0"/>
    <xf numFmtId="0" fontId="15" fillId="0" borderId="0"/>
    <xf numFmtId="0" fontId="1" fillId="0" borderId="0"/>
    <xf numFmtId="0" fontId="15" fillId="0" borderId="0"/>
    <xf numFmtId="0" fontId="15" fillId="0" borderId="0"/>
    <xf numFmtId="0" fontId="15" fillId="0" borderId="0"/>
    <xf numFmtId="9" fontId="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0" borderId="0"/>
    <xf numFmtId="0" fontId="24" fillId="0" borderId="0"/>
    <xf numFmtId="9" fontId="24" fillId="0" borderId="0" applyFont="0" applyFill="0" applyBorder="0" applyAlignment="0" applyProtection="0"/>
    <xf numFmtId="166" fontId="2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5" fillId="0" borderId="0"/>
    <xf numFmtId="0" fontId="15" fillId="0" borderId="0"/>
    <xf numFmtId="178" fontId="37" fillId="0" borderId="0"/>
    <xf numFmtId="178" fontId="37" fillId="0" borderId="0"/>
    <xf numFmtId="0" fontId="14" fillId="20"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22" borderId="0" applyNumberFormat="0" applyBorder="0" applyAlignment="0" applyProtection="0"/>
    <xf numFmtId="0" fontId="14" fillId="21" borderId="0" applyNumberFormat="0" applyBorder="0" applyAlignment="0" applyProtection="0"/>
    <xf numFmtId="0" fontId="14" fillId="23"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1" borderId="0" applyNumberFormat="0" applyBorder="0" applyAlignment="0" applyProtection="0"/>
    <xf numFmtId="0" fontId="38" fillId="26"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3" borderId="0" applyNumberFormat="0" applyBorder="0" applyAlignment="0" applyProtection="0"/>
    <xf numFmtId="0" fontId="38" fillId="26" borderId="0" applyNumberFormat="0" applyBorder="0" applyAlignment="0" applyProtection="0"/>
    <xf numFmtId="0" fontId="38" fillId="21"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38" fillId="28" borderId="0" applyNumberFormat="0" applyBorder="0" applyAlignment="0" applyProtection="0"/>
    <xf numFmtId="0" fontId="38"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38" fillId="30" borderId="0" applyNumberFormat="0" applyBorder="0" applyAlignment="0" applyProtection="0"/>
    <xf numFmtId="0" fontId="38" fillId="34" borderId="0" applyNumberFormat="0" applyBorder="0" applyAlignment="0" applyProtection="0"/>
    <xf numFmtId="0" fontId="14" fillId="27" borderId="0" applyNumberFormat="0" applyBorder="0" applyAlignment="0" applyProtection="0"/>
    <xf numFmtId="0" fontId="14" fillId="30" borderId="0" applyNumberFormat="0" applyBorder="0" applyAlignment="0" applyProtection="0"/>
    <xf numFmtId="0" fontId="38" fillId="30" borderId="0" applyNumberFormat="0" applyBorder="0" applyAlignment="0" applyProtection="0"/>
    <xf numFmtId="0" fontId="38" fillId="35" borderId="0" applyNumberFormat="0" applyBorder="0" applyAlignment="0" applyProtection="0"/>
    <xf numFmtId="0" fontId="14" fillId="36" borderId="0" applyNumberFormat="0" applyBorder="0" applyAlignment="0" applyProtection="0"/>
    <xf numFmtId="0" fontId="14" fillId="27" borderId="0" applyNumberFormat="0" applyBorder="0" applyAlignment="0" applyProtection="0"/>
    <xf numFmtId="0" fontId="38" fillId="28" borderId="0" applyNumberFormat="0" applyBorder="0" applyAlignment="0" applyProtection="0"/>
    <xf numFmtId="0" fontId="38" fillId="26" borderId="0" applyNumberFormat="0" applyBorder="0" applyAlignment="0" applyProtection="0"/>
    <xf numFmtId="0" fontId="14" fillId="29" borderId="0" applyNumberFormat="0" applyBorder="0" applyAlignment="0" applyProtection="0"/>
    <xf numFmtId="0" fontId="14" fillId="37"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39" fillId="0" borderId="0"/>
    <xf numFmtId="179" fontId="40" fillId="0" borderId="0" applyFont="0" applyFill="0" applyBorder="0" applyAlignment="0" applyProtection="0"/>
    <xf numFmtId="0" fontId="41" fillId="39" borderId="0" applyNumberFormat="0" applyBorder="0" applyAlignment="0" applyProtection="0"/>
    <xf numFmtId="0" fontId="42" fillId="0" borderId="0" applyNumberFormat="0" applyFill="0" applyBorder="0" applyAlignment="0"/>
    <xf numFmtId="173" fontId="15" fillId="14" borderId="0" applyNumberFormat="0" applyFont="0" applyBorder="0" applyAlignment="0">
      <alignment horizontal="right"/>
    </xf>
    <xf numFmtId="0" fontId="43" fillId="0" borderId="0" applyNumberFormat="0" applyFill="0" applyBorder="0" applyAlignment="0">
      <protection locked="0"/>
    </xf>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4" fillId="20" borderId="44" applyNumberFormat="0" applyAlignment="0" applyProtection="0"/>
    <xf numFmtId="0" fontId="45" fillId="40" borderId="45" applyNumberFormat="0" applyAlignment="0" applyProtection="0"/>
    <xf numFmtId="0" fontId="45" fillId="40" borderId="45" applyNumberFormat="0" applyAlignment="0" applyProtection="0"/>
    <xf numFmtId="0" fontId="45" fillId="40" borderId="45" applyNumberFormat="0" applyAlignment="0" applyProtection="0"/>
    <xf numFmtId="0" fontId="45" fillId="40" borderId="45" applyNumberFormat="0" applyAlignment="0" applyProtection="0"/>
    <xf numFmtId="173" fontId="15" fillId="0" borderId="0" applyFont="0" applyFill="0" applyBorder="0" applyAlignment="0" applyProtection="0"/>
    <xf numFmtId="0" fontId="46" fillId="0" borderId="0" applyFont="0" applyFill="0" applyBorder="0" applyAlignment="0" applyProtection="0"/>
    <xf numFmtId="0" fontId="15" fillId="0" borderId="0" applyFont="0" applyFill="0" applyBorder="0" applyAlignment="0" applyProtection="0"/>
    <xf numFmtId="166" fontId="14" fillId="0" borderId="0" applyFont="0" applyFill="0" applyBorder="0" applyAlignment="0" applyProtection="0"/>
    <xf numFmtId="166" fontId="24" fillId="0" borderId="0" applyFont="0" applyFill="0" applyBorder="0" applyAlignment="0" applyProtection="0"/>
    <xf numFmtId="166" fontId="15" fillId="0" borderId="0" applyFont="0" applyFill="0" applyBorder="0" applyAlignment="0" applyProtection="0"/>
    <xf numFmtId="3" fontId="47" fillId="0" borderId="0" applyFont="0" applyFill="0" applyBorder="0" applyAlignment="0" applyProtection="0"/>
    <xf numFmtId="165" fontId="15" fillId="0" borderId="0" applyFont="0" applyFill="0" applyBorder="0" applyAlignment="0" applyProtection="0"/>
    <xf numFmtId="179" fontId="15" fillId="0" borderId="0" applyFont="0" applyFill="0" applyBorder="0" applyAlignment="0" applyProtection="0"/>
    <xf numFmtId="180" fontId="15" fillId="0" borderId="0" applyFont="0" applyFill="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181" fontId="14" fillId="0" borderId="0" applyFont="0" applyFill="0" applyBorder="0" applyAlignment="0" applyProtection="0"/>
    <xf numFmtId="0" fontId="49" fillId="0" borderId="0" applyNumberFormat="0" applyFill="0" applyBorder="0" applyAlignment="0" applyProtection="0"/>
    <xf numFmtId="182" fontId="15" fillId="0" borderId="0" applyFont="0" applyFill="0" applyBorder="0" applyAlignment="0" applyProtection="0"/>
    <xf numFmtId="0" fontId="50" fillId="0" borderId="0"/>
    <xf numFmtId="0" fontId="51" fillId="0" borderId="0"/>
    <xf numFmtId="0" fontId="52" fillId="44" borderId="0" applyNumberFormat="0" applyBorder="0" applyAlignment="0" applyProtection="0"/>
    <xf numFmtId="0" fontId="53" fillId="0" borderId="46" applyNumberFormat="0" applyFill="0" applyAlignment="0" applyProtection="0"/>
    <xf numFmtId="0" fontId="20" fillId="0" borderId="0" applyFill="0" applyBorder="0">
      <alignment vertical="center"/>
    </xf>
    <xf numFmtId="0" fontId="54" fillId="0" borderId="47" applyNumberFormat="0" applyFill="0" applyAlignment="0" applyProtection="0"/>
    <xf numFmtId="0" fontId="55" fillId="0" borderId="0" applyFill="0" applyBorder="0">
      <alignment vertical="center"/>
    </xf>
    <xf numFmtId="0" fontId="56" fillId="0" borderId="48" applyNumberFormat="0" applyFill="0" applyAlignment="0" applyProtection="0"/>
    <xf numFmtId="0" fontId="56" fillId="0" borderId="48" applyNumberFormat="0" applyFill="0" applyAlignment="0" applyProtection="0"/>
    <xf numFmtId="0" fontId="56" fillId="0" borderId="48" applyNumberFormat="0" applyFill="0" applyAlignment="0" applyProtection="0"/>
    <xf numFmtId="0" fontId="56" fillId="0" borderId="48" applyNumberFormat="0" applyFill="0" applyAlignment="0" applyProtection="0"/>
    <xf numFmtId="0" fontId="57" fillId="0" borderId="0" applyFill="0" applyBorder="0">
      <alignment vertical="center"/>
    </xf>
    <xf numFmtId="0" fontId="56" fillId="0" borderId="0" applyNumberFormat="0" applyFill="0" applyBorder="0" applyAlignment="0" applyProtection="0"/>
    <xf numFmtId="0" fontId="37" fillId="0" borderId="0" applyFill="0" applyBorder="0">
      <alignment vertical="center"/>
    </xf>
    <xf numFmtId="170" fontId="58" fillId="0" borderId="0"/>
    <xf numFmtId="0" fontId="59" fillId="0" borderId="0" applyNumberFormat="0" applyFill="0" applyBorder="0" applyAlignment="0" applyProtection="0">
      <alignment vertical="top"/>
      <protection locked="0"/>
    </xf>
    <xf numFmtId="0" fontId="60" fillId="0" borderId="0" applyNumberFormat="0" applyFill="0" applyBorder="0" applyAlignment="0" applyProtection="0"/>
    <xf numFmtId="0" fontId="61" fillId="0" borderId="0" applyFill="0" applyBorder="0">
      <alignment horizontal="center" vertical="center"/>
      <protection locked="0"/>
    </xf>
    <xf numFmtId="0" fontId="62" fillId="0" borderId="0" applyFill="0" applyBorder="0">
      <alignment horizontal="left" vertical="center"/>
      <protection locked="0"/>
    </xf>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0" fontId="63" fillId="21" borderId="44" applyNumberFormat="0" applyAlignment="0" applyProtection="0"/>
    <xf numFmtId="173" fontId="15" fillId="9" borderId="0" applyFont="0" applyBorder="0" applyAlignment="0">
      <alignment horizontal="right"/>
      <protection locked="0"/>
    </xf>
    <xf numFmtId="173" fontId="15" fillId="45" borderId="0" applyFont="0" applyBorder="0" applyAlignment="0">
      <alignment horizontal="right"/>
      <protection locked="0"/>
    </xf>
    <xf numFmtId="173" fontId="15" fillId="45" borderId="0" applyFont="0" applyBorder="0" applyAlignment="0">
      <alignment horizontal="right"/>
      <protection locked="0"/>
    </xf>
    <xf numFmtId="173" fontId="15" fillId="17" borderId="0" applyFont="0" applyBorder="0">
      <alignment horizontal="right"/>
      <protection locked="0"/>
    </xf>
    <xf numFmtId="173" fontId="15" fillId="17" borderId="0" applyFont="0" applyBorder="0">
      <alignment horizontal="right"/>
      <protection locked="0"/>
    </xf>
    <xf numFmtId="173" fontId="15" fillId="17" borderId="0" applyFont="0" applyBorder="0">
      <alignment horizontal="right"/>
      <protection locked="0"/>
    </xf>
    <xf numFmtId="0" fontId="37" fillId="14" borderId="0"/>
    <xf numFmtId="0" fontId="64" fillId="0" borderId="49" applyNumberFormat="0" applyFill="0" applyAlignment="0" applyProtection="0"/>
    <xf numFmtId="183" fontId="65" fillId="0" borderId="0"/>
    <xf numFmtId="0" fontId="66" fillId="0" borderId="0" applyFill="0" applyBorder="0">
      <alignment horizontal="left" vertical="center"/>
    </xf>
    <xf numFmtId="0" fontId="67" fillId="24" borderId="0" applyNumberFormat="0" applyBorder="0" applyAlignment="0" applyProtection="0"/>
    <xf numFmtId="184" fontId="68" fillId="0" borderId="0"/>
    <xf numFmtId="0" fontId="15" fillId="0" borderId="0"/>
    <xf numFmtId="0" fontId="1" fillId="0" borderId="0"/>
    <xf numFmtId="0" fontId="15" fillId="0" borderId="0" applyFill="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applyFill="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5" fillId="0" borderId="0"/>
    <xf numFmtId="0" fontId="1" fillId="0" borderId="0"/>
    <xf numFmtId="0" fontId="1" fillId="0" borderId="0"/>
    <xf numFmtId="0" fontId="1" fillId="0" borderId="0"/>
    <xf numFmtId="0" fontId="15" fillId="0" borderId="0" applyFill="0"/>
    <xf numFmtId="0" fontId="15" fillId="0" borderId="0"/>
    <xf numFmtId="0" fontId="24" fillId="0" borderId="0"/>
    <xf numFmtId="0" fontId="24" fillId="0" borderId="0"/>
    <xf numFmtId="0" fontId="1" fillId="0" borderId="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15" fillId="46" borderId="50" applyNumberFormat="0" applyFon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0" fontId="70" fillId="20" borderId="51" applyNumberFormat="0" applyAlignment="0" applyProtection="0"/>
    <xf numFmtId="185" fontId="15" fillId="0" borderId="0" applyFill="0" applyBorder="0"/>
    <xf numFmtId="170" fontId="71" fillId="0" borderId="0"/>
    <xf numFmtId="0" fontId="57" fillId="0" borderId="0" applyFill="0" applyBorder="0">
      <alignment vertic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186" fontId="72" fillId="0" borderId="52"/>
    <xf numFmtId="186" fontId="72" fillId="0" borderId="52"/>
    <xf numFmtId="0" fontId="73" fillId="0" borderId="53">
      <alignment horizontal="center"/>
    </xf>
    <xf numFmtId="0" fontId="73" fillId="0" borderId="53">
      <alignment horizontal="center"/>
    </xf>
    <xf numFmtId="3" fontId="46" fillId="0" borderId="0" applyFont="0" applyFill="0" applyBorder="0" applyAlignment="0" applyProtection="0"/>
    <xf numFmtId="0" fontId="46" fillId="47" borderId="0" applyNumberFormat="0" applyFont="0" applyBorder="0" applyAlignment="0" applyProtection="0"/>
    <xf numFmtId="175" fontId="15" fillId="0" borderId="0"/>
    <xf numFmtId="187" fontId="37" fillId="0" borderId="0" applyFill="0" applyBorder="0">
      <alignment horizontal="right" vertical="center"/>
    </xf>
    <xf numFmtId="188" fontId="37" fillId="0" borderId="0" applyFill="0" applyBorder="0">
      <alignment horizontal="right" vertical="center"/>
    </xf>
    <xf numFmtId="189" fontId="37" fillId="0" borderId="0" applyFill="0" applyBorder="0">
      <alignment horizontal="right" vertical="center"/>
    </xf>
    <xf numFmtId="0" fontId="15" fillId="46" borderId="0" applyNumberFormat="0" applyFont="0" applyBorder="0" applyAlignment="0" applyProtection="0"/>
    <xf numFmtId="0" fontId="15" fillId="20" borderId="0" applyNumberFormat="0" applyFont="0" applyBorder="0" applyAlignment="0" applyProtection="0"/>
    <xf numFmtId="0" fontId="15" fillId="23" borderId="0" applyNumberFormat="0" applyFont="0" applyBorder="0" applyAlignment="0" applyProtection="0"/>
    <xf numFmtId="0" fontId="15" fillId="0" borderId="0" applyNumberFormat="0" applyFont="0" applyFill="0" applyBorder="0" applyAlignment="0" applyProtection="0"/>
    <xf numFmtId="0" fontId="15" fillId="23" borderId="0" applyNumberFormat="0" applyFont="0" applyBorder="0" applyAlignment="0" applyProtection="0"/>
    <xf numFmtId="0" fontId="15" fillId="0" borderId="0" applyNumberFormat="0" applyFont="0" applyFill="0" applyBorder="0" applyAlignment="0" applyProtection="0"/>
    <xf numFmtId="0" fontId="15" fillId="0" borderId="0" applyNumberFormat="0" applyFont="0" applyBorder="0" applyAlignment="0" applyProtection="0"/>
    <xf numFmtId="0" fontId="74" fillId="0" borderId="0" applyNumberFormat="0" applyFill="0" applyBorder="0" applyAlignment="0" applyProtection="0"/>
    <xf numFmtId="0" fontId="15" fillId="0" borderId="0"/>
    <xf numFmtId="0" fontId="66" fillId="0" borderId="0"/>
    <xf numFmtId="0" fontId="75" fillId="0" borderId="0"/>
    <xf numFmtId="15" fontId="15" fillId="0" borderId="0"/>
    <xf numFmtId="10" fontId="15" fillId="0" borderId="0"/>
    <xf numFmtId="0" fontId="76" fillId="48" borderId="39" applyBorder="0" applyProtection="0">
      <alignment horizontal="centerContinuous" vertical="center"/>
    </xf>
    <xf numFmtId="0" fontId="76" fillId="48" borderId="39" applyBorder="0" applyProtection="0">
      <alignment horizontal="centerContinuous" vertical="center"/>
    </xf>
    <xf numFmtId="0" fontId="76" fillId="48" borderId="39" applyBorder="0" applyProtection="0">
      <alignment horizontal="centerContinuous" vertical="center"/>
    </xf>
    <xf numFmtId="0" fontId="76" fillId="48" borderId="39" applyBorder="0" applyProtection="0">
      <alignment horizontal="centerContinuous" vertical="center"/>
    </xf>
    <xf numFmtId="0" fontId="77" fillId="0" borderId="0" applyBorder="0" applyProtection="0">
      <alignment vertical="center"/>
    </xf>
    <xf numFmtId="0" fontId="78" fillId="0" borderId="0">
      <alignment horizontal="left"/>
    </xf>
    <xf numFmtId="0" fontId="78" fillId="0" borderId="31" applyFill="0" applyBorder="0" applyProtection="0">
      <alignment horizontal="left" vertical="top"/>
    </xf>
    <xf numFmtId="0" fontId="78" fillId="0" borderId="31" applyFill="0" applyBorder="0" applyProtection="0">
      <alignment horizontal="left" vertical="top"/>
    </xf>
    <xf numFmtId="49" fontId="15" fillId="0" borderId="0" applyFont="0" applyFill="0" applyBorder="0" applyAlignment="0" applyProtection="0"/>
    <xf numFmtId="0" fontId="79" fillId="0" borderId="0"/>
    <xf numFmtId="0" fontId="80" fillId="0" borderId="0"/>
    <xf numFmtId="0" fontId="80" fillId="0" borderId="0"/>
    <xf numFmtId="0" fontId="79" fillId="0" borderId="0"/>
    <xf numFmtId="183" fontId="81" fillId="0" borderId="0"/>
    <xf numFmtId="0" fontId="74" fillId="0" borderId="0" applyNumberFormat="0" applyFill="0" applyBorder="0" applyAlignment="0" applyProtection="0"/>
    <xf numFmtId="0" fontId="82" fillId="0" borderId="0" applyFill="0" applyBorder="0">
      <alignment horizontal="left" vertical="center"/>
      <protection locked="0"/>
    </xf>
    <xf numFmtId="0" fontId="79" fillId="0" borderId="0"/>
    <xf numFmtId="0" fontId="83" fillId="0" borderId="0" applyFill="0" applyBorder="0">
      <alignment horizontal="left" vertical="center"/>
      <protection locked="0"/>
    </xf>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48" fillId="0" borderId="54" applyNumberFormat="0" applyFill="0" applyAlignment="0" applyProtection="0"/>
    <xf numFmtId="0" fontId="84" fillId="0" borderId="0" applyNumberFormat="0" applyFill="0" applyBorder="0" applyAlignment="0" applyProtection="0"/>
    <xf numFmtId="190" fontId="15" fillId="0" borderId="39" applyBorder="0" applyProtection="0">
      <alignment horizontal="right"/>
    </xf>
    <xf numFmtId="190" fontId="15" fillId="0" borderId="39" applyBorder="0" applyProtection="0">
      <alignment horizontal="right"/>
    </xf>
    <xf numFmtId="190" fontId="15" fillId="0" borderId="39" applyBorder="0" applyProtection="0">
      <alignment horizontal="right"/>
    </xf>
    <xf numFmtId="190" fontId="15" fillId="0" borderId="39" applyBorder="0" applyProtection="0">
      <alignment horizontal="right"/>
    </xf>
  </cellStyleXfs>
  <cellXfs count="453">
    <xf numFmtId="0" fontId="0" fillId="0" borderId="0" xfId="0"/>
    <xf numFmtId="0" fontId="2" fillId="0" borderId="0" xfId="0" applyFont="1"/>
    <xf numFmtId="0" fontId="3" fillId="0" borderId="0" xfId="0" applyFont="1"/>
    <xf numFmtId="0" fontId="3" fillId="2" borderId="2" xfId="0" applyFont="1" applyFill="1" applyBorder="1"/>
    <xf numFmtId="0" fontId="2" fillId="2" borderId="2" xfId="0" applyFont="1" applyFill="1" applyBorder="1"/>
    <xf numFmtId="0" fontId="4" fillId="0" borderId="0" xfId="0" applyFont="1"/>
    <xf numFmtId="0" fontId="5" fillId="0" borderId="0" xfId="0" quotePrefix="1" applyFont="1"/>
    <xf numFmtId="0" fontId="2" fillId="0" borderId="0" xfId="0" applyFont="1" applyFill="1"/>
    <xf numFmtId="0" fontId="3" fillId="2" borderId="2" xfId="0" applyFont="1" applyFill="1" applyBorder="1" applyAlignment="1">
      <alignment horizontal="center"/>
    </xf>
    <xf numFmtId="0" fontId="3" fillId="0" borderId="5" xfId="0" applyFont="1" applyBorder="1"/>
    <xf numFmtId="0" fontId="2" fillId="0" borderId="0" xfId="0" applyFont="1" applyAlignment="1">
      <alignment vertical="top" wrapText="1"/>
    </xf>
    <xf numFmtId="168" fontId="2" fillId="0" borderId="2" xfId="0" applyNumberFormat="1" applyFont="1" applyBorder="1" applyAlignment="1">
      <alignment vertical="top" wrapText="1"/>
    </xf>
    <xf numFmtId="168" fontId="3" fillId="5" borderId="2" xfId="0" applyNumberFormat="1"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168" fontId="3" fillId="5" borderId="3" xfId="0" applyNumberFormat="1" applyFont="1" applyFill="1" applyBorder="1" applyAlignment="1">
      <alignment vertical="top" wrapText="1"/>
    </xf>
    <xf numFmtId="168" fontId="2" fillId="0" borderId="3" xfId="0" applyNumberFormat="1" applyFont="1" applyBorder="1" applyAlignment="1">
      <alignment vertical="top" wrapText="1"/>
    </xf>
    <xf numFmtId="168" fontId="3" fillId="5" borderId="9" xfId="0" applyNumberFormat="1" applyFont="1" applyFill="1" applyBorder="1" applyAlignment="1">
      <alignment vertical="top" wrapText="1"/>
    </xf>
    <xf numFmtId="168" fontId="3" fillId="5" borderId="10" xfId="0" applyNumberFormat="1" applyFont="1" applyFill="1" applyBorder="1" applyAlignment="1">
      <alignment vertical="top" wrapText="1"/>
    </xf>
    <xf numFmtId="168" fontId="2" fillId="0" borderId="9" xfId="0" applyNumberFormat="1" applyFont="1" applyBorder="1" applyAlignment="1">
      <alignment vertical="top" wrapText="1"/>
    </xf>
    <xf numFmtId="168" fontId="2" fillId="0" borderId="10" xfId="0" applyNumberFormat="1" applyFont="1" applyBorder="1" applyAlignment="1">
      <alignment vertical="top" wrapText="1"/>
    </xf>
    <xf numFmtId="168" fontId="2" fillId="0" borderId="12" xfId="0" applyNumberFormat="1" applyFont="1" applyBorder="1" applyAlignment="1">
      <alignment vertical="top" wrapText="1"/>
    </xf>
    <xf numFmtId="168" fontId="2" fillId="0" borderId="15" xfId="0" applyNumberFormat="1" applyFont="1" applyBorder="1" applyAlignment="1">
      <alignment vertical="top" wrapText="1"/>
    </xf>
    <xf numFmtId="0" fontId="2" fillId="0" borderId="14" xfId="0" applyFont="1" applyBorder="1"/>
    <xf numFmtId="0" fontId="3" fillId="5" borderId="16" xfId="0" applyFont="1" applyFill="1" applyBorder="1" applyAlignment="1">
      <alignment vertical="top" wrapText="1"/>
    </xf>
    <xf numFmtId="0" fontId="2" fillId="0" borderId="17" xfId="0" applyFont="1" applyBorder="1" applyAlignment="1">
      <alignment horizontal="left" vertical="top" wrapText="1"/>
    </xf>
    <xf numFmtId="0" fontId="3" fillId="5" borderId="17" xfId="0" applyFont="1" applyFill="1" applyBorder="1" applyAlignment="1">
      <alignment vertical="top" wrapText="1"/>
    </xf>
    <xf numFmtId="168" fontId="3" fillId="5" borderId="18" xfId="0" applyNumberFormat="1" applyFont="1" applyFill="1" applyBorder="1" applyAlignment="1">
      <alignment vertical="top" wrapText="1"/>
    </xf>
    <xf numFmtId="168" fontId="3" fillId="5" borderId="19" xfId="0" applyNumberFormat="1" applyFont="1" applyFill="1" applyBorder="1" applyAlignment="1">
      <alignment vertical="top" wrapText="1"/>
    </xf>
    <xf numFmtId="168" fontId="3" fillId="5" borderId="20" xfId="0" applyNumberFormat="1" applyFont="1" applyFill="1" applyBorder="1" applyAlignment="1">
      <alignment vertical="top" wrapText="1"/>
    </xf>
    <xf numFmtId="168" fontId="3" fillId="5" borderId="21" xfId="0" applyNumberFormat="1" applyFont="1" applyFill="1" applyBorder="1" applyAlignment="1">
      <alignment vertical="top" wrapText="1"/>
    </xf>
    <xf numFmtId="0" fontId="3" fillId="6" borderId="11" xfId="0" applyFont="1" applyFill="1" applyBorder="1" applyAlignment="1">
      <alignment horizontal="center" vertical="top" wrapText="1"/>
    </xf>
    <xf numFmtId="0" fontId="3" fillId="6" borderId="12" xfId="0" applyFont="1" applyFill="1" applyBorder="1" applyAlignment="1">
      <alignment horizontal="center" vertical="top" wrapText="1"/>
    </xf>
    <xf numFmtId="0" fontId="3" fillId="6" borderId="13" xfId="0" applyFont="1" applyFill="1" applyBorder="1" applyAlignment="1">
      <alignment horizontal="center" vertical="top" wrapText="1"/>
    </xf>
    <xf numFmtId="168" fontId="2" fillId="0" borderId="4" xfId="0" applyNumberFormat="1" applyFont="1" applyBorder="1" applyAlignment="1">
      <alignment vertical="top" wrapText="1"/>
    </xf>
    <xf numFmtId="168" fontId="3" fillId="5" borderId="4" xfId="0" applyNumberFormat="1" applyFont="1" applyFill="1" applyBorder="1" applyAlignment="1">
      <alignment vertical="top" wrapText="1"/>
    </xf>
    <xf numFmtId="0" fontId="2" fillId="0" borderId="0" xfId="0" applyFont="1" applyFill="1" applyBorder="1"/>
    <xf numFmtId="0" fontId="3" fillId="0" borderId="0" xfId="0" applyFont="1" applyFill="1" applyBorder="1" applyAlignment="1">
      <alignment vertical="top" wrapText="1"/>
    </xf>
    <xf numFmtId="0" fontId="2" fillId="0" borderId="0" xfId="0" applyFont="1" applyFill="1" applyBorder="1" applyAlignment="1">
      <alignment horizontal="left" vertical="top" wrapText="1"/>
    </xf>
    <xf numFmtId="0" fontId="3" fillId="4" borderId="23" xfId="0" applyFont="1" applyFill="1" applyBorder="1" applyAlignment="1">
      <alignment horizontal="center" vertical="top" wrapText="1"/>
    </xf>
    <xf numFmtId="0" fontId="3" fillId="4" borderId="24" xfId="0" applyFont="1" applyFill="1" applyBorder="1" applyAlignment="1">
      <alignment horizontal="center" vertical="top" wrapText="1"/>
    </xf>
    <xf numFmtId="0" fontId="3" fillId="4" borderId="25" xfId="0" applyFont="1" applyFill="1" applyBorder="1" applyAlignment="1">
      <alignment horizontal="center" vertical="top" wrapText="1"/>
    </xf>
    <xf numFmtId="168" fontId="3" fillId="5" borderId="23" xfId="0" applyNumberFormat="1" applyFont="1" applyFill="1" applyBorder="1" applyAlignment="1">
      <alignment vertical="top" wrapText="1"/>
    </xf>
    <xf numFmtId="168" fontId="3" fillId="5" borderId="26" xfId="0" applyNumberFormat="1" applyFont="1" applyFill="1" applyBorder="1" applyAlignment="1">
      <alignment vertical="top" wrapText="1"/>
    </xf>
    <xf numFmtId="168" fontId="3" fillId="5" borderId="8" xfId="0" applyNumberFormat="1" applyFont="1" applyFill="1" applyBorder="1" applyAlignment="1">
      <alignment vertical="top" wrapText="1"/>
    </xf>
    <xf numFmtId="168" fontId="2" fillId="0" borderId="27" xfId="0" applyNumberFormat="1" applyFont="1" applyBorder="1" applyAlignment="1">
      <alignment vertical="top" wrapText="1"/>
    </xf>
    <xf numFmtId="168" fontId="3" fillId="5" borderId="27" xfId="0" applyNumberFormat="1" applyFont="1" applyFill="1" applyBorder="1" applyAlignment="1">
      <alignment vertical="top" wrapText="1"/>
    </xf>
    <xf numFmtId="0" fontId="6" fillId="3" borderId="16" xfId="0" applyFont="1" applyFill="1" applyBorder="1" applyAlignment="1">
      <alignment vertical="top" wrapText="1"/>
    </xf>
    <xf numFmtId="168" fontId="6" fillId="3" borderId="23" xfId="0" applyNumberFormat="1" applyFont="1" applyFill="1" applyBorder="1" applyAlignment="1">
      <alignment vertical="top" wrapText="1"/>
    </xf>
    <xf numFmtId="168" fontId="2" fillId="0" borderId="32" xfId="0" applyNumberFormat="1" applyFont="1" applyBorder="1" applyAlignment="1">
      <alignment vertical="top" wrapText="1"/>
    </xf>
    <xf numFmtId="168" fontId="2" fillId="0" borderId="33" xfId="0" applyNumberFormat="1" applyFont="1" applyBorder="1" applyAlignment="1">
      <alignment vertical="top" wrapText="1"/>
    </xf>
    <xf numFmtId="168" fontId="2" fillId="0" borderId="34" xfId="0" applyNumberFormat="1" applyFont="1" applyBorder="1" applyAlignment="1">
      <alignment vertical="top" wrapText="1"/>
    </xf>
    <xf numFmtId="0" fontId="2" fillId="0" borderId="35" xfId="0" applyFont="1" applyBorder="1" applyAlignment="1">
      <alignment horizontal="left" vertical="top" wrapText="1"/>
    </xf>
    <xf numFmtId="168" fontId="2" fillId="0" borderId="36" xfId="0" applyNumberFormat="1" applyFont="1" applyBorder="1" applyAlignment="1">
      <alignment vertical="top" wrapText="1"/>
    </xf>
    <xf numFmtId="168" fontId="2" fillId="0" borderId="37" xfId="0" applyNumberFormat="1" applyFont="1" applyBorder="1" applyAlignment="1">
      <alignment vertical="top" wrapText="1"/>
    </xf>
    <xf numFmtId="0" fontId="2" fillId="0" borderId="38" xfId="0" applyFont="1" applyBorder="1" applyAlignment="1">
      <alignment vertical="top" wrapText="1"/>
    </xf>
    <xf numFmtId="0" fontId="2" fillId="0" borderId="30" xfId="0" applyFont="1" applyBorder="1"/>
    <xf numFmtId="168" fontId="6" fillId="3" borderId="6" xfId="0" applyNumberFormat="1" applyFont="1" applyFill="1" applyBorder="1" applyAlignment="1">
      <alignment vertical="top" wrapText="1"/>
    </xf>
    <xf numFmtId="0" fontId="3" fillId="0" borderId="30" xfId="0" applyFont="1" applyBorder="1"/>
    <xf numFmtId="0" fontId="3" fillId="2" borderId="2" xfId="0" applyFont="1" applyFill="1" applyBorder="1" applyAlignment="1">
      <alignment horizontal="center" vertical="top" wrapText="1"/>
    </xf>
    <xf numFmtId="0" fontId="6" fillId="3" borderId="0" xfId="0" applyFont="1" applyFill="1" applyAlignment="1">
      <alignment vertical="top" wrapText="1"/>
    </xf>
    <xf numFmtId="167" fontId="2" fillId="0" borderId="0" xfId="1" applyNumberFormat="1" applyFont="1" applyFill="1" applyAlignment="1">
      <alignment vertical="top" wrapText="1"/>
    </xf>
    <xf numFmtId="167" fontId="3" fillId="0" borderId="0" xfId="0" applyNumberFormat="1" applyFont="1" applyFill="1" applyAlignment="1">
      <alignment vertical="top" wrapText="1"/>
    </xf>
    <xf numFmtId="167" fontId="2" fillId="0" borderId="0" xfId="0" applyNumberFormat="1" applyFont="1" applyAlignment="1">
      <alignment vertical="top" wrapText="1"/>
    </xf>
    <xf numFmtId="167" fontId="2" fillId="0" borderId="0" xfId="1" applyNumberFormat="1" applyFont="1" applyAlignment="1">
      <alignment vertical="top" wrapText="1"/>
    </xf>
    <xf numFmtId="167" fontId="3" fillId="0" borderId="0" xfId="0" applyNumberFormat="1" applyFont="1" applyAlignment="1">
      <alignment vertical="top" wrapText="1"/>
    </xf>
    <xf numFmtId="0" fontId="3" fillId="0" borderId="1" xfId="0" applyFont="1" applyBorder="1" applyAlignment="1">
      <alignment vertical="top" wrapText="1"/>
    </xf>
    <xf numFmtId="167" fontId="3" fillId="0" borderId="1" xfId="0" applyNumberFormat="1" applyFont="1" applyBorder="1" applyAlignment="1">
      <alignment vertical="top" wrapText="1"/>
    </xf>
    <xf numFmtId="0" fontId="3" fillId="0" borderId="0" xfId="0" applyFont="1" applyAlignment="1">
      <alignment vertical="top" wrapText="1"/>
    </xf>
    <xf numFmtId="0" fontId="8" fillId="0" borderId="0" xfId="0" applyFont="1" applyAlignment="1">
      <alignment vertical="top" wrapText="1"/>
    </xf>
    <xf numFmtId="167" fontId="3" fillId="0" borderId="0" xfId="1" applyNumberFormat="1" applyFont="1" applyAlignment="1">
      <alignment vertical="top" wrapText="1"/>
    </xf>
    <xf numFmtId="0" fontId="3" fillId="0" borderId="5" xfId="0" applyFont="1" applyBorder="1" applyAlignment="1">
      <alignment vertical="top" wrapText="1"/>
    </xf>
    <xf numFmtId="167" fontId="3" fillId="0" borderId="0" xfId="0" applyNumberFormat="1" applyFont="1" applyBorder="1" applyAlignment="1">
      <alignment vertical="top" wrapText="1"/>
    </xf>
    <xf numFmtId="0" fontId="3" fillId="6" borderId="2" xfId="0" applyFont="1" applyFill="1" applyBorder="1" applyAlignment="1">
      <alignment horizontal="center"/>
    </xf>
    <xf numFmtId="0" fontId="9" fillId="0" borderId="0" xfId="0" applyFont="1" applyAlignment="1">
      <alignment vertical="top" wrapText="1"/>
    </xf>
    <xf numFmtId="0" fontId="10" fillId="0" borderId="0" xfId="0" applyFont="1"/>
    <xf numFmtId="0" fontId="10" fillId="0" borderId="0" xfId="0" applyFont="1" applyAlignment="1">
      <alignment vertical="top" wrapText="1"/>
    </xf>
    <xf numFmtId="0" fontId="11" fillId="0" borderId="0" xfId="0" applyFont="1" applyAlignment="1">
      <alignment vertical="top" wrapText="1"/>
    </xf>
    <xf numFmtId="167" fontId="10" fillId="0" borderId="0" xfId="0" applyNumberFormat="1" applyFont="1" applyAlignment="1">
      <alignment vertical="top" wrapText="1"/>
    </xf>
    <xf numFmtId="167" fontId="2" fillId="0" borderId="0" xfId="0" applyNumberFormat="1" applyFont="1" applyBorder="1" applyAlignment="1">
      <alignment vertical="top" wrapText="1"/>
    </xf>
    <xf numFmtId="167" fontId="3" fillId="0" borderId="1" xfId="1" applyNumberFormat="1" applyFont="1" applyBorder="1" applyAlignment="1">
      <alignment vertical="top" wrapText="1"/>
    </xf>
    <xf numFmtId="0" fontId="6" fillId="3" borderId="0" xfId="0" applyFont="1" applyFill="1" applyAlignment="1">
      <alignment horizontal="left" vertical="top" wrapText="1"/>
    </xf>
    <xf numFmtId="0" fontId="6" fillId="0" borderId="0" xfId="0" applyFont="1" applyFill="1" applyAlignment="1">
      <alignment horizontal="left" vertical="top" wrapText="1"/>
    </xf>
    <xf numFmtId="170" fontId="3" fillId="0" borderId="5" xfId="2" applyNumberFormat="1" applyFont="1" applyBorder="1" applyAlignment="1">
      <alignment vertical="top" wrapText="1"/>
    </xf>
    <xf numFmtId="0" fontId="3" fillId="0" borderId="0" xfId="0" applyFont="1" applyFill="1" applyBorder="1" applyAlignment="1">
      <alignment horizontal="center" vertical="top" wrapText="1"/>
    </xf>
    <xf numFmtId="49" fontId="22" fillId="18" borderId="2" xfId="5" applyNumberFormat="1" applyFont="1" applyFill="1" applyBorder="1" applyAlignment="1">
      <alignment horizontal="center" wrapText="1"/>
    </xf>
    <xf numFmtId="174" fontId="2" fillId="0" borderId="0" xfId="0" applyNumberFormat="1" applyFont="1" applyAlignment="1">
      <alignment vertical="top" wrapText="1"/>
    </xf>
    <xf numFmtId="174" fontId="3" fillId="0" borderId="1" xfId="0" applyNumberFormat="1" applyFont="1" applyBorder="1" applyAlignment="1">
      <alignmen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174" fontId="3" fillId="0" borderId="0" xfId="0" applyNumberFormat="1" applyFont="1" applyBorder="1" applyAlignment="1">
      <alignment horizontal="left" vertical="top" wrapText="1"/>
    </xf>
    <xf numFmtId="49" fontId="22" fillId="18" borderId="2" xfId="5" applyNumberFormat="1" applyFont="1" applyFill="1" applyBorder="1" applyAlignment="1">
      <alignment horizontal="left" wrapText="1"/>
    </xf>
    <xf numFmtId="170" fontId="2" fillId="0" borderId="0" xfId="2" applyNumberFormat="1" applyFont="1" applyAlignment="1">
      <alignment vertical="top" wrapText="1"/>
    </xf>
    <xf numFmtId="174" fontId="3" fillId="0" borderId="5" xfId="0" applyNumberFormat="1" applyFont="1" applyBorder="1" applyAlignment="1">
      <alignment vertical="top" wrapText="1"/>
    </xf>
    <xf numFmtId="0" fontId="2" fillId="0" borderId="0" xfId="44" applyFont="1"/>
    <xf numFmtId="0" fontId="2" fillId="0" borderId="0" xfId="44" applyFont="1" applyFill="1" applyBorder="1"/>
    <xf numFmtId="0" fontId="2" fillId="0" borderId="0" xfId="44" applyFont="1" applyFill="1"/>
    <xf numFmtId="0" fontId="2" fillId="0" borderId="0" xfId="44" applyFont="1" applyAlignment="1">
      <alignment vertical="top" wrapText="1"/>
    </xf>
    <xf numFmtId="0" fontId="3" fillId="2" borderId="2" xfId="44" applyFont="1" applyFill="1" applyBorder="1" applyAlignment="1">
      <alignment horizontal="center" vertical="top" wrapText="1"/>
    </xf>
    <xf numFmtId="0" fontId="2" fillId="0" borderId="0" xfId="44" applyFont="1" applyFill="1" applyAlignment="1">
      <alignment vertical="top" wrapText="1"/>
    </xf>
    <xf numFmtId="0" fontId="3" fillId="0" borderId="0" xfId="44" applyFont="1" applyFill="1" applyBorder="1" applyAlignment="1">
      <alignment horizontal="center" vertical="top" wrapText="1"/>
    </xf>
    <xf numFmtId="0" fontId="6" fillId="3" borderId="0" xfId="44" applyFont="1" applyFill="1" applyAlignment="1">
      <alignment vertical="top" wrapText="1"/>
    </xf>
    <xf numFmtId="0" fontId="6" fillId="3" borderId="0" xfId="44" applyFont="1" applyFill="1" applyBorder="1" applyAlignment="1">
      <alignment horizontal="center" vertical="top" wrapText="1"/>
    </xf>
    <xf numFmtId="0" fontId="3" fillId="0" borderId="0" xfId="44" applyFont="1" applyFill="1" applyBorder="1" applyAlignment="1">
      <alignment vertical="top" wrapText="1"/>
    </xf>
    <xf numFmtId="0" fontId="2" fillId="0" borderId="0" xfId="44" applyFont="1" applyBorder="1" applyAlignment="1">
      <alignment horizontal="left" vertical="top" wrapText="1"/>
    </xf>
    <xf numFmtId="169" fontId="2" fillId="0" borderId="0" xfId="44" applyNumberFormat="1" applyFont="1" applyBorder="1" applyAlignment="1">
      <alignment vertical="top" wrapText="1"/>
    </xf>
    <xf numFmtId="0" fontId="3" fillId="0" borderId="1" xfId="44" applyFont="1" applyBorder="1" applyAlignment="1">
      <alignment horizontal="left" vertical="top" wrapText="1"/>
    </xf>
    <xf numFmtId="169" fontId="3" fillId="0" borderId="1" xfId="44" applyNumberFormat="1" applyFont="1" applyBorder="1" applyAlignment="1">
      <alignment vertical="top" wrapText="1"/>
    </xf>
    <xf numFmtId="0" fontId="3" fillId="0" borderId="0" xfId="44" applyFont="1" applyBorder="1" applyAlignment="1">
      <alignment horizontal="left" vertical="top" wrapText="1"/>
    </xf>
    <xf numFmtId="0" fontId="2" fillId="0" borderId="0" xfId="44" applyFont="1" applyFill="1" applyBorder="1" applyAlignment="1">
      <alignment horizontal="left" vertical="top" wrapText="1"/>
    </xf>
    <xf numFmtId="169" fontId="2" fillId="0" borderId="0" xfId="44" applyNumberFormat="1" applyFont="1" applyFill="1" applyBorder="1" applyAlignment="1">
      <alignment vertical="top" wrapText="1"/>
    </xf>
    <xf numFmtId="0" fontId="3" fillId="0" borderId="0" xfId="44" applyFont="1" applyAlignment="1">
      <alignment vertical="top" wrapText="1"/>
    </xf>
    <xf numFmtId="0" fontId="3" fillId="0" borderId="5" xfId="44" applyFont="1" applyBorder="1" applyAlignment="1">
      <alignment vertical="top" wrapText="1"/>
    </xf>
    <xf numFmtId="170" fontId="2" fillId="0" borderId="0" xfId="45" applyNumberFormat="1" applyFont="1" applyAlignment="1">
      <alignment vertical="top" wrapText="1"/>
    </xf>
    <xf numFmtId="169" fontId="3" fillId="4" borderId="5" xfId="44" applyNumberFormat="1" applyFont="1" applyFill="1" applyBorder="1" applyAlignment="1">
      <alignment horizontal="center" vertical="top" wrapText="1"/>
    </xf>
    <xf numFmtId="0" fontId="2" fillId="11" borderId="0" xfId="44" applyFont="1" applyFill="1"/>
    <xf numFmtId="0" fontId="6" fillId="11" borderId="0" xfId="44" applyFont="1" applyFill="1" applyAlignment="1">
      <alignment vertical="top" wrapText="1"/>
    </xf>
    <xf numFmtId="0" fontId="6" fillId="11" borderId="0" xfId="44" applyFont="1" applyFill="1" applyBorder="1" applyAlignment="1">
      <alignment horizontal="center" vertical="top" wrapText="1"/>
    </xf>
    <xf numFmtId="0" fontId="10" fillId="0" borderId="0" xfId="44" applyFont="1"/>
    <xf numFmtId="0" fontId="10" fillId="0" borderId="0" xfId="44" applyFont="1" applyBorder="1" applyAlignment="1">
      <alignment horizontal="left" vertical="top" wrapText="1"/>
    </xf>
    <xf numFmtId="0" fontId="6" fillId="0" borderId="0" xfId="44" applyFont="1" applyFill="1" applyAlignment="1">
      <alignment vertical="top" wrapText="1"/>
    </xf>
    <xf numFmtId="0" fontId="6" fillId="0" borderId="0" xfId="44" applyFont="1" applyFill="1" applyBorder="1" applyAlignment="1">
      <alignment horizontal="center" vertical="top" wrapText="1"/>
    </xf>
    <xf numFmtId="0" fontId="6" fillId="5" borderId="0" xfId="44" applyFont="1" applyFill="1" applyAlignment="1">
      <alignment vertical="top" wrapText="1"/>
    </xf>
    <xf numFmtId="0" fontId="6" fillId="5" borderId="0" xfId="44" applyFont="1" applyFill="1" applyBorder="1" applyAlignment="1">
      <alignment horizontal="center" vertical="top" wrapText="1"/>
    </xf>
    <xf numFmtId="0" fontId="23" fillId="5" borderId="0" xfId="44" applyFont="1" applyFill="1" applyAlignment="1">
      <alignment vertical="top" wrapText="1"/>
    </xf>
    <xf numFmtId="169" fontId="2" fillId="4" borderId="0" xfId="44" applyNumberFormat="1" applyFont="1" applyFill="1" applyBorder="1" applyAlignment="1">
      <alignment vertical="top" wrapText="1"/>
    </xf>
    <xf numFmtId="169" fontId="3" fillId="4" borderId="1" xfId="44" applyNumberFormat="1" applyFont="1" applyFill="1" applyBorder="1" applyAlignment="1">
      <alignment vertical="top" wrapText="1"/>
    </xf>
    <xf numFmtId="0" fontId="2" fillId="4" borderId="0" xfId="44" applyFont="1" applyFill="1" applyAlignment="1">
      <alignment vertical="top" wrapText="1"/>
    </xf>
    <xf numFmtId="169" fontId="3" fillId="4" borderId="0" xfId="44" applyNumberFormat="1" applyFont="1" applyFill="1" applyAlignment="1">
      <alignment vertical="top" wrapText="1"/>
    </xf>
    <xf numFmtId="169" fontId="2" fillId="4" borderId="0" xfId="44" applyNumberFormat="1" applyFont="1" applyFill="1" applyAlignment="1">
      <alignment vertical="top" wrapText="1"/>
    </xf>
    <xf numFmtId="169" fontId="3" fillId="4" borderId="5" xfId="44" applyNumberFormat="1" applyFont="1" applyFill="1" applyBorder="1" applyAlignment="1">
      <alignment vertical="top" wrapText="1"/>
    </xf>
    <xf numFmtId="0" fontId="2" fillId="0" borderId="5" xfId="44" applyFont="1" applyBorder="1" applyAlignment="1">
      <alignment vertical="top" wrapText="1"/>
    </xf>
    <xf numFmtId="0" fontId="10" fillId="0" borderId="0" xfId="44" applyFont="1" applyAlignment="1">
      <alignment vertical="top" wrapText="1"/>
    </xf>
    <xf numFmtId="0" fontId="2" fillId="0" borderId="0" xfId="0" applyFont="1" applyBorder="1" applyAlignment="1"/>
    <xf numFmtId="10" fontId="2" fillId="0" borderId="0" xfId="0" applyNumberFormat="1" applyFont="1" applyAlignment="1">
      <alignment vertical="top" wrapText="1"/>
    </xf>
    <xf numFmtId="172" fontId="2" fillId="0" borderId="0" xfId="1" applyNumberFormat="1" applyFont="1" applyAlignment="1">
      <alignment vertical="top" wrapText="1"/>
    </xf>
    <xf numFmtId="172" fontId="3" fillId="0" borderId="0" xfId="1" applyNumberFormat="1" applyFont="1" applyAlignment="1">
      <alignment vertical="top" wrapText="1"/>
    </xf>
    <xf numFmtId="172" fontId="2" fillId="0" borderId="0" xfId="1" applyNumberFormat="1" applyFont="1" applyAlignment="1">
      <alignment horizontal="left" vertical="top" wrapText="1"/>
    </xf>
    <xf numFmtId="172" fontId="3" fillId="0" borderId="1" xfId="1" applyNumberFormat="1" applyFont="1" applyBorder="1" applyAlignment="1">
      <alignment vertical="top" wrapText="1"/>
    </xf>
    <xf numFmtId="0" fontId="2" fillId="0" borderId="0" xfId="0" applyFont="1" applyAlignment="1">
      <alignment horizontal="left" vertical="top" wrapText="1" indent="1"/>
    </xf>
    <xf numFmtId="0" fontId="21" fillId="0" borderId="0" xfId="0" applyFont="1"/>
    <xf numFmtId="169" fontId="3" fillId="0" borderId="1" xfId="44" applyNumberFormat="1" applyFont="1" applyFill="1" applyBorder="1" applyAlignment="1">
      <alignment vertical="top" wrapText="1"/>
    </xf>
    <xf numFmtId="167" fontId="3" fillId="0" borderId="0" xfId="12" applyNumberFormat="1" applyFont="1"/>
    <xf numFmtId="166" fontId="21" fillId="0" borderId="0" xfId="0" applyNumberFormat="1" applyFont="1"/>
    <xf numFmtId="10" fontId="21" fillId="0" borderId="0" xfId="2" applyNumberFormat="1" applyFont="1"/>
    <xf numFmtId="175" fontId="3" fillId="0" borderId="5" xfId="0" applyNumberFormat="1" applyFont="1" applyBorder="1"/>
    <xf numFmtId="0" fontId="23" fillId="14" borderId="3" xfId="0" applyFont="1" applyFill="1" applyBorder="1" applyAlignment="1">
      <alignment horizontal="left"/>
    </xf>
    <xf numFmtId="170" fontId="21" fillId="0" borderId="0" xfId="2" applyNumberFormat="1" applyFont="1"/>
    <xf numFmtId="0" fontId="23" fillId="0" borderId="0" xfId="0" applyFont="1" applyFill="1" applyBorder="1" applyAlignment="1">
      <alignment horizontal="left"/>
    </xf>
    <xf numFmtId="0" fontId="23" fillId="0" borderId="0" xfId="0" applyFont="1" applyFill="1" applyBorder="1" applyAlignment="1">
      <alignment horizontal="center"/>
    </xf>
    <xf numFmtId="10" fontId="2" fillId="0" borderId="2" xfId="2" applyNumberFormat="1" applyFont="1" applyBorder="1" applyAlignment="1">
      <alignment vertical="top" wrapText="1"/>
    </xf>
    <xf numFmtId="0" fontId="2" fillId="0" borderId="2" xfId="0" applyFont="1" applyBorder="1" applyAlignment="1">
      <alignment vertical="top" wrapText="1"/>
    </xf>
    <xf numFmtId="10" fontId="2" fillId="0" borderId="2" xfId="0" applyNumberFormat="1" applyFont="1" applyBorder="1" applyAlignment="1">
      <alignment vertical="top" wrapText="1"/>
    </xf>
    <xf numFmtId="0" fontId="2" fillId="0" borderId="2" xfId="44" applyFont="1" applyBorder="1" applyAlignment="1">
      <alignment horizontal="left" vertical="top" wrapText="1"/>
    </xf>
    <xf numFmtId="166" fontId="2" fillId="0" borderId="0" xfId="0" applyNumberFormat="1" applyFont="1" applyAlignment="1">
      <alignment vertical="top" wrapText="1"/>
    </xf>
    <xf numFmtId="165" fontId="2" fillId="0" borderId="0" xfId="47" applyFont="1" applyAlignment="1">
      <alignment vertical="top" wrapText="1"/>
    </xf>
    <xf numFmtId="165" fontId="2" fillId="0" borderId="0" xfId="48" applyFont="1" applyAlignment="1">
      <alignment vertical="top" wrapText="1"/>
    </xf>
    <xf numFmtId="165" fontId="2" fillId="0" borderId="0" xfId="0" applyNumberFormat="1" applyFont="1" applyAlignment="1">
      <alignment vertical="top" wrapText="1"/>
    </xf>
    <xf numFmtId="165" fontId="2" fillId="0" borderId="0" xfId="48" applyNumberFormat="1" applyFont="1" applyAlignment="1">
      <alignment vertical="top" wrapText="1"/>
    </xf>
    <xf numFmtId="165" fontId="3" fillId="0" borderId="1" xfId="48" applyFont="1" applyBorder="1" applyAlignment="1">
      <alignment vertical="top" wrapText="1"/>
    </xf>
    <xf numFmtId="0" fontId="11" fillId="0" borderId="0" xfId="0" applyFont="1" applyBorder="1" applyAlignment="1">
      <alignment horizontal="left" vertical="top" wrapText="1"/>
    </xf>
    <xf numFmtId="0" fontId="13" fillId="0" borderId="0" xfId="0" applyFont="1"/>
    <xf numFmtId="0" fontId="13" fillId="0" borderId="0" xfId="0" applyFont="1" applyAlignment="1">
      <alignment vertical="top" wrapText="1"/>
    </xf>
    <xf numFmtId="14" fontId="2" fillId="0" borderId="0" xfId="0" applyNumberFormat="1" applyFont="1"/>
    <xf numFmtId="165" fontId="3" fillId="0" borderId="5" xfId="0" applyNumberFormat="1" applyFont="1" applyBorder="1" applyAlignment="1">
      <alignment vertical="top" wrapText="1"/>
    </xf>
    <xf numFmtId="0" fontId="3" fillId="5" borderId="0" xfId="0" applyFont="1" applyFill="1" applyAlignment="1">
      <alignment vertical="top" wrapText="1"/>
    </xf>
    <xf numFmtId="0" fontId="25" fillId="5" borderId="0" xfId="0" applyFont="1" applyFill="1" applyAlignment="1">
      <alignment vertical="top" wrapText="1"/>
    </xf>
    <xf numFmtId="0" fontId="25" fillId="0" borderId="0" xfId="0" applyFont="1" applyFill="1" applyAlignment="1">
      <alignment vertical="top" wrapText="1"/>
    </xf>
    <xf numFmtId="170" fontId="9" fillId="0" borderId="0" xfId="2" applyNumberFormat="1" applyFont="1" applyAlignment="1">
      <alignment vertical="top" wrapText="1"/>
    </xf>
    <xf numFmtId="172" fontId="2" fillId="5" borderId="0" xfId="0" applyNumberFormat="1" applyFont="1" applyFill="1" applyAlignment="1">
      <alignment horizontal="left" vertical="top" wrapText="1"/>
    </xf>
    <xf numFmtId="173" fontId="2" fillId="0" borderId="0" xfId="2" applyNumberFormat="1" applyFont="1" applyAlignment="1">
      <alignment vertical="top" wrapText="1"/>
    </xf>
    <xf numFmtId="173" fontId="2" fillId="0" borderId="0" xfId="0" applyNumberFormat="1" applyFont="1" applyAlignment="1">
      <alignment vertical="top" wrapText="1"/>
    </xf>
    <xf numFmtId="173" fontId="2" fillId="0" borderId="0" xfId="0" applyNumberFormat="1" applyFont="1" applyAlignment="1">
      <alignment horizontal="left" vertical="top" wrapText="1"/>
    </xf>
    <xf numFmtId="0" fontId="7" fillId="3" borderId="0" xfId="0" applyFont="1" applyFill="1" applyAlignment="1">
      <alignment vertical="top" wrapText="1"/>
    </xf>
    <xf numFmtId="173" fontId="2" fillId="0" borderId="39" xfId="0" applyNumberFormat="1" applyFont="1" applyBorder="1" applyAlignment="1">
      <alignment vertical="top" wrapText="1"/>
    </xf>
    <xf numFmtId="0" fontId="3" fillId="0" borderId="1" xfId="0" applyFont="1" applyBorder="1" applyAlignment="1">
      <alignment horizontal="left" vertical="top" wrapText="1"/>
    </xf>
    <xf numFmtId="173" fontId="3" fillId="0" borderId="1" xfId="0" applyNumberFormat="1" applyFont="1" applyBorder="1" applyAlignment="1">
      <alignment vertical="top" wrapText="1"/>
    </xf>
    <xf numFmtId="0" fontId="2" fillId="0" borderId="39" xfId="0" applyFont="1" applyBorder="1" applyAlignment="1">
      <alignment horizontal="left" vertical="top" wrapText="1"/>
    </xf>
    <xf numFmtId="173" fontId="3" fillId="0" borderId="5" xfId="0" applyNumberFormat="1" applyFont="1" applyBorder="1" applyAlignment="1">
      <alignment vertical="top" wrapText="1"/>
    </xf>
    <xf numFmtId="0" fontId="3" fillId="0" borderId="1" xfId="44" applyFont="1" applyBorder="1" applyAlignment="1">
      <alignment vertical="top" wrapText="1"/>
    </xf>
    <xf numFmtId="0" fontId="3" fillId="0" borderId="0" xfId="44" applyFont="1" applyBorder="1" applyAlignment="1">
      <alignment vertical="top" wrapText="1"/>
    </xf>
    <xf numFmtId="173" fontId="3" fillId="0" borderId="0" xfId="0" applyNumberFormat="1" applyFont="1" applyBorder="1" applyAlignment="1">
      <alignment vertical="top" wrapText="1"/>
    </xf>
    <xf numFmtId="173" fontId="2" fillId="5" borderId="0" xfId="0" applyNumberFormat="1" applyFont="1" applyFill="1" applyAlignment="1">
      <alignment vertical="top" wrapText="1"/>
    </xf>
    <xf numFmtId="173" fontId="2" fillId="5" borderId="0" xfId="0" applyNumberFormat="1" applyFont="1" applyFill="1" applyAlignment="1">
      <alignment horizontal="left" vertical="top" wrapText="1"/>
    </xf>
    <xf numFmtId="0" fontId="8" fillId="4" borderId="0" xfId="0" applyFont="1" applyFill="1" applyAlignment="1">
      <alignment vertical="top" wrapText="1"/>
    </xf>
    <xf numFmtId="173" fontId="2" fillId="4" borderId="0" xfId="0" applyNumberFormat="1" applyFont="1" applyFill="1" applyAlignment="1">
      <alignment vertical="top" wrapText="1"/>
    </xf>
    <xf numFmtId="173" fontId="2" fillId="4" borderId="0" xfId="0" applyNumberFormat="1" applyFont="1" applyFill="1" applyAlignment="1">
      <alignment horizontal="left" vertical="top" wrapText="1"/>
    </xf>
    <xf numFmtId="165" fontId="2" fillId="0" borderId="0" xfId="47" applyFont="1" applyBorder="1" applyAlignment="1">
      <alignment horizontal="left" vertical="top" wrapText="1"/>
    </xf>
    <xf numFmtId="0" fontId="26" fillId="0" borderId="0" xfId="0" applyFont="1" applyAlignment="1">
      <alignment vertical="top" wrapText="1"/>
    </xf>
    <xf numFmtId="173" fontId="26" fillId="0" borderId="0" xfId="0" applyNumberFormat="1" applyFont="1" applyAlignment="1">
      <alignment vertical="top" wrapText="1"/>
    </xf>
    <xf numFmtId="0" fontId="2" fillId="0" borderId="1" xfId="0" applyFont="1" applyBorder="1" applyAlignment="1">
      <alignment vertical="top" wrapText="1"/>
    </xf>
    <xf numFmtId="165" fontId="3" fillId="0" borderId="0" xfId="47" applyNumberFormat="1" applyFont="1" applyFill="1" applyBorder="1" applyAlignment="1">
      <alignment horizontal="left" vertical="top" wrapText="1"/>
    </xf>
    <xf numFmtId="165" fontId="3" fillId="0" borderId="1" xfId="47" applyFont="1" applyBorder="1" applyAlignment="1">
      <alignment vertical="top" wrapText="1"/>
    </xf>
    <xf numFmtId="0" fontId="2" fillId="0" borderId="31" xfId="0" applyFont="1" applyFill="1" applyBorder="1" applyAlignment="1">
      <alignment horizontal="left" vertical="top" wrapText="1"/>
    </xf>
    <xf numFmtId="0" fontId="2" fillId="0" borderId="43" xfId="0" applyFont="1" applyFill="1" applyBorder="1" applyAlignment="1">
      <alignment horizontal="left" vertical="top" wrapText="1"/>
    </xf>
    <xf numFmtId="0" fontId="0" fillId="0" borderId="31" xfId="0" applyBorder="1"/>
    <xf numFmtId="0" fontId="0" fillId="0" borderId="0" xfId="0" applyBorder="1"/>
    <xf numFmtId="0" fontId="0" fillId="0" borderId="43" xfId="0" applyBorder="1"/>
    <xf numFmtId="0" fontId="2" fillId="10" borderId="2" xfId="0" applyFont="1" applyFill="1" applyBorder="1" applyAlignment="1">
      <alignment vertical="top" wrapText="1"/>
    </xf>
    <xf numFmtId="0" fontId="2" fillId="0" borderId="0" xfId="0" applyFont="1" applyAlignment="1">
      <alignment horizontal="left" vertical="top" wrapText="1"/>
    </xf>
    <xf numFmtId="49" fontId="2" fillId="0" borderId="0" xfId="0" applyNumberFormat="1" applyFont="1" applyFill="1" applyAlignment="1">
      <alignment vertical="top" wrapText="1"/>
    </xf>
    <xf numFmtId="0" fontId="8" fillId="0" borderId="39" xfId="0" applyFont="1" applyBorder="1" applyAlignment="1">
      <alignment vertical="top" wrapText="1"/>
    </xf>
    <xf numFmtId="170" fontId="8" fillId="0" borderId="39" xfId="2" applyNumberFormat="1" applyFont="1" applyBorder="1" applyAlignment="1">
      <alignment vertical="top" wrapText="1"/>
    </xf>
    <xf numFmtId="0" fontId="2" fillId="4" borderId="2" xfId="0" applyFont="1" applyFill="1" applyBorder="1"/>
    <xf numFmtId="0" fontId="3" fillId="4" borderId="2" xfId="0" applyFont="1" applyFill="1" applyBorder="1"/>
    <xf numFmtId="0" fontId="3" fillId="0" borderId="0" xfId="0" applyFont="1" applyFill="1" applyBorder="1" applyAlignment="1">
      <alignment horizontal="center"/>
    </xf>
    <xf numFmtId="0" fontId="2" fillId="0" borderId="0" xfId="0" applyFont="1" applyAlignment="1"/>
    <xf numFmtId="0" fontId="2" fillId="0" borderId="0" xfId="0" applyFont="1" applyBorder="1"/>
    <xf numFmtId="172" fontId="10" fillId="0" borderId="0" xfId="0" applyNumberFormat="1" applyFont="1" applyAlignment="1">
      <alignment horizontal="left" vertical="top" wrapText="1"/>
    </xf>
    <xf numFmtId="0" fontId="21" fillId="0" borderId="0" xfId="0" applyFont="1" applyFill="1" applyBorder="1"/>
    <xf numFmtId="0" fontId="30" fillId="2" borderId="2" xfId="0" applyFont="1" applyFill="1" applyBorder="1" applyAlignment="1">
      <alignment horizontal="center" vertical="center" wrapText="1"/>
    </xf>
    <xf numFmtId="0" fontId="32" fillId="0" borderId="0" xfId="0" applyFont="1" applyFill="1" applyBorder="1" applyAlignment="1">
      <alignment vertical="center" wrapText="1"/>
    </xf>
    <xf numFmtId="176" fontId="31" fillId="0" borderId="0" xfId="0" applyNumberFormat="1" applyFont="1" applyFill="1" applyBorder="1" applyAlignment="1">
      <alignment horizontal="right" vertical="center" wrapText="1" indent="1"/>
    </xf>
    <xf numFmtId="176" fontId="2" fillId="0" borderId="0" xfId="0" applyNumberFormat="1" applyFont="1" applyFill="1" applyBorder="1" applyAlignment="1">
      <alignment horizontal="right" indent="1"/>
    </xf>
    <xf numFmtId="176" fontId="21" fillId="0" borderId="0" xfId="0" applyNumberFormat="1" applyFont="1" applyFill="1" applyBorder="1" applyAlignment="1">
      <alignment horizontal="right" indent="1"/>
    </xf>
    <xf numFmtId="176" fontId="32" fillId="0" borderId="0" xfId="0" applyNumberFormat="1" applyFont="1" applyFill="1" applyBorder="1" applyAlignment="1">
      <alignment horizontal="right" vertical="center" wrapText="1" indent="1"/>
    </xf>
    <xf numFmtId="0" fontId="31" fillId="0" borderId="0" xfId="0" applyFont="1" applyFill="1" applyBorder="1" applyAlignment="1">
      <alignment horizontal="left" vertical="center" wrapText="1" indent="1"/>
    </xf>
    <xf numFmtId="0" fontId="32" fillId="0" borderId="0" xfId="0" applyFont="1" applyFill="1" applyBorder="1" applyAlignment="1">
      <alignment horizontal="left" vertical="center" wrapText="1" indent="1"/>
    </xf>
    <xf numFmtId="0" fontId="30" fillId="5" borderId="0" xfId="0" applyFont="1" applyFill="1" applyBorder="1" applyAlignment="1">
      <alignment vertical="center" wrapText="1"/>
    </xf>
    <xf numFmtId="0" fontId="31" fillId="5" borderId="0" xfId="0" applyFont="1" applyFill="1" applyBorder="1" applyAlignment="1">
      <alignment horizontal="center" vertical="center" wrapText="1"/>
    </xf>
    <xf numFmtId="0" fontId="2" fillId="5" borderId="0" xfId="0" applyFont="1" applyFill="1" applyBorder="1"/>
    <xf numFmtId="0" fontId="21" fillId="5" borderId="0" xfId="0" applyFont="1" applyFill="1" applyBorder="1"/>
    <xf numFmtId="10" fontId="2" fillId="0" borderId="2" xfId="2" applyNumberFormat="1" applyFont="1" applyFill="1" applyBorder="1" applyAlignment="1">
      <alignment vertical="top" wrapText="1"/>
    </xf>
    <xf numFmtId="0" fontId="23" fillId="4" borderId="2" xfId="0" applyFont="1" applyFill="1" applyBorder="1" applyAlignment="1">
      <alignment horizontal="center"/>
    </xf>
    <xf numFmtId="0" fontId="29" fillId="2" borderId="2" xfId="0" applyFont="1" applyFill="1" applyBorder="1" applyAlignment="1">
      <alignment horizontal="center"/>
    </xf>
    <xf numFmtId="0" fontId="3" fillId="2" borderId="2" xfId="0" applyFont="1" applyFill="1" applyBorder="1" applyAlignment="1">
      <alignment horizontal="center"/>
    </xf>
    <xf numFmtId="0" fontId="33" fillId="0" borderId="0" xfId="5" applyFont="1" applyFill="1" applyBorder="1" applyAlignment="1"/>
    <xf numFmtId="165" fontId="2" fillId="0" borderId="0" xfId="47" applyFont="1" applyFill="1" applyBorder="1"/>
    <xf numFmtId="166" fontId="2" fillId="0" borderId="0" xfId="1" applyFont="1" applyFill="1" applyBorder="1"/>
    <xf numFmtId="172" fontId="2" fillId="0" borderId="0" xfId="1" applyNumberFormat="1" applyFont="1" applyFill="1" applyBorder="1"/>
    <xf numFmtId="0" fontId="3" fillId="0" borderId="1" xfId="0" applyFont="1" applyFill="1" applyBorder="1"/>
    <xf numFmtId="0" fontId="2" fillId="0" borderId="1" xfId="0" applyFont="1" applyFill="1" applyBorder="1"/>
    <xf numFmtId="172" fontId="3" fillId="0" borderId="1" xfId="0" applyNumberFormat="1" applyFont="1" applyFill="1" applyBorder="1"/>
    <xf numFmtId="172" fontId="3" fillId="0" borderId="1" xfId="1" applyNumberFormat="1" applyFont="1" applyFill="1" applyBorder="1"/>
    <xf numFmtId="0" fontId="3" fillId="0" borderId="5" xfId="0" applyFont="1" applyFill="1" applyBorder="1"/>
    <xf numFmtId="165" fontId="3" fillId="0" borderId="5" xfId="47" applyNumberFormat="1" applyFont="1" applyFill="1" applyBorder="1"/>
    <xf numFmtId="0" fontId="23" fillId="4" borderId="2" xfId="0" applyFont="1" applyFill="1" applyBorder="1" applyAlignment="1">
      <alignment horizontal="center"/>
    </xf>
    <xf numFmtId="0" fontId="29" fillId="2" borderId="2" xfId="0" applyFont="1" applyFill="1" applyBorder="1" applyAlignment="1">
      <alignment horizontal="center"/>
    </xf>
    <xf numFmtId="0" fontId="23" fillId="4" borderId="2" xfId="44" applyFont="1" applyFill="1" applyBorder="1" applyAlignment="1">
      <alignment horizontal="center" vertical="top" wrapText="1"/>
    </xf>
    <xf numFmtId="0" fontId="3" fillId="2" borderId="2" xfId="0" applyFont="1" applyFill="1" applyBorder="1" applyAlignment="1">
      <alignment horizontal="center"/>
    </xf>
    <xf numFmtId="0" fontId="23" fillId="2" borderId="2" xfId="0" applyFont="1" applyFill="1" applyBorder="1" applyAlignment="1">
      <alignment horizontal="center" vertical="top" wrapText="1"/>
    </xf>
    <xf numFmtId="49" fontId="22" fillId="0" borderId="0" xfId="5" applyNumberFormat="1" applyFont="1" applyFill="1" applyBorder="1" applyAlignment="1">
      <alignment horizontal="center" wrapText="1"/>
    </xf>
    <xf numFmtId="0" fontId="3" fillId="0" borderId="0" xfId="0" applyFont="1" applyAlignment="1">
      <alignment vertical="top"/>
    </xf>
    <xf numFmtId="0" fontId="2" fillId="0" borderId="0" xfId="0" applyFont="1" applyAlignment="1">
      <alignment horizontal="left" indent="1"/>
    </xf>
    <xf numFmtId="172" fontId="2" fillId="0" borderId="0" xfId="46" applyNumberFormat="1" applyFont="1" applyAlignment="1">
      <alignment horizontal="left" vertical="top" wrapText="1"/>
    </xf>
    <xf numFmtId="172" fontId="3" fillId="0" borderId="1" xfId="46" applyNumberFormat="1" applyFont="1" applyBorder="1" applyAlignment="1">
      <alignment vertical="top" wrapText="1"/>
    </xf>
    <xf numFmtId="0" fontId="3" fillId="0" borderId="42" xfId="0" applyFont="1" applyBorder="1" applyAlignment="1">
      <alignment vertical="top" wrapText="1"/>
    </xf>
    <xf numFmtId="172" fontId="3" fillId="0" borderId="42" xfId="46" applyNumberFormat="1" applyFont="1" applyBorder="1" applyAlignment="1">
      <alignment vertical="top" wrapText="1"/>
    </xf>
    <xf numFmtId="0" fontId="2" fillId="0" borderId="39" xfId="0" applyFont="1" applyBorder="1" applyAlignment="1">
      <alignment vertical="top" wrapText="1"/>
    </xf>
    <xf numFmtId="172" fontId="2" fillId="0" borderId="39" xfId="0" applyNumberFormat="1" applyFont="1" applyBorder="1" applyAlignment="1">
      <alignment vertical="top" wrapText="1"/>
    </xf>
    <xf numFmtId="172" fontId="3" fillId="0" borderId="1" xfId="0" applyNumberFormat="1" applyFont="1" applyBorder="1" applyAlignment="1">
      <alignment vertical="top" wrapText="1"/>
    </xf>
    <xf numFmtId="172" fontId="2" fillId="0" borderId="0" xfId="0" applyNumberFormat="1" applyFont="1" applyAlignment="1">
      <alignment vertical="top" wrapText="1"/>
    </xf>
    <xf numFmtId="0" fontId="2" fillId="0" borderId="0" xfId="0" applyFont="1" applyFill="1" applyAlignment="1"/>
    <xf numFmtId="0" fontId="7" fillId="0" borderId="0" xfId="0" applyFont="1" applyFill="1" applyAlignment="1"/>
    <xf numFmtId="172" fontId="3" fillId="0" borderId="1" xfId="46" applyNumberFormat="1" applyFont="1" applyBorder="1" applyAlignment="1">
      <alignment vertical="top"/>
    </xf>
    <xf numFmtId="172" fontId="3" fillId="0" borderId="42" xfId="46" applyNumberFormat="1" applyFont="1" applyBorder="1" applyAlignment="1">
      <alignment vertical="top"/>
    </xf>
    <xf numFmtId="0" fontId="2" fillId="0" borderId="39" xfId="0" applyFont="1" applyBorder="1" applyAlignment="1">
      <alignment vertical="top"/>
    </xf>
    <xf numFmtId="0" fontId="3" fillId="0" borderId="1" xfId="0" applyFont="1" applyBorder="1" applyAlignment="1">
      <alignment vertical="top"/>
    </xf>
    <xf numFmtId="0" fontId="2" fillId="0" borderId="0" xfId="0" applyFont="1" applyAlignment="1">
      <alignment vertical="top"/>
    </xf>
    <xf numFmtId="0" fontId="6" fillId="0" borderId="5" xfId="0" applyFont="1" applyBorder="1" applyAlignment="1">
      <alignment vertical="top"/>
    </xf>
    <xf numFmtId="172" fontId="3" fillId="0" borderId="5" xfId="0" applyNumberFormat="1" applyFont="1" applyBorder="1" applyAlignment="1">
      <alignment vertical="top" wrapText="1"/>
    </xf>
    <xf numFmtId="172" fontId="10" fillId="0" borderId="0" xfId="0" applyNumberFormat="1" applyFont="1" applyAlignment="1">
      <alignment vertical="top" wrapText="1"/>
    </xf>
    <xf numFmtId="172" fontId="2" fillId="0" borderId="0" xfId="1" applyNumberFormat="1" applyFont="1" applyFill="1" applyAlignment="1">
      <alignment vertical="top" wrapText="1"/>
    </xf>
    <xf numFmtId="172" fontId="2" fillId="0" borderId="0" xfId="1" applyNumberFormat="1" applyFont="1" applyFill="1" applyAlignment="1">
      <alignment horizontal="left" vertical="top" wrapText="1"/>
    </xf>
    <xf numFmtId="0" fontId="3" fillId="0" borderId="0" xfId="0" applyFont="1" applyBorder="1" applyAlignment="1">
      <alignment vertical="top" wrapText="1"/>
    </xf>
    <xf numFmtId="172" fontId="3" fillId="0" borderId="0" xfId="46" applyNumberFormat="1" applyFont="1" applyBorder="1" applyAlignment="1">
      <alignment vertical="top"/>
    </xf>
    <xf numFmtId="172" fontId="3" fillId="0" borderId="0" xfId="46" applyNumberFormat="1" applyFont="1" applyBorder="1" applyAlignment="1">
      <alignment vertical="top" wrapText="1"/>
    </xf>
    <xf numFmtId="9" fontId="3" fillId="0" borderId="1" xfId="2" applyFont="1" applyBorder="1" applyAlignment="1">
      <alignment vertical="top" wrapText="1"/>
    </xf>
    <xf numFmtId="0" fontId="30" fillId="0" borderId="0" xfId="0" applyFont="1" applyFill="1" applyBorder="1" applyAlignment="1">
      <alignment vertical="center" wrapText="1"/>
    </xf>
    <xf numFmtId="0" fontId="31" fillId="0" borderId="0" xfId="0" applyFont="1" applyFill="1" applyBorder="1" applyAlignment="1">
      <alignment horizontal="center" vertical="center" wrapText="1"/>
    </xf>
    <xf numFmtId="9" fontId="2" fillId="0" borderId="0" xfId="2" applyFont="1" applyFill="1" applyBorder="1"/>
    <xf numFmtId="0" fontId="3" fillId="2" borderId="2" xfId="0" applyFont="1" applyFill="1" applyBorder="1" applyAlignment="1">
      <alignment horizontal="center" wrapText="1"/>
    </xf>
    <xf numFmtId="0" fontId="3" fillId="2" borderId="33" xfId="0" applyFont="1" applyFill="1" applyBorder="1" applyAlignment="1">
      <alignment horizontal="center"/>
    </xf>
    <xf numFmtId="0" fontId="6" fillId="3" borderId="2" xfId="0" applyFont="1" applyFill="1" applyBorder="1" applyAlignment="1"/>
    <xf numFmtId="168" fontId="6" fillId="3" borderId="2" xfId="0" applyNumberFormat="1" applyFont="1" applyFill="1" applyBorder="1" applyAlignment="1"/>
    <xf numFmtId="169" fontId="3" fillId="0" borderId="0" xfId="0" applyNumberFormat="1" applyFont="1"/>
    <xf numFmtId="0" fontId="3" fillId="19" borderId="2" xfId="0" applyFont="1" applyFill="1" applyBorder="1" applyAlignment="1">
      <alignment horizontal="left" indent="1"/>
    </xf>
    <xf numFmtId="168" fontId="3" fillId="19" borderId="2" xfId="0" applyNumberFormat="1" applyFont="1" applyFill="1" applyBorder="1" applyAlignment="1"/>
    <xf numFmtId="0" fontId="3" fillId="5" borderId="2" xfId="0" applyFont="1" applyFill="1" applyBorder="1" applyAlignment="1">
      <alignment horizontal="left" indent="2"/>
    </xf>
    <xf numFmtId="168" fontId="3" fillId="5" borderId="2" xfId="0" applyNumberFormat="1" applyFont="1" applyFill="1" applyBorder="1" applyAlignment="1"/>
    <xf numFmtId="0" fontId="2" fillId="0" borderId="2" xfId="0" applyFont="1" applyBorder="1" applyAlignment="1">
      <alignment horizontal="left" indent="3"/>
    </xf>
    <xf numFmtId="168" fontId="2" fillId="0" borderId="2" xfId="0" applyNumberFormat="1" applyFont="1" applyBorder="1" applyAlignment="1"/>
    <xf numFmtId="169" fontId="2" fillId="0" borderId="0" xfId="0" applyNumberFormat="1" applyFont="1"/>
    <xf numFmtId="168" fontId="2" fillId="0" borderId="0" xfId="0" applyNumberFormat="1" applyFont="1" applyAlignment="1"/>
    <xf numFmtId="0" fontId="10" fillId="0" borderId="1" xfId="0" applyFont="1" applyBorder="1"/>
    <xf numFmtId="168" fontId="10" fillId="0" borderId="1" xfId="0" applyNumberFormat="1" applyFont="1" applyBorder="1" applyAlignment="1"/>
    <xf numFmtId="174" fontId="2" fillId="0" borderId="0" xfId="44" applyNumberFormat="1" applyFont="1" applyBorder="1" applyAlignment="1">
      <alignment vertical="top" wrapText="1"/>
    </xf>
    <xf numFmtId="174" fontId="26" fillId="0" borderId="0" xfId="44" applyNumberFormat="1" applyFont="1" applyBorder="1" applyAlignment="1">
      <alignment vertical="top" wrapText="1"/>
    </xf>
    <xf numFmtId="174" fontId="3" fillId="0" borderId="1" xfId="44" applyNumberFormat="1" applyFont="1" applyBorder="1" applyAlignment="1">
      <alignment vertical="top" wrapText="1"/>
    </xf>
    <xf numFmtId="174" fontId="10" fillId="0" borderId="0" xfId="44" applyNumberFormat="1" applyFont="1" applyBorder="1" applyAlignment="1">
      <alignment vertical="top" wrapText="1"/>
    </xf>
    <xf numFmtId="174" fontId="2" fillId="0" borderId="0" xfId="44" applyNumberFormat="1" applyFont="1" applyFill="1" applyBorder="1" applyAlignment="1">
      <alignment vertical="top" wrapText="1"/>
    </xf>
    <xf numFmtId="174" fontId="2" fillId="4" borderId="0" xfId="44" applyNumberFormat="1" applyFont="1" applyFill="1" applyBorder="1" applyAlignment="1">
      <alignment vertical="top" wrapText="1"/>
    </xf>
    <xf numFmtId="174" fontId="2" fillId="0" borderId="0" xfId="44" applyNumberFormat="1" applyFont="1" applyAlignment="1">
      <alignment vertical="top" wrapText="1"/>
    </xf>
    <xf numFmtId="174" fontId="3" fillId="0" borderId="0" xfId="44" applyNumberFormat="1" applyFont="1" applyAlignment="1">
      <alignment vertical="top" wrapText="1"/>
    </xf>
    <xf numFmtId="174" fontId="3" fillId="0" borderId="5" xfId="44" applyNumberFormat="1" applyFont="1" applyBorder="1" applyAlignment="1">
      <alignment vertical="top" wrapText="1"/>
    </xf>
    <xf numFmtId="174" fontId="2" fillId="0" borderId="0" xfId="45" applyNumberFormat="1" applyFont="1" applyAlignment="1">
      <alignment vertical="top" wrapText="1"/>
    </xf>
    <xf numFmtId="174" fontId="3" fillId="4" borderId="5" xfId="44" applyNumberFormat="1" applyFont="1" applyFill="1" applyBorder="1" applyAlignment="1">
      <alignment horizontal="center" vertical="top" wrapText="1"/>
    </xf>
    <xf numFmtId="174" fontId="6" fillId="5" borderId="0" xfId="44" applyNumberFormat="1" applyFont="1" applyFill="1" applyBorder="1" applyAlignment="1">
      <alignment horizontal="center" vertical="top" wrapText="1"/>
    </xf>
    <xf numFmtId="174" fontId="3" fillId="0" borderId="0" xfId="44" applyNumberFormat="1" applyFont="1" applyFill="1" applyBorder="1" applyAlignment="1">
      <alignment horizontal="center" vertical="top" wrapText="1"/>
    </xf>
    <xf numFmtId="174" fontId="3" fillId="4" borderId="1" xfId="44" applyNumberFormat="1" applyFont="1" applyFill="1" applyBorder="1" applyAlignment="1">
      <alignment vertical="top" wrapText="1"/>
    </xf>
    <xf numFmtId="174" fontId="2" fillId="4" borderId="0" xfId="44" applyNumberFormat="1" applyFont="1" applyFill="1" applyAlignment="1">
      <alignment vertical="top" wrapText="1"/>
    </xf>
    <xf numFmtId="174" fontId="3" fillId="4" borderId="5" xfId="44" applyNumberFormat="1" applyFont="1" applyFill="1" applyBorder="1" applyAlignment="1">
      <alignment vertical="top" wrapText="1"/>
    </xf>
    <xf numFmtId="174" fontId="3" fillId="2" borderId="2" xfId="44" applyNumberFormat="1" applyFont="1" applyFill="1" applyBorder="1" applyAlignment="1">
      <alignment horizontal="center" vertical="top" wrapText="1"/>
    </xf>
    <xf numFmtId="174" fontId="2" fillId="0" borderId="5" xfId="44" applyNumberFormat="1" applyFont="1" applyBorder="1" applyAlignment="1">
      <alignment vertical="top" wrapText="1"/>
    </xf>
    <xf numFmtId="174" fontId="10" fillId="0" borderId="0" xfId="44" applyNumberFormat="1" applyFont="1" applyAlignment="1">
      <alignment vertical="top" wrapText="1"/>
    </xf>
    <xf numFmtId="168" fontId="2" fillId="0" borderId="0" xfId="0" applyNumberFormat="1" applyFont="1" applyBorder="1"/>
    <xf numFmtId="168" fontId="3" fillId="0" borderId="5" xfId="0" applyNumberFormat="1" applyFont="1" applyBorder="1"/>
    <xf numFmtId="0" fontId="34" fillId="0" borderId="0"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vertical="center"/>
    </xf>
    <xf numFmtId="171" fontId="30" fillId="0" borderId="0" xfId="0" applyNumberFormat="1" applyFont="1" applyFill="1" applyBorder="1" applyAlignment="1">
      <alignment vertical="center"/>
    </xf>
    <xf numFmtId="0" fontId="3" fillId="0" borderId="0" xfId="0" applyFont="1" applyFill="1" applyBorder="1" applyAlignment="1"/>
    <xf numFmtId="167" fontId="2" fillId="0" borderId="0" xfId="1" applyNumberFormat="1" applyFont="1" applyBorder="1" applyAlignment="1">
      <alignment vertical="center"/>
    </xf>
    <xf numFmtId="167" fontId="2" fillId="0" borderId="2" xfId="1" applyNumberFormat="1" applyFont="1" applyBorder="1" applyAlignment="1">
      <alignment vertical="center"/>
    </xf>
    <xf numFmtId="171" fontId="30" fillId="0" borderId="1" xfId="0" applyNumberFormat="1" applyFont="1" applyFill="1" applyBorder="1" applyAlignment="1">
      <alignment vertical="center"/>
    </xf>
    <xf numFmtId="167" fontId="23" fillId="0" borderId="1" xfId="1" applyNumberFormat="1" applyFont="1" applyFill="1" applyBorder="1" applyAlignment="1">
      <alignment vertical="center"/>
    </xf>
    <xf numFmtId="0" fontId="3" fillId="2" borderId="2" xfId="0" applyFont="1" applyFill="1" applyBorder="1" applyAlignment="1">
      <alignment horizontal="center"/>
    </xf>
    <xf numFmtId="0" fontId="23" fillId="2" borderId="2" xfId="0" applyFont="1" applyFill="1" applyBorder="1" applyAlignment="1">
      <alignment horizontal="center"/>
    </xf>
    <xf numFmtId="0" fontId="9" fillId="0" borderId="0" xfId="0" applyFont="1" applyFill="1" applyBorder="1"/>
    <xf numFmtId="0" fontId="9" fillId="0" borderId="0" xfId="0" applyFont="1" applyFill="1" applyBorder="1" applyAlignment="1">
      <alignment horizontal="right"/>
    </xf>
    <xf numFmtId="0" fontId="9" fillId="0" borderId="0" xfId="44" applyFont="1" applyAlignment="1">
      <alignment horizontal="right" vertical="top"/>
    </xf>
    <xf numFmtId="0" fontId="9" fillId="0" borderId="0" xfId="0" applyFont="1" applyAlignment="1">
      <alignment horizontal="right" vertical="top"/>
    </xf>
    <xf numFmtId="0" fontId="9" fillId="0" borderId="0" xfId="44" applyFont="1" applyAlignment="1">
      <alignment horizontal="left" vertical="top"/>
    </xf>
    <xf numFmtId="0" fontId="9" fillId="0" borderId="0" xfId="0" applyFont="1"/>
    <xf numFmtId="10" fontId="2" fillId="0" borderId="0" xfId="2" applyNumberFormat="1" applyFont="1" applyAlignment="1">
      <alignment vertical="top" wrapText="1"/>
    </xf>
    <xf numFmtId="0" fontId="3" fillId="4" borderId="19" xfId="0" applyFont="1" applyFill="1" applyBorder="1"/>
    <xf numFmtId="0" fontId="35" fillId="0" borderId="0" xfId="0" applyFont="1"/>
    <xf numFmtId="0" fontId="2" fillId="5" borderId="0" xfId="0" applyFont="1" applyFill="1"/>
    <xf numFmtId="0" fontId="3" fillId="5" borderId="0" xfId="0" applyFont="1" applyFill="1"/>
    <xf numFmtId="165" fontId="2" fillId="0" borderId="0" xfId="47" applyFont="1"/>
    <xf numFmtId="165" fontId="2" fillId="0" borderId="0" xfId="0" applyNumberFormat="1" applyFont="1"/>
    <xf numFmtId="0" fontId="3" fillId="0" borderId="1" xfId="0" applyFont="1" applyBorder="1"/>
    <xf numFmtId="165" fontId="3" fillId="0" borderId="1" xfId="0" applyNumberFormat="1" applyFont="1" applyBorder="1" applyAlignment="1">
      <alignment vertical="top"/>
    </xf>
    <xf numFmtId="165" fontId="3" fillId="0" borderId="1" xfId="47" applyFont="1" applyBorder="1"/>
    <xf numFmtId="9" fontId="2" fillId="0" borderId="0" xfId="0" applyNumberFormat="1" applyFont="1"/>
    <xf numFmtId="165" fontId="3" fillId="0" borderId="1" xfId="0" applyNumberFormat="1" applyFont="1" applyBorder="1"/>
    <xf numFmtId="164" fontId="2" fillId="0" borderId="0" xfId="0" applyNumberFormat="1" applyFont="1"/>
    <xf numFmtId="166" fontId="2" fillId="0" borderId="0" xfId="1" applyFont="1" applyFill="1"/>
    <xf numFmtId="166" fontId="21" fillId="0" borderId="0" xfId="1" applyFont="1" applyFill="1" applyBorder="1" applyAlignment="1">
      <alignment horizontal="center" vertical="center"/>
    </xf>
    <xf numFmtId="170" fontId="36" fillId="0" borderId="5" xfId="2" applyNumberFormat="1" applyFont="1" applyFill="1" applyBorder="1" applyAlignment="1">
      <alignment vertical="top" wrapText="1"/>
    </xf>
    <xf numFmtId="170" fontId="2" fillId="0" borderId="0" xfId="2" applyNumberFormat="1" applyFont="1"/>
    <xf numFmtId="165" fontId="2" fillId="0" borderId="0" xfId="47" applyNumberFormat="1" applyFont="1"/>
    <xf numFmtId="0" fontId="9" fillId="0" borderId="0" xfId="0" applyFont="1" applyFill="1" applyBorder="1" applyAlignment="1">
      <alignment horizontal="left"/>
    </xf>
    <xf numFmtId="0" fontId="3" fillId="2" borderId="2" xfId="0" applyFont="1" applyFill="1" applyBorder="1" applyAlignment="1">
      <alignment horizontal="center"/>
    </xf>
    <xf numFmtId="166" fontId="2" fillId="0" borderId="2" xfId="1" applyFont="1" applyBorder="1" applyAlignment="1">
      <alignment vertical="top" wrapText="1"/>
    </xf>
    <xf numFmtId="177" fontId="2" fillId="0" borderId="2" xfId="1" applyNumberFormat="1" applyFont="1" applyBorder="1" applyAlignment="1">
      <alignment vertical="top" wrapText="1"/>
    </xf>
    <xf numFmtId="0" fontId="3" fillId="4" borderId="2" xfId="0" applyFont="1" applyFill="1" applyBorder="1" applyAlignment="1">
      <alignment vertical="top" wrapText="1"/>
    </xf>
    <xf numFmtId="0" fontId="2" fillId="4" borderId="2" xfId="0" applyFont="1" applyFill="1" applyBorder="1" applyAlignment="1">
      <alignment vertical="top" wrapText="1"/>
    </xf>
    <xf numFmtId="0" fontId="3" fillId="4" borderId="2" xfId="0" applyFont="1" applyFill="1" applyBorder="1" applyAlignment="1">
      <alignment horizontal="center" vertical="top" wrapText="1"/>
    </xf>
    <xf numFmtId="168" fontId="3" fillId="0" borderId="5" xfId="0" applyNumberFormat="1" applyFont="1" applyBorder="1" applyAlignment="1">
      <alignment vertical="top" wrapText="1"/>
    </xf>
    <xf numFmtId="168" fontId="3" fillId="0" borderId="5" xfId="0" applyNumberFormat="1" applyFont="1" applyFill="1" applyBorder="1" applyAlignment="1">
      <alignment vertical="top" wrapText="1"/>
    </xf>
    <xf numFmtId="167" fontId="23" fillId="0" borderId="0" xfId="0" applyNumberFormat="1" applyFont="1" applyFill="1" applyAlignment="1">
      <alignment vertical="top"/>
    </xf>
    <xf numFmtId="0" fontId="21" fillId="0" borderId="0" xfId="0" applyFont="1" applyFill="1"/>
    <xf numFmtId="168" fontId="2" fillId="0" borderId="0" xfId="0" applyNumberFormat="1" applyFont="1" applyAlignment="1">
      <alignment vertical="top" wrapText="1"/>
    </xf>
    <xf numFmtId="0" fontId="3" fillId="4" borderId="3" xfId="0" applyFont="1" applyFill="1" applyBorder="1" applyAlignment="1">
      <alignment vertical="top" wrapText="1"/>
    </xf>
    <xf numFmtId="0" fontId="2" fillId="4" borderId="1" xfId="0" applyFont="1" applyFill="1" applyBorder="1" applyAlignment="1">
      <alignment vertical="top" wrapText="1"/>
    </xf>
    <xf numFmtId="0" fontId="2" fillId="4" borderId="4" xfId="0" applyFont="1" applyFill="1" applyBorder="1" applyAlignment="1">
      <alignment vertical="top" wrapText="1"/>
    </xf>
    <xf numFmtId="168" fontId="3" fillId="0" borderId="1" xfId="0" applyNumberFormat="1" applyFont="1" applyBorder="1" applyAlignment="1">
      <alignment vertical="top" wrapText="1"/>
    </xf>
    <xf numFmtId="0" fontId="3" fillId="0" borderId="0" xfId="0" applyFont="1" applyFill="1" applyBorder="1" applyAlignment="1">
      <alignment horizontal="left"/>
    </xf>
    <xf numFmtId="0" fontId="3" fillId="0" borderId="0" xfId="0" applyFont="1" applyFill="1" applyBorder="1" applyAlignment="1">
      <alignment horizontal="left" vertical="top" wrapText="1"/>
    </xf>
    <xf numFmtId="0" fontId="6" fillId="3" borderId="0" xfId="0" applyFont="1" applyFill="1" applyBorder="1" applyAlignment="1">
      <alignment horizontal="left"/>
    </xf>
    <xf numFmtId="0" fontId="7" fillId="3" borderId="0" xfId="0" applyFont="1" applyFill="1" applyBorder="1"/>
    <xf numFmtId="0" fontId="6" fillId="3" borderId="0" xfId="0" applyFont="1" applyFill="1" applyBorder="1" applyAlignment="1"/>
    <xf numFmtId="0" fontId="6" fillId="3" borderId="0" xfId="0" applyFont="1" applyFill="1" applyBorder="1"/>
    <xf numFmtId="0" fontId="6" fillId="3" borderId="0" xfId="0" applyFont="1" applyFill="1" applyAlignment="1">
      <alignment vertical="top"/>
    </xf>
    <xf numFmtId="0" fontId="85" fillId="3" borderId="0" xfId="0" applyFont="1" applyFill="1" applyBorder="1" applyAlignment="1">
      <alignment vertical="center" wrapText="1"/>
    </xf>
    <xf numFmtId="0" fontId="86" fillId="3" borderId="0" xfId="0" applyFont="1" applyFill="1" applyBorder="1" applyAlignment="1">
      <alignment horizontal="center" vertical="center" wrapText="1"/>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43" xfId="0" applyFont="1" applyFill="1" applyBorder="1" applyAlignment="1">
      <alignment horizontal="left" vertical="top" wrapText="1"/>
    </xf>
    <xf numFmtId="0" fontId="3" fillId="5" borderId="31" xfId="0" applyFont="1" applyFill="1" applyBorder="1" applyAlignment="1">
      <alignment horizontal="left" vertical="top" wrapText="1"/>
    </xf>
    <xf numFmtId="0" fontId="3" fillId="5" borderId="0" xfId="0" applyFont="1" applyFill="1" applyBorder="1" applyAlignment="1">
      <alignment horizontal="left" vertical="top" wrapText="1"/>
    </xf>
    <xf numFmtId="0" fontId="3" fillId="5" borderId="43"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0" borderId="31"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2" fillId="0" borderId="36" xfId="0" applyFont="1" applyFill="1" applyBorder="1" applyAlignment="1">
      <alignment horizontal="left" vertical="top" wrapText="1"/>
    </xf>
    <xf numFmtId="0" fontId="3" fillId="2" borderId="3"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4" borderId="2" xfId="0" applyFont="1" applyFill="1" applyBorder="1" applyAlignment="1">
      <alignment horizontal="left" vertical="top"/>
    </xf>
    <xf numFmtId="0" fontId="3" fillId="5" borderId="0" xfId="0" applyFont="1" applyFill="1" applyAlignment="1">
      <alignment horizontal="left" vertical="top" wrapText="1"/>
    </xf>
    <xf numFmtId="0" fontId="23" fillId="4" borderId="2" xfId="0" applyFont="1" applyFill="1" applyBorder="1" applyAlignment="1">
      <alignment horizontal="center"/>
    </xf>
    <xf numFmtId="0" fontId="3" fillId="4" borderId="2" xfId="0" applyFont="1" applyFill="1" applyBorder="1" applyAlignment="1">
      <alignment horizontal="center"/>
    </xf>
    <xf numFmtId="0" fontId="29" fillId="2" borderId="2" xfId="0" applyFont="1" applyFill="1" applyBorder="1" applyAlignment="1">
      <alignment horizontal="center"/>
    </xf>
    <xf numFmtId="0" fontId="9" fillId="2" borderId="2" xfId="0" applyFont="1" applyFill="1" applyBorder="1" applyAlignment="1">
      <alignment horizontal="center"/>
    </xf>
    <xf numFmtId="10" fontId="3" fillId="2" borderId="3" xfId="0" applyNumberFormat="1" applyFont="1" applyFill="1" applyBorder="1" applyAlignment="1">
      <alignment horizontal="center"/>
    </xf>
    <xf numFmtId="0" fontId="3" fillId="2" borderId="4" xfId="0" applyFont="1" applyFill="1" applyBorder="1" applyAlignment="1">
      <alignment horizontal="center"/>
    </xf>
    <xf numFmtId="10" fontId="23" fillId="2" borderId="2" xfId="0" applyNumberFormat="1" applyFont="1" applyFill="1" applyBorder="1" applyAlignment="1">
      <alignment horizontal="center"/>
    </xf>
    <xf numFmtId="0" fontId="3" fillId="2" borderId="2" xfId="0" applyFont="1" applyFill="1" applyBorder="1" applyAlignment="1">
      <alignment horizontal="center"/>
    </xf>
    <xf numFmtId="0" fontId="3" fillId="4" borderId="2" xfId="0" applyFont="1" applyFill="1" applyBorder="1" applyAlignment="1">
      <alignment horizontal="left" vertical="top" wrapText="1"/>
    </xf>
    <xf numFmtId="0" fontId="2" fillId="0" borderId="2" xfId="0" applyFont="1" applyFill="1" applyBorder="1" applyAlignment="1">
      <alignment horizontal="left" vertical="top" wrapText="1"/>
    </xf>
    <xf numFmtId="0" fontId="9" fillId="0" borderId="0" xfId="0" applyFont="1" applyFill="1" applyBorder="1" applyAlignment="1">
      <alignment horizontal="left"/>
    </xf>
    <xf numFmtId="0" fontId="2" fillId="0" borderId="0" xfId="0" applyFont="1" applyBorder="1" applyAlignment="1">
      <alignment horizontal="left" vertical="top" wrapText="1"/>
    </xf>
    <xf numFmtId="0" fontId="2" fillId="0" borderId="0" xfId="0" applyFont="1" applyAlignment="1">
      <alignment horizontal="left" vertical="top" wrapText="1"/>
    </xf>
    <xf numFmtId="0" fontId="3" fillId="4" borderId="3" xfId="0"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4" xfId="0" applyFont="1" applyFill="1" applyBorder="1" applyAlignment="1">
      <alignment horizontal="center"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4" xfId="0" applyFont="1" applyBorder="1" applyAlignment="1">
      <alignment horizontal="left" vertical="top" wrapText="1"/>
    </xf>
    <xf numFmtId="0" fontId="3" fillId="2" borderId="3"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4" xfId="0" applyFont="1" applyFill="1" applyBorder="1" applyAlignment="1">
      <alignment horizontal="left" vertical="top" wrapText="1"/>
    </xf>
    <xf numFmtId="0" fontId="8" fillId="0" borderId="3" xfId="0" applyFont="1"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21" fillId="0" borderId="3" xfId="0" applyFont="1" applyFill="1" applyBorder="1" applyAlignment="1">
      <alignment horizontal="left" vertical="top" wrapText="1"/>
    </xf>
    <xf numFmtId="0" fontId="21" fillId="0" borderId="1" xfId="0" applyFont="1" applyFill="1" applyBorder="1" applyAlignment="1">
      <alignment horizontal="left" vertical="top" wrapText="1"/>
    </xf>
    <xf numFmtId="0" fontId="21" fillId="0" borderId="4" xfId="0" applyFont="1" applyFill="1" applyBorder="1" applyAlignment="1">
      <alignment horizontal="left" vertical="top" wrapText="1"/>
    </xf>
    <xf numFmtId="0" fontId="6" fillId="3" borderId="0" xfId="0" applyFont="1" applyFill="1" applyAlignment="1">
      <alignment horizontal="left" vertical="top" wrapText="1"/>
    </xf>
    <xf numFmtId="0" fontId="7" fillId="3" borderId="0" xfId="0" applyFont="1" applyFill="1" applyAlignment="1">
      <alignment horizontal="left" vertical="top" wrapText="1"/>
    </xf>
    <xf numFmtId="0" fontId="2" fillId="4" borderId="3"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4" xfId="0" applyFont="1" applyFill="1" applyBorder="1" applyAlignment="1">
      <alignment horizontal="left" vertical="top" wrapText="1"/>
    </xf>
    <xf numFmtId="0" fontId="21" fillId="0" borderId="2" xfId="0" applyFont="1" applyFill="1" applyBorder="1" applyAlignment="1">
      <alignment horizontal="left" vertical="top" wrapText="1"/>
    </xf>
    <xf numFmtId="0" fontId="11" fillId="0" borderId="42" xfId="0" applyFont="1" applyBorder="1" applyAlignment="1">
      <alignment horizontal="left" vertical="top" wrapText="1"/>
    </xf>
    <xf numFmtId="0" fontId="3" fillId="4" borderId="6" xfId="0" applyFont="1" applyFill="1" applyBorder="1" applyAlignment="1">
      <alignment horizontal="center" vertical="top" wrapText="1"/>
    </xf>
    <xf numFmtId="0" fontId="3" fillId="4" borderId="7" xfId="0" applyFont="1" applyFill="1" applyBorder="1" applyAlignment="1">
      <alignment horizontal="center" vertical="top" wrapText="1"/>
    </xf>
    <xf numFmtId="0" fontId="3" fillId="4" borderId="8" xfId="0" applyFont="1" applyFill="1" applyBorder="1" applyAlignment="1">
      <alignment horizontal="center" vertical="top" wrapText="1"/>
    </xf>
    <xf numFmtId="0" fontId="3" fillId="2" borderId="22"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28" xfId="0" applyFont="1" applyFill="1" applyBorder="1" applyAlignment="1">
      <alignment horizontal="center" vertical="top" wrapText="1"/>
    </xf>
    <xf numFmtId="0" fontId="2" fillId="11" borderId="3" xfId="0" applyFont="1" applyFill="1" applyBorder="1" applyAlignment="1">
      <alignment horizontal="left" vertical="top" wrapText="1"/>
    </xf>
    <xf numFmtId="0" fontId="3" fillId="11" borderId="1" xfId="0" applyFont="1" applyFill="1" applyBorder="1" applyAlignment="1">
      <alignment horizontal="left" vertical="top" wrapText="1"/>
    </xf>
    <xf numFmtId="0" fontId="3" fillId="11" borderId="4" xfId="0" applyFont="1" applyFill="1" applyBorder="1" applyAlignment="1">
      <alignment horizontal="left" vertical="top" wrapText="1"/>
    </xf>
    <xf numFmtId="0" fontId="6" fillId="3" borderId="0" xfId="0" applyFont="1" applyFill="1" applyBorder="1" applyAlignment="1">
      <alignment horizontal="left" vertical="top" wrapText="1"/>
    </xf>
    <xf numFmtId="0" fontId="34" fillId="2" borderId="2" xfId="0" applyFont="1" applyFill="1" applyBorder="1" applyAlignment="1">
      <alignment horizontal="left" wrapText="1"/>
    </xf>
    <xf numFmtId="0" fontId="2" fillId="0" borderId="3" xfId="0" applyFont="1" applyFill="1" applyBorder="1" applyAlignment="1">
      <alignment horizontal="left"/>
    </xf>
    <xf numFmtId="0" fontId="2" fillId="0" borderId="1" xfId="0" applyFont="1" applyFill="1" applyBorder="1" applyAlignment="1">
      <alignment horizontal="left"/>
    </xf>
    <xf numFmtId="0" fontId="2" fillId="0" borderId="4" xfId="0" applyFont="1" applyFill="1" applyBorder="1" applyAlignment="1">
      <alignment horizontal="left"/>
    </xf>
    <xf numFmtId="174" fontId="3" fillId="2" borderId="3" xfId="44" applyNumberFormat="1" applyFont="1" applyFill="1" applyBorder="1" applyAlignment="1">
      <alignment horizontal="center" vertical="top" wrapText="1"/>
    </xf>
    <xf numFmtId="174" fontId="3" fillId="2" borderId="1" xfId="44" applyNumberFormat="1" applyFont="1" applyFill="1" applyBorder="1" applyAlignment="1">
      <alignment horizontal="center" vertical="top" wrapText="1"/>
    </xf>
    <xf numFmtId="174" fontId="3" fillId="2" borderId="4" xfId="44"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0" fontId="23" fillId="4" borderId="2" xfId="44" applyFont="1" applyFill="1" applyBorder="1" applyAlignment="1">
      <alignment horizontal="center" vertical="top" wrapText="1"/>
    </xf>
    <xf numFmtId="0" fontId="6" fillId="3" borderId="0" xfId="44" applyFont="1" applyFill="1" applyAlignment="1">
      <alignment horizontal="left" vertical="top" wrapText="1"/>
    </xf>
    <xf numFmtId="0" fontId="3" fillId="4" borderId="3" xfId="0" applyFont="1" applyFill="1" applyBorder="1" applyAlignment="1">
      <alignment horizontal="left" vertical="top"/>
    </xf>
    <xf numFmtId="0" fontId="3" fillId="4" borderId="1" xfId="0" applyFont="1" applyFill="1" applyBorder="1" applyAlignment="1">
      <alignment horizontal="left" vertical="top"/>
    </xf>
    <xf numFmtId="0" fontId="3" fillId="4" borderId="4" xfId="0" applyFont="1" applyFill="1" applyBorder="1" applyAlignment="1">
      <alignment horizontal="left" vertical="top"/>
    </xf>
  </cellXfs>
  <cellStyles count="492">
    <cellStyle name=" 1" xfId="49"/>
    <cellStyle name="_x000d__x000a_CCAPI200.DLL=W:\WINDOWS3\, Can't find CCAPI200.DLL_x000d__x000a_XLHELP.DLL=W:\MSOFFICE_x000d__x000a_MAINXL.HLP=W:\M" xfId="7"/>
    <cellStyle name="_Capex" xfId="50"/>
    <cellStyle name="_UED AMP 2009-14 Final 250309 Less PU" xfId="51"/>
    <cellStyle name="_UED AMP 2009-14 Final 250309 Less PU_1011 monthly" xfId="52"/>
    <cellStyle name="0,0_x000d__x000a_NA_x000d__x000a_" xfId="8"/>
    <cellStyle name="20% - Accent1 2" xfId="53"/>
    <cellStyle name="20% - Accent2 2" xfId="54"/>
    <cellStyle name="20% - Accent3 2" xfId="9"/>
    <cellStyle name="20% - Accent4 2" xfId="55"/>
    <cellStyle name="20% - Accent5 2" xfId="56"/>
    <cellStyle name="20% - Accent6 2" xfId="57"/>
    <cellStyle name="40% - Accent1 2" xfId="58"/>
    <cellStyle name="40% - Accent2 2" xfId="59"/>
    <cellStyle name="40% - Accent3 2" xfId="60"/>
    <cellStyle name="40% - Accent4 2" xfId="61"/>
    <cellStyle name="40% - Accent5 2" xfId="62"/>
    <cellStyle name="40% - Accent6 2" xfId="63"/>
    <cellStyle name="60% - Accent1 2" xfId="64"/>
    <cellStyle name="60% - Accent2 2" xfId="65"/>
    <cellStyle name="60% - Accent3 2" xfId="66"/>
    <cellStyle name="60% - Accent4 2" xfId="67"/>
    <cellStyle name="60% - Accent5 2" xfId="68"/>
    <cellStyle name="60% - Accent6 2" xfId="69"/>
    <cellStyle name="Accent1 - 20%" xfId="70"/>
    <cellStyle name="Accent1 - 40%" xfId="71"/>
    <cellStyle name="Accent1 - 60%" xfId="72"/>
    <cellStyle name="Accent1 2" xfId="73"/>
    <cellStyle name="Accent2 - 20%" xfId="74"/>
    <cellStyle name="Accent2 - 40%" xfId="75"/>
    <cellStyle name="Accent2 - 60%" xfId="76"/>
    <cellStyle name="Accent2 2" xfId="77"/>
    <cellStyle name="Accent3 - 20%" xfId="78"/>
    <cellStyle name="Accent3 - 40%" xfId="79"/>
    <cellStyle name="Accent3 - 60%" xfId="80"/>
    <cellStyle name="Accent3 2" xfId="81"/>
    <cellStyle name="Accent4 - 20%" xfId="82"/>
    <cellStyle name="Accent4 - 40%" xfId="83"/>
    <cellStyle name="Accent4 - 60%" xfId="84"/>
    <cellStyle name="Accent4 2" xfId="85"/>
    <cellStyle name="Accent5 - 20%" xfId="86"/>
    <cellStyle name="Accent5 - 40%" xfId="87"/>
    <cellStyle name="Accent5 - 60%" xfId="88"/>
    <cellStyle name="Accent5 2" xfId="89"/>
    <cellStyle name="Accent6 - 20%" xfId="90"/>
    <cellStyle name="Accent6 - 40%" xfId="91"/>
    <cellStyle name="Accent6 - 60%" xfId="92"/>
    <cellStyle name="Accent6 2" xfId="93"/>
    <cellStyle name="Agara" xfId="94"/>
    <cellStyle name="B79812_.wvu.PrintTitlest" xfId="95"/>
    <cellStyle name="Bad 2" xfId="96"/>
    <cellStyle name="Black" xfId="97"/>
    <cellStyle name="Blockout" xfId="10"/>
    <cellStyle name="Blockout 2" xfId="98"/>
    <cellStyle name="Blue" xfId="99"/>
    <cellStyle name="Calculation 2" xfId="11"/>
    <cellStyle name="Calculation 2 2" xfId="100"/>
    <cellStyle name="Calculation 2 2 2" xfId="101"/>
    <cellStyle name="Calculation 2 2 2 2" xfId="102"/>
    <cellStyle name="Calculation 2 2 3" xfId="103"/>
    <cellStyle name="Calculation 2 2 3 2" xfId="104"/>
    <cellStyle name="Calculation 2 2 4" xfId="105"/>
    <cellStyle name="Calculation 2 3" xfId="106"/>
    <cellStyle name="Calculation 2 3 2" xfId="107"/>
    <cellStyle name="Calculation 2 3 2 2" xfId="108"/>
    <cellStyle name="Calculation 2 3 3" xfId="109"/>
    <cellStyle name="Calculation 2 3 3 2" xfId="110"/>
    <cellStyle name="Calculation 2 3 4" xfId="111"/>
    <cellStyle name="Calculation 2 4" xfId="112"/>
    <cellStyle name="Calculation 2 4 2" xfId="113"/>
    <cellStyle name="Calculation 2 4 2 2" xfId="114"/>
    <cellStyle name="Calculation 2 4 3" xfId="115"/>
    <cellStyle name="Calculation 2 4 3 2" xfId="116"/>
    <cellStyle name="Calculation 2 4 4" xfId="117"/>
    <cellStyle name="Calculation 2 5" xfId="118"/>
    <cellStyle name="Calculation 2 5 2" xfId="119"/>
    <cellStyle name="Calculation 2 5 2 2" xfId="120"/>
    <cellStyle name="Calculation 2 5 3" xfId="121"/>
    <cellStyle name="Calculation 2 5 3 2" xfId="122"/>
    <cellStyle name="Calculation 2 5 4" xfId="123"/>
    <cellStyle name="Calculation 2 6" xfId="124"/>
    <cellStyle name="Check Cell 2" xfId="125"/>
    <cellStyle name="Check Cell 2 2" xfId="126"/>
    <cellStyle name="Check Cell 2 2 2" xfId="127"/>
    <cellStyle name="Check Cell 2 2 2 2" xfId="128"/>
    <cellStyle name="Comma" xfId="1" builtinId="3"/>
    <cellStyle name="Comma [0]7Z_87C" xfId="129"/>
    <cellStyle name="Comma 0" xfId="130"/>
    <cellStyle name="Comma 1" xfId="131"/>
    <cellStyle name="Comma 2" xfId="12"/>
    <cellStyle name="Comma 2 2" xfId="132"/>
    <cellStyle name="Comma 2 2 2" xfId="133"/>
    <cellStyle name="Comma 2 3" xfId="134"/>
    <cellStyle name="Comma 3" xfId="13"/>
    <cellStyle name="Comma 4" xfId="14"/>
    <cellStyle name="Comma 5" xfId="15"/>
    <cellStyle name="Comma 6" xfId="16"/>
    <cellStyle name="Comma 7" xfId="4"/>
    <cellStyle name="Comma 8" xfId="46"/>
    <cellStyle name="Comma0" xfId="135"/>
    <cellStyle name="Currency" xfId="47" builtinId="4"/>
    <cellStyle name="Currency 11" xfId="136"/>
    <cellStyle name="Currency 2" xfId="17"/>
    <cellStyle name="Currency 3" xfId="18"/>
    <cellStyle name="Currency 4" xfId="48"/>
    <cellStyle name="D4_B8B1_005004B79812_.wvu.PrintTitlest" xfId="137"/>
    <cellStyle name="Date" xfId="138"/>
    <cellStyle name="Emphasis 1" xfId="139"/>
    <cellStyle name="Emphasis 2" xfId="140"/>
    <cellStyle name="Emphasis 3" xfId="141"/>
    <cellStyle name="Euro" xfId="142"/>
    <cellStyle name="Explanatory Text 2" xfId="143"/>
    <cellStyle name="Fixed" xfId="144"/>
    <cellStyle name="Gilsans" xfId="145"/>
    <cellStyle name="Gilsansl" xfId="146"/>
    <cellStyle name="Good 2" xfId="147"/>
    <cellStyle name="Heading 1 2" xfId="148"/>
    <cellStyle name="Heading 1 3" xfId="149"/>
    <cellStyle name="Heading 2 2" xfId="150"/>
    <cellStyle name="Heading 2 3" xfId="151"/>
    <cellStyle name="Heading 3 2" xfId="152"/>
    <cellStyle name="Heading 3 2 2" xfId="153"/>
    <cellStyle name="Heading 3 2 2 2" xfId="154"/>
    <cellStyle name="Heading 3 2 3" xfId="155"/>
    <cellStyle name="Heading 3 3" xfId="156"/>
    <cellStyle name="Heading 4 2" xfId="157"/>
    <cellStyle name="Heading 4 3" xfId="158"/>
    <cellStyle name="Heading(4)" xfId="159"/>
    <cellStyle name="Hyperlink 2" xfId="160"/>
    <cellStyle name="Hyperlink 3" xfId="161"/>
    <cellStyle name="Hyperlink Arrow" xfId="162"/>
    <cellStyle name="Hyperlink Text" xfId="163"/>
    <cellStyle name="Import" xfId="19"/>
    <cellStyle name="Import%" xfId="20"/>
    <cellStyle name="Input 2" xfId="21"/>
    <cellStyle name="Input 2 2" xfId="164"/>
    <cellStyle name="Input 2 2 2" xfId="165"/>
    <cellStyle name="Input 2 2 2 2" xfId="166"/>
    <cellStyle name="Input 2 2 3" xfId="167"/>
    <cellStyle name="Input 2 2 3 2" xfId="168"/>
    <cellStyle name="Input 2 2 4" xfId="169"/>
    <cellStyle name="Input 2 3" xfId="170"/>
    <cellStyle name="Input 2 3 2" xfId="171"/>
    <cellStyle name="Input 2 3 2 2" xfId="172"/>
    <cellStyle name="Input 2 3 3" xfId="173"/>
    <cellStyle name="Input 2 3 3 2" xfId="174"/>
    <cellStyle name="Input 2 3 4" xfId="175"/>
    <cellStyle name="Input 2 4" xfId="176"/>
    <cellStyle name="Input 2 4 2" xfId="177"/>
    <cellStyle name="Input 2 4 2 2" xfId="178"/>
    <cellStyle name="Input 2 4 3" xfId="179"/>
    <cellStyle name="Input 2 4 3 2" xfId="180"/>
    <cellStyle name="Input 2 4 4" xfId="181"/>
    <cellStyle name="Input 2 5" xfId="182"/>
    <cellStyle name="Input 2 5 2" xfId="183"/>
    <cellStyle name="Input 2 5 2 2" xfId="184"/>
    <cellStyle name="Input 2 5 3" xfId="185"/>
    <cellStyle name="Input 2 5 3 2" xfId="186"/>
    <cellStyle name="Input 2 5 4" xfId="187"/>
    <cellStyle name="Input 2 6" xfId="188"/>
    <cellStyle name="Input1" xfId="22"/>
    <cellStyle name="Input1 2" xfId="189"/>
    <cellStyle name="Input1 3" xfId="190"/>
    <cellStyle name="Input1 4" xfId="191"/>
    <cellStyle name="Input1%" xfId="23"/>
    <cellStyle name="Input1_Contents" xfId="24"/>
    <cellStyle name="Input1default%" xfId="25"/>
    <cellStyle name="Input2" xfId="26"/>
    <cellStyle name="Input2%" xfId="27"/>
    <cellStyle name="Input3" xfId="28"/>
    <cellStyle name="Input3 2" xfId="192"/>
    <cellStyle name="Input3 3" xfId="193"/>
    <cellStyle name="Input3 4" xfId="194"/>
    <cellStyle name="Input3%" xfId="29"/>
    <cellStyle name="Input3_ENERGY_MODEL_A_20090623_1652" xfId="30"/>
    <cellStyle name="Lines" xfId="195"/>
    <cellStyle name="Linked Cell 2" xfId="196"/>
    <cellStyle name="Mine" xfId="197"/>
    <cellStyle name="Model Name" xfId="198"/>
    <cellStyle name="Neutral 2" xfId="199"/>
    <cellStyle name="Normal" xfId="0" builtinId="0"/>
    <cellStyle name="Normal - Style1" xfId="200"/>
    <cellStyle name="Normal 10" xfId="201"/>
    <cellStyle name="Normal 11" xfId="202"/>
    <cellStyle name="Normal 114" xfId="203"/>
    <cellStyle name="Normal 12" xfId="204"/>
    <cellStyle name="Normal 13" xfId="205"/>
    <cellStyle name="Normal 13 2" xfId="206"/>
    <cellStyle name="Normal 14" xfId="207"/>
    <cellStyle name="Normal 14 2" xfId="208"/>
    <cellStyle name="Normal 143" xfId="209"/>
    <cellStyle name="Normal 144" xfId="210"/>
    <cellStyle name="Normal 147" xfId="211"/>
    <cellStyle name="Normal 148" xfId="212"/>
    <cellStyle name="Normal 149" xfId="213"/>
    <cellStyle name="Normal 15" xfId="214"/>
    <cellStyle name="Normal 150" xfId="215"/>
    <cellStyle name="Normal 151" xfId="216"/>
    <cellStyle name="Normal 152" xfId="217"/>
    <cellStyle name="Normal 153" xfId="218"/>
    <cellStyle name="Normal 154" xfId="219"/>
    <cellStyle name="Normal 155" xfId="220"/>
    <cellStyle name="Normal 156" xfId="221"/>
    <cellStyle name="Normal 161" xfId="222"/>
    <cellStyle name="Normal 162" xfId="223"/>
    <cellStyle name="Normal 163" xfId="224"/>
    <cellStyle name="Normal 164" xfId="225"/>
    <cellStyle name="Normal 169" xfId="226"/>
    <cellStyle name="Normal 170" xfId="227"/>
    <cellStyle name="Normal 171" xfId="228"/>
    <cellStyle name="Normal 172" xfId="229"/>
    <cellStyle name="Normal 177" xfId="230"/>
    <cellStyle name="Normal 178" xfId="231"/>
    <cellStyle name="Normal 179" xfId="232"/>
    <cellStyle name="Normal 180" xfId="233"/>
    <cellStyle name="Normal 181" xfId="234"/>
    <cellStyle name="Normal 182" xfId="235"/>
    <cellStyle name="Normal 183" xfId="236"/>
    <cellStyle name="Normal 184" xfId="237"/>
    <cellStyle name="Normal 185" xfId="238"/>
    <cellStyle name="Normal 186" xfId="239"/>
    <cellStyle name="Normal 187" xfId="240"/>
    <cellStyle name="Normal 188" xfId="241"/>
    <cellStyle name="Normal 189" xfId="242"/>
    <cellStyle name="Normal 190" xfId="243"/>
    <cellStyle name="Normal 192" xfId="244"/>
    <cellStyle name="Normal 193" xfId="245"/>
    <cellStyle name="Normal 196" xfId="246"/>
    <cellStyle name="Normal 197" xfId="247"/>
    <cellStyle name="Normal 198" xfId="248"/>
    <cellStyle name="Normal 199" xfId="249"/>
    <cellStyle name="Normal 2" xfId="31"/>
    <cellStyle name="Normal 2 2" xfId="32"/>
    <cellStyle name="Normal 2 2 2" xfId="250"/>
    <cellStyle name="Normal 2 3" xfId="251"/>
    <cellStyle name="Normal 2 4" xfId="252"/>
    <cellStyle name="Normal 20" xfId="253"/>
    <cellStyle name="Normal 200" xfId="254"/>
    <cellStyle name="Normal 201" xfId="255"/>
    <cellStyle name="Normal 202" xfId="256"/>
    <cellStyle name="Normal 203" xfId="257"/>
    <cellStyle name="Normal 204" xfId="258"/>
    <cellStyle name="Normal 205" xfId="259"/>
    <cellStyle name="Normal 207" xfId="260"/>
    <cellStyle name="Normal 208" xfId="261"/>
    <cellStyle name="Normal 209" xfId="262"/>
    <cellStyle name="Normal 210" xfId="263"/>
    <cellStyle name="Normal 211" xfId="264"/>
    <cellStyle name="Normal 212" xfId="265"/>
    <cellStyle name="Normal 213" xfId="266"/>
    <cellStyle name="Normal 214" xfId="267"/>
    <cellStyle name="Normal 215" xfId="268"/>
    <cellStyle name="Normal 216" xfId="269"/>
    <cellStyle name="Normal 3" xfId="33"/>
    <cellStyle name="Normal 3 2" xfId="270"/>
    <cellStyle name="Normal 37" xfId="271"/>
    <cellStyle name="Normal 38" xfId="272"/>
    <cellStyle name="Normal 39" xfId="273"/>
    <cellStyle name="Normal 4" xfId="34"/>
    <cellStyle name="Normal 4 2" xfId="274"/>
    <cellStyle name="Normal 4 2 2" xfId="275"/>
    <cellStyle name="Normal 4 3" xfId="276"/>
    <cellStyle name="Normal 40" xfId="277"/>
    <cellStyle name="Normal 5" xfId="35"/>
    <cellStyle name="Normal 6" xfId="36"/>
    <cellStyle name="Normal 6 2" xfId="278"/>
    <cellStyle name="Normal 6 2 2" xfId="279"/>
    <cellStyle name="Normal 7" xfId="37"/>
    <cellStyle name="Normal 8" xfId="3"/>
    <cellStyle name="Normal 8 2" xfId="280"/>
    <cellStyle name="Normal 9" xfId="44"/>
    <cellStyle name="Normal_Sheet1 2" xfId="5"/>
    <cellStyle name="Note 2" xfId="281"/>
    <cellStyle name="Note 2 2" xfId="282"/>
    <cellStyle name="Note 2 2 2" xfId="283"/>
    <cellStyle name="Note 2 2 2 2" xfId="284"/>
    <cellStyle name="Note 2 2 2 3" xfId="285"/>
    <cellStyle name="Note 2 2 3" xfId="286"/>
    <cellStyle name="Note 2 2 4" xfId="287"/>
    <cellStyle name="Note 2 3" xfId="288"/>
    <cellStyle name="Note 2 3 2" xfId="289"/>
    <cellStyle name="Note 2 3 2 2" xfId="290"/>
    <cellStyle name="Note 2 3 2 3" xfId="291"/>
    <cellStyle name="Note 2 3 3" xfId="292"/>
    <cellStyle name="Note 2 3 4" xfId="293"/>
    <cellStyle name="Note 2 4" xfId="294"/>
    <cellStyle name="Note 2 4 2" xfId="295"/>
    <cellStyle name="Note 2 4 2 2" xfId="296"/>
    <cellStyle name="Note 2 4 2 3" xfId="297"/>
    <cellStyle name="Note 2 4 3" xfId="298"/>
    <cellStyle name="Note 2 4 4" xfId="299"/>
    <cellStyle name="Note 2 5" xfId="300"/>
    <cellStyle name="Note 2 5 2" xfId="301"/>
    <cellStyle name="Note 2 5 2 2" xfId="302"/>
    <cellStyle name="Note 2 5 2 3" xfId="303"/>
    <cellStyle name="Note 2 5 3" xfId="304"/>
    <cellStyle name="Note 2 5 4" xfId="305"/>
    <cellStyle name="Note 2 6" xfId="306"/>
    <cellStyle name="Note 2 6 2" xfId="307"/>
    <cellStyle name="Note 2 6 2 2" xfId="308"/>
    <cellStyle name="Note 2 6 2 3" xfId="309"/>
    <cellStyle name="Note 2 6 3" xfId="310"/>
    <cellStyle name="Note 2 6 4" xfId="311"/>
    <cellStyle name="Note 2 7" xfId="312"/>
    <cellStyle name="Note 2 8" xfId="313"/>
    <cellStyle name="Output 2" xfId="314"/>
    <cellStyle name="Output 2 10" xfId="315"/>
    <cellStyle name="Output 2 11" xfId="316"/>
    <cellStyle name="Output 2 2" xfId="317"/>
    <cellStyle name="Output 2 2 2" xfId="318"/>
    <cellStyle name="Output 2 2 2 2" xfId="319"/>
    <cellStyle name="Output 2 2 2 3" xfId="320"/>
    <cellStyle name="Output 2 2 3" xfId="321"/>
    <cellStyle name="Output 2 2 3 2" xfId="322"/>
    <cellStyle name="Output 2 2 3 3" xfId="323"/>
    <cellStyle name="Output 2 2 4" xfId="324"/>
    <cellStyle name="Output 2 2 5" xfId="325"/>
    <cellStyle name="Output 2 3" xfId="326"/>
    <cellStyle name="Output 2 3 2" xfId="327"/>
    <cellStyle name="Output 2 3 2 2" xfId="328"/>
    <cellStyle name="Output 2 3 2 3" xfId="329"/>
    <cellStyle name="Output 2 3 3" xfId="330"/>
    <cellStyle name="Output 2 3 3 2" xfId="331"/>
    <cellStyle name="Output 2 3 3 3" xfId="332"/>
    <cellStyle name="Output 2 3 4" xfId="333"/>
    <cellStyle name="Output 2 3 5" xfId="334"/>
    <cellStyle name="Output 2 4" xfId="335"/>
    <cellStyle name="Output 2 4 2" xfId="336"/>
    <cellStyle name="Output 2 4 2 2" xfId="337"/>
    <cellStyle name="Output 2 4 2 3" xfId="338"/>
    <cellStyle name="Output 2 4 3" xfId="339"/>
    <cellStyle name="Output 2 4 3 2" xfId="340"/>
    <cellStyle name="Output 2 4 3 3" xfId="341"/>
    <cellStyle name="Output 2 4 4" xfId="342"/>
    <cellStyle name="Output 2 4 5" xfId="343"/>
    <cellStyle name="Output 2 5" xfId="344"/>
    <cellStyle name="Output 2 5 2" xfId="345"/>
    <cellStyle name="Output 2 5 2 2" xfId="346"/>
    <cellStyle name="Output 2 5 2 3" xfId="347"/>
    <cellStyle name="Output 2 5 3" xfId="348"/>
    <cellStyle name="Output 2 5 3 2" xfId="349"/>
    <cellStyle name="Output 2 5 3 3" xfId="350"/>
    <cellStyle name="Output 2 5 4" xfId="351"/>
    <cellStyle name="Output 2 5 5" xfId="352"/>
    <cellStyle name="Output 2 6" xfId="353"/>
    <cellStyle name="Output 2 6 2" xfId="354"/>
    <cellStyle name="Output 2 6 2 2" xfId="355"/>
    <cellStyle name="Output 2 6 2 3" xfId="356"/>
    <cellStyle name="Output 2 6 3" xfId="357"/>
    <cellStyle name="Output 2 6 3 2" xfId="358"/>
    <cellStyle name="Output 2 6 3 3" xfId="359"/>
    <cellStyle name="Output 2 6 4" xfId="360"/>
    <cellStyle name="Output 2 6 5" xfId="361"/>
    <cellStyle name="Output 2 7" xfId="362"/>
    <cellStyle name="Output 2 7 2" xfId="363"/>
    <cellStyle name="Output 2 7 2 2" xfId="364"/>
    <cellStyle name="Output 2 7 2 3" xfId="365"/>
    <cellStyle name="Output 2 7 3" xfId="366"/>
    <cellStyle name="Output 2 7 3 2" xfId="367"/>
    <cellStyle name="Output 2 7 3 3" xfId="368"/>
    <cellStyle name="Output 2 7 4" xfId="369"/>
    <cellStyle name="Output 2 7 5" xfId="370"/>
    <cellStyle name="Output 2 8" xfId="371"/>
    <cellStyle name="Output 2 8 2" xfId="372"/>
    <cellStyle name="Output 2 8 3" xfId="373"/>
    <cellStyle name="Output 2 9" xfId="374"/>
    <cellStyle name="Output 2 9 2" xfId="375"/>
    <cellStyle name="Output 2 9 3" xfId="376"/>
    <cellStyle name="Percent" xfId="2" builtinId="5"/>
    <cellStyle name="Percent [2]" xfId="377"/>
    <cellStyle name="Percent 2" xfId="38"/>
    <cellStyle name="Percent 2 2" xfId="6"/>
    <cellStyle name="Percent 2 3" xfId="39"/>
    <cellStyle name="Percent 3" xfId="40"/>
    <cellStyle name="Percent 3 2" xfId="41"/>
    <cellStyle name="Percent 4" xfId="42"/>
    <cellStyle name="Percent 5" xfId="45"/>
    <cellStyle name="Percentage" xfId="378"/>
    <cellStyle name="Period Title" xfId="379"/>
    <cellStyle name="PSChar" xfId="380"/>
    <cellStyle name="PSDate" xfId="381"/>
    <cellStyle name="PSDec" xfId="382"/>
    <cellStyle name="PSDetail" xfId="383"/>
    <cellStyle name="PSDetail 2" xfId="384"/>
    <cellStyle name="PSHeading" xfId="385"/>
    <cellStyle name="PSHeading 2" xfId="386"/>
    <cellStyle name="PSInt" xfId="387"/>
    <cellStyle name="PSSpacer" xfId="388"/>
    <cellStyle name="Ratio" xfId="389"/>
    <cellStyle name="Right Date" xfId="390"/>
    <cellStyle name="Right Number" xfId="391"/>
    <cellStyle name="Right Year" xfId="392"/>
    <cellStyle name="SAPError" xfId="393"/>
    <cellStyle name="SAPKey" xfId="394"/>
    <cellStyle name="SAPLocked" xfId="395"/>
    <cellStyle name="SAPOutput" xfId="396"/>
    <cellStyle name="SAPSpace" xfId="397"/>
    <cellStyle name="SAPText" xfId="398"/>
    <cellStyle name="SAPUnLocked" xfId="399"/>
    <cellStyle name="Sheet Title" xfId="400"/>
    <cellStyle name="Style 1" xfId="43"/>
    <cellStyle name="Style 1 2" xfId="401"/>
    <cellStyle name="Style2" xfId="402"/>
    <cellStyle name="Style3" xfId="403"/>
    <cellStyle name="Style4" xfId="404"/>
    <cellStyle name="Style5" xfId="405"/>
    <cellStyle name="Table Head Green" xfId="406"/>
    <cellStyle name="Table Head Green 2" xfId="407"/>
    <cellStyle name="Table Head Green 2 2" xfId="408"/>
    <cellStyle name="Table Head Green 3" xfId="409"/>
    <cellStyle name="Table Head_pldt" xfId="410"/>
    <cellStyle name="Table Source" xfId="411"/>
    <cellStyle name="Table Units" xfId="412"/>
    <cellStyle name="Table Units 2" xfId="413"/>
    <cellStyle name="Text" xfId="414"/>
    <cellStyle name="Text 2" xfId="415"/>
    <cellStyle name="Text Head 1" xfId="416"/>
    <cellStyle name="Text Head 2" xfId="417"/>
    <cellStyle name="Text Indent 2" xfId="418"/>
    <cellStyle name="Theirs" xfId="419"/>
    <cellStyle name="Title 2" xfId="420"/>
    <cellStyle name="TOC 1" xfId="421"/>
    <cellStyle name="TOC 2" xfId="422"/>
    <cellStyle name="TOC 3" xfId="423"/>
    <cellStyle name="Total 2" xfId="424"/>
    <cellStyle name="Total 2 10" xfId="425"/>
    <cellStyle name="Total 2 11" xfId="426"/>
    <cellStyle name="Total 2 2" xfId="427"/>
    <cellStyle name="Total 2 2 2" xfId="428"/>
    <cellStyle name="Total 2 2 2 2" xfId="429"/>
    <cellStyle name="Total 2 2 2 3" xfId="430"/>
    <cellStyle name="Total 2 2 3" xfId="431"/>
    <cellStyle name="Total 2 2 3 2" xfId="432"/>
    <cellStyle name="Total 2 2 3 3" xfId="433"/>
    <cellStyle name="Total 2 2 4" xfId="434"/>
    <cellStyle name="Total 2 2 5" xfId="435"/>
    <cellStyle name="Total 2 3" xfId="436"/>
    <cellStyle name="Total 2 3 2" xfId="437"/>
    <cellStyle name="Total 2 3 2 2" xfId="438"/>
    <cellStyle name="Total 2 3 2 3" xfId="439"/>
    <cellStyle name="Total 2 3 3" xfId="440"/>
    <cellStyle name="Total 2 3 3 2" xfId="441"/>
    <cellStyle name="Total 2 3 3 3" xfId="442"/>
    <cellStyle name="Total 2 3 4" xfId="443"/>
    <cellStyle name="Total 2 3 5" xfId="444"/>
    <cellStyle name="Total 2 4" xfId="445"/>
    <cellStyle name="Total 2 4 2" xfId="446"/>
    <cellStyle name="Total 2 4 2 2" xfId="447"/>
    <cellStyle name="Total 2 4 2 3" xfId="448"/>
    <cellStyle name="Total 2 4 3" xfId="449"/>
    <cellStyle name="Total 2 4 3 2" xfId="450"/>
    <cellStyle name="Total 2 4 3 3" xfId="451"/>
    <cellStyle name="Total 2 4 4" xfId="452"/>
    <cellStyle name="Total 2 4 5" xfId="453"/>
    <cellStyle name="Total 2 5" xfId="454"/>
    <cellStyle name="Total 2 5 2" xfId="455"/>
    <cellStyle name="Total 2 5 2 2" xfId="456"/>
    <cellStyle name="Total 2 5 2 3" xfId="457"/>
    <cellStyle name="Total 2 5 3" xfId="458"/>
    <cellStyle name="Total 2 5 3 2" xfId="459"/>
    <cellStyle name="Total 2 5 3 3" xfId="460"/>
    <cellStyle name="Total 2 5 4" xfId="461"/>
    <cellStyle name="Total 2 5 5" xfId="462"/>
    <cellStyle name="Total 2 6" xfId="463"/>
    <cellStyle name="Total 2 6 2" xfId="464"/>
    <cellStyle name="Total 2 6 2 2" xfId="465"/>
    <cellStyle name="Total 2 6 2 3" xfId="466"/>
    <cellStyle name="Total 2 6 3" xfId="467"/>
    <cellStyle name="Total 2 6 3 2" xfId="468"/>
    <cellStyle name="Total 2 6 3 3" xfId="469"/>
    <cellStyle name="Total 2 6 4" xfId="470"/>
    <cellStyle name="Total 2 6 5" xfId="471"/>
    <cellStyle name="Total 2 7" xfId="472"/>
    <cellStyle name="Total 2 7 2" xfId="473"/>
    <cellStyle name="Total 2 7 2 2" xfId="474"/>
    <cellStyle name="Total 2 7 2 3" xfId="475"/>
    <cellStyle name="Total 2 7 3" xfId="476"/>
    <cellStyle name="Total 2 7 3 2" xfId="477"/>
    <cellStyle name="Total 2 7 3 3" xfId="478"/>
    <cellStyle name="Total 2 7 4" xfId="479"/>
    <cellStyle name="Total 2 7 5" xfId="480"/>
    <cellStyle name="Total 2 8" xfId="481"/>
    <cellStyle name="Total 2 8 2" xfId="482"/>
    <cellStyle name="Total 2 8 3" xfId="483"/>
    <cellStyle name="Total 2 9" xfId="484"/>
    <cellStyle name="Total 2 9 2" xfId="485"/>
    <cellStyle name="Total 2 9 3" xfId="486"/>
    <cellStyle name="Warning Text 2" xfId="487"/>
    <cellStyle name="year" xfId="488"/>
    <cellStyle name="year 2" xfId="489"/>
    <cellStyle name="year 2 2" xfId="490"/>
    <cellStyle name="year 3" xfId="49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IMDATA\TRIM\TEMP\HPTRIM.1380\D13%20149663%20%20FINAL%20-%20United%20Energy%20STPIS%20Compliance%20Model%202012%20including%20amended%20telephone%20answering%20data%20-%202013102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cumisk\Local%20Settings\Temporary%20Internet%20Files\OLK2F\ForecastEnCustKVA_WN_ADJTM1_CL50_TRENDIDT_IDT07%2020080416_16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FO\Capital%202010-11\SAMP\SAMP%20Capex_Oct%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RIMDATA\TRIM\TEMP\HPTRIM.284\t0MZHKP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orecasting\Kevin%20Cumiskey\To%20201314\p_s_op%20split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ing\Kevin%20Cumiskey\NEW%20HARMONISED%20LONG%20AND%20SHORT%20TERM%20METHODOLOGY\ENERGY_MODEL_A_20090521_105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Copy%20of%202012-13%20Program%20Development-post%20IGC%20Dec%202011-B4%20Balanc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orecasting\Regulatory%20Submission%202008\Energy\ForecastEnCustKVA_WN_ADJTM1_CL50_AVERAGE_TREND07_NOH_CRA%2020080423_091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tbl_RD_1_DEMAND_SAMP_WITH_DESC%20V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ACCC\Network%20Asset%20Replacement\Substations\6%20oct%2004%20Working%20Substations%20Budg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waremi\Local%20Settings\Temporary%20Internet%20Files\Content.Outlook\5AIU0HKQ\tbl_RD_1_DEMAND_SAMP_WITH_DESC%20V4.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EXCLDATA\07_08%20Reports\03%20Sep%2007\Data%20as%20at%20111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FO\Capital%202007-08\SAMP%202007-08\01%20Jul%2007\Data%20as%20at%20020807_cap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ata\ACCC\TG%20Capital%20Works%20Budget\August%20Rev00%20Project%20List%20-%20incl%20PDR%20Dates%20rev05%20-%20High%20leve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ata\ACCC\Chris%20Discussion\FoRward%20CAPEX%20Rev%2003-p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X:\EXCLDATA\08_09%20Reports\07%20Jan%2009\Data%20as%20at%20060209_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ACCC\Forward%20CAPEX\Pro%20Forma%20Rev%2004%20PT%206_10_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P69258\Local%20Settings\Temporary%20Internet%20Files\OLK5D\Substations%20Budget%2017%20Aug.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Anand-PMO\Budget\2012-13\2012-13%20Program%20Template\Input%20from%20Project%20Delivery\2012-13%20Program%20Development-MPA-resources%20review%20IM-18Nov1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muscaj\AppData\Local\Microsoft\Windows\Temporary%20Internet%20Files\Content.Outlook\59U1EDDU\HYBRID_LT_ENERGY_MODEL_BASE_NOV12ACT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CFO\AER%20Reporting\04_Transitional%20Submission\01_RFM\RFM%20-%20Transitional%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Inputs"/>
      <sheetName val="Actual Performance"/>
      <sheetName val="S-factor"/>
      <sheetName val="Customer numbers"/>
      <sheetName val="2011 - STPIS Exclusions"/>
      <sheetName val="2012 - STPIS Exclusions"/>
      <sheetName val="2011 - Major Event Days"/>
      <sheetName val="2012 - Major Event Days"/>
      <sheetName val="2011 - Daily Performance Data"/>
      <sheetName val="2012 - Telephone Answering"/>
      <sheetName val="2012 - Daily Performance Data"/>
      <sheetName val="2011 - Telephone Answering"/>
      <sheetName val="STPIS Performance Calculations"/>
    </sheetNames>
    <sheetDataSet>
      <sheetData sheetId="0">
        <row r="6">
          <cell r="D6">
            <v>0.05</v>
          </cell>
        </row>
        <row r="7">
          <cell r="D7">
            <v>-0.05</v>
          </cell>
        </row>
        <row r="9">
          <cell r="D9">
            <v>0.01</v>
          </cell>
        </row>
        <row r="10">
          <cell r="D10">
            <v>-0.01</v>
          </cell>
        </row>
        <row r="12">
          <cell r="D12">
            <v>5.0000000000000001E-3</v>
          </cell>
        </row>
        <row r="13">
          <cell r="D13">
            <v>-5.0000000000000001E-3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 MENU"/>
      <sheetName val="Output"/>
      <sheetName val="Summary"/>
      <sheetName val="Board Subset Summary"/>
      <sheetName val="ENERGY by tariff by year (ML)"/>
      <sheetName val="ENERGY TOU (ML)"/>
      <sheetName val="ENERGY by tariff by year (H)"/>
      <sheetName val="ENERGY TOU (H)"/>
      <sheetName val="ENERGY by tariff by year (L)"/>
      <sheetName val="ENERGY TOU (L)"/>
      <sheetName val="CUSTOMERS by tariff by year(ML)"/>
      <sheetName val="CUSTOMERS by tariff by year (H)"/>
      <sheetName val="CUSTOMERS by tariff by year (L)"/>
      <sheetName val="DEMAND by tariff by year (M)"/>
      <sheetName val="DEMAND by tariff by year (H)"/>
      <sheetName val="DEMAND by tariff by year (L)"/>
      <sheetName val="Summary Compared to Older"/>
      <sheetName val="Energy Board By Customer"/>
      <sheetName val="Residential&amp;NonResEnergy"/>
      <sheetName val="Residential&amp;NonResCustomers"/>
      <sheetName val="Input_Workings"/>
      <sheetName val="TM1_ACTUALS"/>
      <sheetName val="INPUT_Judgements"/>
      <sheetName val="Pen_kwh"/>
      <sheetName val="Additional AC workings"/>
      <sheetName val="INPUT from NIEIR"/>
      <sheetName val="WORKINGS"/>
      <sheetName val="IDTTREND"/>
      <sheetName val="MFGG IDT 160408"/>
      <sheetName val="Average to link to PROPOSED"/>
    </sheetNames>
    <sheetDataSet>
      <sheetData sheetId="0" refreshError="1">
        <row r="101">
          <cell r="E101" t="str">
            <v>MAIN MENU</v>
          </cell>
        </row>
        <row r="104">
          <cell r="G104" t="str">
            <v>EDIT INPUT VARIABLES MENU</v>
          </cell>
        </row>
        <row r="106">
          <cell r="G106" t="str">
            <v>REVIEW OUTPUT MENU</v>
          </cell>
        </row>
        <row r="108">
          <cell r="G108" t="str">
            <v>PRINT MENU</v>
          </cell>
        </row>
        <row r="110">
          <cell r="G110" t="str">
            <v>COPY FOR LOADING TO TM1 MENU</v>
          </cell>
        </row>
        <row r="112">
          <cell r="G112" t="str">
            <v>SAVE FILE WITH CURRENT NAME *</v>
          </cell>
        </row>
        <row r="114">
          <cell r="G114" t="str">
            <v>SAVE FILE WITH NEW NAME THAT INCLUDES</v>
          </cell>
        </row>
        <row r="115">
          <cell r="G115" t="str">
            <v>THE CURRENT DATE AND TIME **</v>
          </cell>
        </row>
        <row r="121">
          <cell r="A121" t="str">
            <v>** Will save to the current location</v>
          </cell>
        </row>
        <row r="122">
          <cell r="A122" t="str">
            <v>** Will save to g\forecasting\regulatory submission 2008\</v>
          </cell>
        </row>
        <row r="136">
          <cell r="C136" t="str">
            <v>REVIEW CURRENT OUTPUT</v>
          </cell>
        </row>
        <row r="140">
          <cell r="D140" t="str">
            <v>SUMMARY</v>
          </cell>
          <cell r="K140" t="str">
            <v>SUMMARY BY MAIN TARIFF TYPE</v>
          </cell>
        </row>
        <row r="142">
          <cell r="D142" t="str">
            <v>ENERGY</v>
          </cell>
          <cell r="K142" t="str">
            <v>CUSTOMER NUMBERS</v>
          </cell>
        </row>
        <row r="144">
          <cell r="D144" t="str">
            <v>DETAIL BY INDIVIDUAL TARIFF (HIGH CASE)</v>
          </cell>
          <cell r="K144" t="str">
            <v>DETAIL BY INDIVIDUAL TARIFF (HIGH CASE)</v>
          </cell>
        </row>
        <row r="146">
          <cell r="D146" t="str">
            <v>DETAIL BY INDIVIDUAL TARIFF (MOST LIKELY CASE)</v>
          </cell>
          <cell r="K146" t="str">
            <v>DETAIL BY INDIVIDUAL TARIFF (MOST LIKELY CASE)</v>
          </cell>
        </row>
        <row r="148">
          <cell r="D148" t="str">
            <v>DETAIL BY INDIVIDUAL TARIFF (LOW CASE)</v>
          </cell>
          <cell r="K148" t="str">
            <v>DETAIL BY INDIVIDUAL TARIFF (LOW CASE)</v>
          </cell>
        </row>
        <row r="151">
          <cell r="D151" t="str">
            <v>KVA DEMAND</v>
          </cell>
          <cell r="K151" t="str">
            <v>OTHER</v>
          </cell>
        </row>
        <row r="153">
          <cell r="D153" t="str">
            <v>DETAIL BY INDIVIDUAL TARIFF (HIGH CASE)</v>
          </cell>
          <cell r="K153" t="str">
            <v>Domestic Appliance &amp; Controlled Load Details</v>
          </cell>
        </row>
        <row r="155">
          <cell r="D155" t="str">
            <v>DETAIL BY INDIVIDUAL TARIFF (MOST LIKELY CASE)</v>
          </cell>
          <cell r="K155" t="str">
            <v>Air Conditioning Details</v>
          </cell>
        </row>
        <row r="157">
          <cell r="D157" t="str">
            <v>DETAIL BY INDIVIDUAL TARIFF (LOW CASE)</v>
          </cell>
          <cell r="K157" t="str">
            <v>Residential &amp; NonResidential Energy</v>
          </cell>
        </row>
        <row r="159">
          <cell r="K159" t="str">
            <v>Residential &amp; NonResidential Customer Numbers</v>
          </cell>
        </row>
        <row r="161">
          <cell r="J161" t="str">
            <v>RETURN TO MAIN MENU</v>
          </cell>
        </row>
      </sheetData>
      <sheetData sheetId="1" refreshError="1"/>
      <sheetData sheetId="2" refreshError="1">
        <row r="1">
          <cell r="A1" t="str">
            <v>THREE SCENARIOS SUMMARY</v>
          </cell>
        </row>
        <row r="2">
          <cell r="A2" t="str">
            <v>2006/07 is after removing the "loss correction adjustments" that were entered in TM1 for Mar-Jun07 of 98.34 GWh, using NIEIR's Jan 08 input and Controlled Load declining to 50% of 2006/07 in 2019/20 and IDT growth of 0.7% per MF/GG memo to RH 16/4/08</v>
          </cell>
        </row>
        <row r="4">
          <cell r="A4" t="str">
            <v>ENERGY (excl double IDTs) GWh</v>
          </cell>
          <cell r="B4" t="str">
            <v>2005/06</v>
          </cell>
          <cell r="C4" t="str">
            <v>2006/07</v>
          </cell>
          <cell r="D4" t="str">
            <v>2007/08</v>
          </cell>
          <cell r="E4" t="str">
            <v>2008/09</v>
          </cell>
          <cell r="F4" t="str">
            <v>2009/10</v>
          </cell>
          <cell r="G4" t="str">
            <v>2010/11</v>
          </cell>
          <cell r="H4" t="str">
            <v>2011/12</v>
          </cell>
          <cell r="I4" t="str">
            <v>2012/13</v>
          </cell>
          <cell r="J4" t="str">
            <v>2013/14</v>
          </cell>
          <cell r="K4" t="str">
            <v>2014/15</v>
          </cell>
          <cell r="L4" t="str">
            <v>2015/16</v>
          </cell>
          <cell r="M4" t="str">
            <v>2016/17</v>
          </cell>
          <cell r="N4" t="str">
            <v>2017/18</v>
          </cell>
          <cell r="O4" t="str">
            <v>2018/19</v>
          </cell>
          <cell r="P4" t="str">
            <v>2019/20</v>
          </cell>
        </row>
        <row r="5">
          <cell r="A5" t="str">
            <v>HIGH CASE</v>
          </cell>
          <cell r="B5">
            <v>17196.55219366659</v>
          </cell>
          <cell r="C5">
            <v>17384.219689907215</v>
          </cell>
          <cell r="D5">
            <v>17813.986992067777</v>
          </cell>
          <cell r="E5">
            <v>18191.194477069323</v>
          </cell>
          <cell r="F5">
            <v>18594.210418032853</v>
          </cell>
          <cell r="G5">
            <v>19039.04116572635</v>
          </cell>
          <cell r="H5">
            <v>19610.213607257807</v>
          </cell>
          <cell r="I5">
            <v>20067.416162974187</v>
          </cell>
          <cell r="J5">
            <v>20637.267364171581</v>
          </cell>
          <cell r="K5">
            <v>21265.490266796216</v>
          </cell>
          <cell r="L5">
            <v>21792.964008147323</v>
          </cell>
          <cell r="M5">
            <v>22338.5032875863</v>
          </cell>
          <cell r="N5">
            <v>22892.168515773745</v>
          </cell>
          <cell r="O5">
            <v>23424.988159579192</v>
          </cell>
          <cell r="P5">
            <v>23974.926727794704</v>
          </cell>
        </row>
        <row r="6">
          <cell r="A6" t="str">
            <v>BASE CASE</v>
          </cell>
          <cell r="B6">
            <v>17196.55219366659</v>
          </cell>
          <cell r="C6">
            <v>17384.219689907215</v>
          </cell>
          <cell r="D6">
            <v>17654.880003771592</v>
          </cell>
          <cell r="E6">
            <v>17897.993008823862</v>
          </cell>
          <cell r="F6">
            <v>18126.066167738922</v>
          </cell>
          <cell r="G6">
            <v>18446.963900180686</v>
          </cell>
          <cell r="H6">
            <v>18831.306806334243</v>
          </cell>
          <cell r="I6">
            <v>19109.112358362599</v>
          </cell>
          <cell r="J6">
            <v>19416.075273286613</v>
          </cell>
          <cell r="K6">
            <v>19760.328923952489</v>
          </cell>
          <cell r="L6">
            <v>20092.063785507537</v>
          </cell>
          <cell r="M6">
            <v>20432.990127472021</v>
          </cell>
          <cell r="N6">
            <v>20797.320272304045</v>
          </cell>
          <cell r="O6">
            <v>21130.226435613302</v>
          </cell>
          <cell r="P6">
            <v>21471.910293193188</v>
          </cell>
        </row>
        <row r="7">
          <cell r="A7" t="str">
            <v>LOW CASE</v>
          </cell>
          <cell r="B7">
            <v>17196.55219366659</v>
          </cell>
          <cell r="C7">
            <v>17384.219689907215</v>
          </cell>
          <cell r="D7">
            <v>17534.71340963506</v>
          </cell>
          <cell r="E7">
            <v>17631.958617662422</v>
          </cell>
          <cell r="F7">
            <v>17728.185996613836</v>
          </cell>
          <cell r="G7">
            <v>17872.425256327511</v>
          </cell>
          <cell r="H7">
            <v>18089.561047158997</v>
          </cell>
          <cell r="I7">
            <v>18219.84025266032</v>
          </cell>
          <cell r="J7">
            <v>18395.216887964059</v>
          </cell>
          <cell r="K7">
            <v>18590.163290857163</v>
          </cell>
          <cell r="L7">
            <v>18770.006915340655</v>
          </cell>
          <cell r="M7">
            <v>18953.667393205193</v>
          </cell>
          <cell r="N7">
            <v>19143.050609236248</v>
          </cell>
          <cell r="O7">
            <v>19334.491916334635</v>
          </cell>
          <cell r="P7">
            <v>19530.448515381893</v>
          </cell>
        </row>
        <row r="9">
          <cell r="A9" t="str">
            <v>CUSTOMER Nos (excl double IDTs &amp; CL)</v>
          </cell>
          <cell r="B9" t="str">
            <v>2005/06</v>
          </cell>
          <cell r="C9" t="str">
            <v>2006/07</v>
          </cell>
          <cell r="D9" t="str">
            <v>2007/08</v>
          </cell>
          <cell r="E9" t="str">
            <v>2008/09</v>
          </cell>
          <cell r="F9" t="str">
            <v>2009/10</v>
          </cell>
          <cell r="G9" t="str">
            <v>2010/11</v>
          </cell>
          <cell r="H9" t="str">
            <v>2011/12</v>
          </cell>
          <cell r="I9" t="str">
            <v>2012/13</v>
          </cell>
          <cell r="J9" t="str">
            <v>2013/14</v>
          </cell>
          <cell r="K9" t="str">
            <v>2014/15</v>
          </cell>
          <cell r="L9" t="str">
            <v>2015/16</v>
          </cell>
          <cell r="M9" t="str">
            <v>2016/17</v>
          </cell>
          <cell r="N9" t="str">
            <v>2017/18</v>
          </cell>
          <cell r="O9" t="str">
            <v>2018/19</v>
          </cell>
          <cell r="P9" t="str">
            <v>2019/20</v>
          </cell>
        </row>
        <row r="10">
          <cell r="A10" t="str">
            <v>HIGH CASE</v>
          </cell>
          <cell r="B10">
            <v>833.48900000000003</v>
          </cell>
          <cell r="C10">
            <v>842.31500000000005</v>
          </cell>
          <cell r="D10">
            <v>855.99727796499985</v>
          </cell>
          <cell r="E10">
            <v>874.02994348954144</v>
          </cell>
          <cell r="F10">
            <v>891.97009697513283</v>
          </cell>
          <cell r="G10">
            <v>911.18281908435415</v>
          </cell>
          <cell r="H10">
            <v>933.51781454021113</v>
          </cell>
          <cell r="I10">
            <v>955.59508984809929</v>
          </cell>
          <cell r="J10">
            <v>981.93449187013482</v>
          </cell>
          <cell r="K10">
            <v>1008.738767393271</v>
          </cell>
          <cell r="L10">
            <v>1032.4971222629365</v>
          </cell>
          <cell r="M10">
            <v>1059.499856307845</v>
          </cell>
          <cell r="N10">
            <v>1087.4425698587481</v>
          </cell>
          <cell r="O10">
            <v>1114.0633779308516</v>
          </cell>
          <cell r="P10">
            <v>1141.3397552900731</v>
          </cell>
        </row>
        <row r="11">
          <cell r="A11" t="str">
            <v>BASE CASE</v>
          </cell>
          <cell r="B11">
            <v>833.48900000000003</v>
          </cell>
          <cell r="C11">
            <v>842.31500000000005</v>
          </cell>
          <cell r="D11">
            <v>850.03271028500001</v>
          </cell>
          <cell r="E11">
            <v>854.97855267869045</v>
          </cell>
          <cell r="F11">
            <v>864.96295604472982</v>
          </cell>
          <cell r="G11">
            <v>877.28421648181165</v>
          </cell>
          <cell r="H11">
            <v>890.56207823097918</v>
          </cell>
          <cell r="I11">
            <v>903.59079498476274</v>
          </cell>
          <cell r="J11">
            <v>917.67257156584969</v>
          </cell>
          <cell r="K11">
            <v>932.85982168642067</v>
          </cell>
          <cell r="L11">
            <v>948.96400397940488</v>
          </cell>
          <cell r="M11">
            <v>965.77442525829758</v>
          </cell>
          <cell r="N11">
            <v>983.0664548425849</v>
          </cell>
          <cell r="O11">
            <v>999.76375039832772</v>
          </cell>
          <cell r="P11">
            <v>1016.7475064878998</v>
          </cell>
        </row>
        <row r="12">
          <cell r="A12" t="str">
            <v>LOW CASE</v>
          </cell>
          <cell r="B12">
            <v>833.48900000000003</v>
          </cell>
          <cell r="C12">
            <v>842.31500000000005</v>
          </cell>
          <cell r="D12">
            <v>845.80229323499998</v>
          </cell>
          <cell r="E12">
            <v>844.6751386402841</v>
          </cell>
          <cell r="F12">
            <v>849.76131186243458</v>
          </cell>
          <cell r="G12">
            <v>856.95266576290476</v>
          </cell>
          <cell r="H12">
            <v>864.85964859292437</v>
          </cell>
          <cell r="I12">
            <v>872.55022683388302</v>
          </cell>
          <cell r="J12">
            <v>881.20251307846308</v>
          </cell>
          <cell r="K12">
            <v>890.5578910221758</v>
          </cell>
          <cell r="L12">
            <v>900.73254338430615</v>
          </cell>
          <cell r="M12">
            <v>911.26016847499614</v>
          </cell>
          <cell r="N12">
            <v>921.99901565072355</v>
          </cell>
          <cell r="O12">
            <v>932.44409810484035</v>
          </cell>
          <cell r="P12">
            <v>943.00887526594192</v>
          </cell>
        </row>
        <row r="14">
          <cell r="A14" t="str">
            <v>DEMAND (excl double IDTs) MVA</v>
          </cell>
          <cell r="B14" t="str">
            <v>2005/06</v>
          </cell>
          <cell r="C14" t="str">
            <v>2006/07</v>
          </cell>
          <cell r="D14" t="str">
            <v>2007/08</v>
          </cell>
          <cell r="E14" t="str">
            <v>2008/09</v>
          </cell>
          <cell r="F14" t="str">
            <v>2009/10</v>
          </cell>
          <cell r="G14" t="str">
            <v>2010/11</v>
          </cell>
          <cell r="H14" t="str">
            <v>2011/12</v>
          </cell>
          <cell r="I14" t="str">
            <v>2012/13</v>
          </cell>
          <cell r="J14" t="str">
            <v>2013/14</v>
          </cell>
          <cell r="K14" t="str">
            <v>2014/15</v>
          </cell>
          <cell r="L14" t="str">
            <v>2015/16</v>
          </cell>
          <cell r="M14" t="str">
            <v>2016/17</v>
          </cell>
          <cell r="N14" t="str">
            <v>2017/18</v>
          </cell>
          <cell r="O14" t="str">
            <v>2018/19</v>
          </cell>
          <cell r="P14" t="str">
            <v>2019/20</v>
          </cell>
        </row>
        <row r="15">
          <cell r="A15" t="str">
            <v>HIGH CASE</v>
          </cell>
          <cell r="B15">
            <v>22435.682527999998</v>
          </cell>
          <cell r="C15">
            <v>22090.173599000002</v>
          </cell>
          <cell r="D15">
            <v>22898.637891036004</v>
          </cell>
          <cell r="E15">
            <v>23430.435707601977</v>
          </cell>
          <cell r="F15">
            <v>24033.21751484197</v>
          </cell>
          <cell r="G15">
            <v>24771.277114843957</v>
          </cell>
          <cell r="H15">
            <v>25738.582717930378</v>
          </cell>
          <cell r="I15">
            <v>26493.663360659088</v>
          </cell>
          <cell r="J15">
            <v>27405.678198801492</v>
          </cell>
          <cell r="K15">
            <v>28398.934754801823</v>
          </cell>
          <cell r="L15">
            <v>29218.069703194786</v>
          </cell>
          <cell r="M15">
            <v>30063.409895595109</v>
          </cell>
          <cell r="N15">
            <v>30910.354300177481</v>
          </cell>
          <cell r="O15">
            <v>31731.045848526497</v>
          </cell>
          <cell r="P15">
            <v>32575.611809761387</v>
          </cell>
        </row>
        <row r="16">
          <cell r="A16" t="str">
            <v>BASE CASE</v>
          </cell>
          <cell r="B16">
            <v>22435.682527999998</v>
          </cell>
          <cell r="C16">
            <v>22090.173599000002</v>
          </cell>
          <cell r="D16">
            <v>22667.335421339001</v>
          </cell>
          <cell r="E16">
            <v>23101.167745739458</v>
          </cell>
          <cell r="F16">
            <v>23469.099899777171</v>
          </cell>
          <cell r="G16">
            <v>24053.255621984121</v>
          </cell>
          <cell r="H16">
            <v>24771.508080612562</v>
          </cell>
          <cell r="I16">
            <v>25290.449093637049</v>
          </cell>
          <cell r="J16">
            <v>25842.12939573218</v>
          </cell>
          <cell r="K16">
            <v>26428.371713203011</v>
          </cell>
          <cell r="L16">
            <v>26963.590478904833</v>
          </cell>
          <cell r="M16">
            <v>27533.003041449054</v>
          </cell>
          <cell r="N16">
            <v>28138.467124790077</v>
          </cell>
          <cell r="O16">
            <v>28687.979218498738</v>
          </cell>
          <cell r="P16">
            <v>29249.093838987726</v>
          </cell>
        </row>
        <row r="17">
          <cell r="A17" t="str">
            <v>LOW CASE</v>
          </cell>
          <cell r="B17">
            <v>22435.682527999998</v>
          </cell>
          <cell r="C17">
            <v>22090.173599000002</v>
          </cell>
          <cell r="D17">
            <v>22489.410444648998</v>
          </cell>
          <cell r="E17">
            <v>22719.500878241735</v>
          </cell>
          <cell r="F17">
            <v>22896.903352050795</v>
          </cell>
          <cell r="G17">
            <v>23205.284838736428</v>
          </cell>
          <cell r="H17">
            <v>23668.371253946792</v>
          </cell>
          <cell r="I17">
            <v>23968.609259362551</v>
          </cell>
          <cell r="J17">
            <v>24331.308436079602</v>
          </cell>
          <cell r="K17">
            <v>24699.860128536002</v>
          </cell>
          <cell r="L17">
            <v>25013.880889965949</v>
          </cell>
          <cell r="M17">
            <v>25352.517993221561</v>
          </cell>
          <cell r="N17">
            <v>25695.978655255345</v>
          </cell>
          <cell r="O17">
            <v>26044.333437464582</v>
          </cell>
          <cell r="P17">
            <v>26397.653947123632</v>
          </cell>
        </row>
        <row r="19">
          <cell r="A19" t="str">
            <v xml:space="preserve">ENERGY (excl double IDTs) </v>
          </cell>
          <cell r="B19" t="str">
            <v>2005/06</v>
          </cell>
          <cell r="C19" t="str">
            <v>2006/07</v>
          </cell>
          <cell r="D19" t="str">
            <v>2007/08</v>
          </cell>
          <cell r="E19" t="str">
            <v>2008/09</v>
          </cell>
          <cell r="F19" t="str">
            <v>2009/10</v>
          </cell>
          <cell r="G19" t="str">
            <v>2010/11</v>
          </cell>
          <cell r="H19" t="str">
            <v>2011/12</v>
          </cell>
          <cell r="I19" t="str">
            <v>2012/13</v>
          </cell>
          <cell r="J19" t="str">
            <v>2013/14</v>
          </cell>
          <cell r="K19" t="str">
            <v>2014/15</v>
          </cell>
          <cell r="L19" t="str">
            <v>2015/16</v>
          </cell>
          <cell r="M19" t="str">
            <v>2016/17</v>
          </cell>
          <cell r="N19" t="str">
            <v>2017/18</v>
          </cell>
          <cell r="O19" t="str">
            <v>2018/19</v>
          </cell>
          <cell r="P19" t="str">
            <v>2019/20</v>
          </cell>
        </row>
        <row r="20">
          <cell r="A20" t="str">
            <v>HIGH CASE</v>
          </cell>
          <cell r="C20">
            <v>1.0913088514902546E-2</v>
          </cell>
          <cell r="D20">
            <v>2.4721690695733274E-2</v>
          </cell>
          <cell r="E20">
            <v>2.1174792884350275E-2</v>
          </cell>
          <cell r="F20">
            <v>2.215445178553543E-2</v>
          </cell>
          <cell r="G20">
            <v>2.3923078081449244E-2</v>
          </cell>
          <cell r="H20">
            <v>3.0000063372921753E-2</v>
          </cell>
          <cell r="I20">
            <v>2.3314511757646917E-2</v>
          </cell>
          <cell r="J20">
            <v>2.8396839761005727E-2</v>
          </cell>
          <cell r="K20">
            <v>3.0441186400254453E-2</v>
          </cell>
          <cell r="L20">
            <v>2.4804212587315719E-2</v>
          </cell>
          <cell r="M20">
            <v>2.5032816978682974E-2</v>
          </cell>
          <cell r="N20">
            <v>2.478524281862346E-2</v>
          </cell>
          <cell r="O20">
            <v>2.3275193149059271E-2</v>
          </cell>
          <cell r="P20">
            <v>2.3476578279106833E-2</v>
          </cell>
        </row>
        <row r="21">
          <cell r="A21" t="str">
            <v>BASE CASE</v>
          </cell>
          <cell r="C21">
            <v>1.0913088514902546E-2</v>
          </cell>
          <cell r="D21">
            <v>1.5569310483433116E-2</v>
          </cell>
          <cell r="E21">
            <v>1.377030061945104E-2</v>
          </cell>
          <cell r="F21">
            <v>1.2742946027670145E-2</v>
          </cell>
          <cell r="G21">
            <v>1.7703661096245132E-2</v>
          </cell>
          <cell r="H21">
            <v>2.0835022404407291E-2</v>
          </cell>
          <cell r="I21">
            <v>1.4752324673235701E-2</v>
          </cell>
          <cell r="J21">
            <v>1.6063693025996542E-2</v>
          </cell>
          <cell r="K21">
            <v>1.7730341782281493E-2</v>
          </cell>
          <cell r="L21">
            <v>1.6787922044806385E-2</v>
          </cell>
          <cell r="M21">
            <v>1.6968209219522589E-2</v>
          </cell>
          <cell r="N21">
            <v>1.7830486020848413E-2</v>
          </cell>
          <cell r="O21">
            <v>1.6007166257500524E-2</v>
          </cell>
          <cell r="P21">
            <v>1.6170383153301462E-2</v>
          </cell>
        </row>
        <row r="22">
          <cell r="A22" t="str">
            <v>LOW CASE</v>
          </cell>
          <cell r="C22">
            <v>1.0913088514902546E-2</v>
          </cell>
          <cell r="D22">
            <v>8.6569154332085101E-3</v>
          </cell>
          <cell r="E22">
            <v>5.5458681163232893E-3</v>
          </cell>
          <cell r="F22">
            <v>5.4575547185677425E-3</v>
          </cell>
          <cell r="G22">
            <v>8.1361544684394292E-3</v>
          </cell>
          <cell r="H22">
            <v>1.2149206820971963E-2</v>
          </cell>
          <cell r="I22">
            <v>7.2018997675891046E-3</v>
          </cell>
          <cell r="J22">
            <v>9.6255857829561312E-3</v>
          </cell>
          <cell r="K22">
            <v>1.0597668082981739E-2</v>
          </cell>
          <cell r="L22">
            <v>9.6741282833131964E-3</v>
          </cell>
          <cell r="M22">
            <v>9.7847847735438396E-3</v>
          </cell>
          <cell r="N22">
            <v>9.9919035246418247E-3</v>
          </cell>
          <cell r="O22">
            <v>1.0000564225955647E-2</v>
          </cell>
          <cell r="P22">
            <v>1.0135078795719765E-2</v>
          </cell>
        </row>
        <row r="24">
          <cell r="A24" t="str">
            <v>CUSTOMER Nos (excl Controlled Load)</v>
          </cell>
          <cell r="B24" t="str">
            <v>2005/06</v>
          </cell>
          <cell r="C24" t="str">
            <v>2006/07</v>
          </cell>
          <cell r="D24" t="str">
            <v>2007/08</v>
          </cell>
          <cell r="E24" t="str">
            <v>2008/09</v>
          </cell>
          <cell r="F24" t="str">
            <v>2009/10</v>
          </cell>
          <cell r="G24" t="str">
            <v>2010/11</v>
          </cell>
          <cell r="H24" t="str">
            <v>2011/12</v>
          </cell>
          <cell r="I24" t="str">
            <v>2012/13</v>
          </cell>
          <cell r="J24" t="str">
            <v>2013/14</v>
          </cell>
          <cell r="K24" t="str">
            <v>2014/15</v>
          </cell>
          <cell r="L24" t="str">
            <v>2015/16</v>
          </cell>
          <cell r="M24" t="str">
            <v>2016/17</v>
          </cell>
          <cell r="N24" t="str">
            <v>2017/18</v>
          </cell>
          <cell r="O24" t="str">
            <v>2018/19</v>
          </cell>
          <cell r="P24" t="str">
            <v>2019/20</v>
          </cell>
        </row>
        <row r="25">
          <cell r="A25" t="str">
            <v>HIGH CASE</v>
          </cell>
          <cell r="C25">
            <v>1.0589221933342878E-2</v>
          </cell>
          <cell r="D25">
            <v>1.6243659397018689E-2</v>
          </cell>
          <cell r="E25">
            <v>2.1066265032304118E-2</v>
          </cell>
          <cell r="F25">
            <v>2.0525788182914884E-2</v>
          </cell>
          <cell r="G25">
            <v>2.1539648217329139E-2</v>
          </cell>
          <cell r="H25">
            <v>2.4512090206333541E-2</v>
          </cell>
          <cell r="I25">
            <v>2.3649549011297611E-2</v>
          </cell>
          <cell r="J25">
            <v>2.7563350107023279E-2</v>
          </cell>
          <cell r="K25">
            <v>2.7297417236140008E-2</v>
          </cell>
          <cell r="L25">
            <v>2.3552534746989606E-2</v>
          </cell>
          <cell r="M25">
            <v>2.615284194277101E-2</v>
          </cell>
          <cell r="N25">
            <v>2.6373494422432642E-2</v>
          </cell>
          <cell r="O25">
            <v>2.4480196757021729E-2</v>
          </cell>
          <cell r="P25">
            <v>2.4483685488236602E-2</v>
          </cell>
        </row>
        <row r="26">
          <cell r="A26" t="str">
            <v>BASE CASE</v>
          </cell>
          <cell r="C26">
            <v>1.0589221933342878E-2</v>
          </cell>
          <cell r="D26">
            <v>9.1624989285480525E-3</v>
          </cell>
          <cell r="E26">
            <v>5.8184142020042883E-3</v>
          </cell>
          <cell r="F26">
            <v>1.1677957692339463E-2</v>
          </cell>
          <cell r="G26">
            <v>1.4244841759957017E-2</v>
          </cell>
          <cell r="H26">
            <v>1.5135188231718074E-2</v>
          </cell>
          <cell r="I26">
            <v>1.462976817928731E-2</v>
          </cell>
          <cell r="J26">
            <v>1.5584240852436326E-2</v>
          </cell>
          <cell r="K26">
            <v>1.654974834287197E-2</v>
          </cell>
          <cell r="L26">
            <v>1.7263239254823003E-2</v>
          </cell>
          <cell r="M26">
            <v>1.7714498345985246E-2</v>
          </cell>
          <cell r="N26">
            <v>1.7904832776724798E-2</v>
          </cell>
          <cell r="O26">
            <v>1.6984910301324943E-2</v>
          </cell>
          <cell r="P26">
            <v>1.6987769443336413E-2</v>
          </cell>
        </row>
        <row r="27">
          <cell r="A27" t="str">
            <v>LOW CASE</v>
          </cell>
          <cell r="C27">
            <v>1.0589221933342878E-2</v>
          </cell>
          <cell r="D27">
            <v>4.1401295655424924E-3</v>
          </cell>
          <cell r="E27">
            <v>-1.3326454701426352E-3</v>
          </cell>
          <cell r="F27">
            <v>6.0214548641007075E-3</v>
          </cell>
          <cell r="G27">
            <v>8.4627927867282852E-3</v>
          </cell>
          <cell r="H27">
            <v>9.2268606492756505E-3</v>
          </cell>
          <cell r="I27">
            <v>8.8922847232736097E-3</v>
          </cell>
          <cell r="J27">
            <v>9.9160896169559979E-3</v>
          </cell>
          <cell r="K27">
            <v>1.0616603794092561E-2</v>
          </cell>
          <cell r="L27">
            <v>1.1425031954353881E-2</v>
          </cell>
          <cell r="M27">
            <v>1.1687848038813746E-2</v>
          </cell>
          <cell r="N27">
            <v>1.1784611626006867E-2</v>
          </cell>
          <cell r="O27">
            <v>1.1328734930096347E-2</v>
          </cell>
          <cell r="P27">
            <v>1.1330198971256412E-2</v>
          </cell>
        </row>
        <row r="29">
          <cell r="A29" t="str">
            <v xml:space="preserve">DEMAND (excl double IDTs) </v>
          </cell>
          <cell r="B29" t="str">
            <v>2005/06</v>
          </cell>
          <cell r="C29" t="str">
            <v>2006/07</v>
          </cell>
          <cell r="D29" t="str">
            <v>2007/08</v>
          </cell>
          <cell r="E29" t="str">
            <v>2008/09</v>
          </cell>
          <cell r="F29" t="str">
            <v>2009/10</v>
          </cell>
          <cell r="G29" t="str">
            <v>2010/11</v>
          </cell>
          <cell r="H29" t="str">
            <v>2011/12</v>
          </cell>
          <cell r="I29" t="str">
            <v>2012/13</v>
          </cell>
          <cell r="J29" t="str">
            <v>2013/14</v>
          </cell>
          <cell r="K29" t="str">
            <v>2014/15</v>
          </cell>
          <cell r="L29" t="str">
            <v>2015/16</v>
          </cell>
          <cell r="M29" t="str">
            <v>2016/17</v>
          </cell>
          <cell r="N29" t="str">
            <v>2017/18</v>
          </cell>
          <cell r="O29" t="str">
            <v>2018/19</v>
          </cell>
          <cell r="P29" t="str">
            <v>2019/20</v>
          </cell>
        </row>
        <row r="30">
          <cell r="A30" t="str">
            <v>HIGH CASE</v>
          </cell>
          <cell r="C30">
            <v>-1.5399974062246457E-2</v>
          </cell>
          <cell r="D30">
            <v>3.6598367523585251E-2</v>
          </cell>
          <cell r="E30">
            <v>2.3223993457451596E-2</v>
          </cell>
          <cell r="F30">
            <v>2.5726444645005956E-2</v>
          </cell>
          <cell r="G30">
            <v>3.070997878441329E-2</v>
          </cell>
          <cell r="H30">
            <v>3.9049484554301482E-2</v>
          </cell>
          <cell r="I30">
            <v>2.9336527617066295E-2</v>
          </cell>
          <cell r="J30">
            <v>3.4423885656246059E-2</v>
          </cell>
          <cell r="K30">
            <v>3.6242728561403328E-2</v>
          </cell>
          <cell r="L30">
            <v>2.8843861766838258E-2</v>
          </cell>
          <cell r="M30">
            <v>2.893210266754518E-2</v>
          </cell>
          <cell r="N30">
            <v>2.8171934172592554E-2</v>
          </cell>
          <cell r="O30">
            <v>2.6550700143359515E-2</v>
          </cell>
          <cell r="P30">
            <v>2.6616392200451512E-2</v>
          </cell>
        </row>
        <row r="31">
          <cell r="A31" t="str">
            <v>BASE CASE</v>
          </cell>
          <cell r="C31">
            <v>-1.5399974062246457E-2</v>
          </cell>
          <cell r="D31">
            <v>2.6127536741726971E-2</v>
          </cell>
          <cell r="E31">
            <v>1.9139096692946434E-2</v>
          </cell>
          <cell r="F31">
            <v>1.592699373846895E-2</v>
          </cell>
          <cell r="G31">
            <v>2.4890418665459595E-2</v>
          </cell>
          <cell r="H31">
            <v>2.9860924854262783E-2</v>
          </cell>
          <cell r="I31">
            <v>2.0949108602339655E-2</v>
          </cell>
          <cell r="J31">
            <v>2.1813780374265089E-2</v>
          </cell>
          <cell r="K31">
            <v>2.2685526741757157E-2</v>
          </cell>
          <cell r="L31">
            <v>2.025167390219652E-2</v>
          </cell>
          <cell r="M31">
            <v>2.1117831580690461E-2</v>
          </cell>
          <cell r="N31">
            <v>2.1990484744055645E-2</v>
          </cell>
          <cell r="O31">
            <v>1.9528856752276297E-2</v>
          </cell>
          <cell r="P31">
            <v>1.955922430838793E-2</v>
          </cell>
        </row>
        <row r="32">
          <cell r="A32" t="str">
            <v>LOW CASE</v>
          </cell>
          <cell r="C32">
            <v>-1.5399974062246457E-2</v>
          </cell>
          <cell r="D32">
            <v>1.8073051524912856E-2</v>
          </cell>
          <cell r="E32">
            <v>1.0231056708179894E-2</v>
          </cell>
          <cell r="F32">
            <v>7.8083790114841858E-3</v>
          </cell>
          <cell r="G32">
            <v>1.346826170963477E-2</v>
          </cell>
          <cell r="H32">
            <v>1.9956075455593504E-2</v>
          </cell>
          <cell r="I32">
            <v>1.2685199255765963E-2</v>
          </cell>
          <cell r="J32">
            <v>1.5132257895829922E-2</v>
          </cell>
          <cell r="K32">
            <v>1.5147220439238451E-2</v>
          </cell>
          <cell r="L32">
            <v>1.271346314496557E-2</v>
          </cell>
          <cell r="M32">
            <v>1.3537967368808143E-2</v>
          </cell>
          <cell r="N32">
            <v>1.354739841327058E-2</v>
          </cell>
          <cell r="O32">
            <v>1.3556782050719493E-2</v>
          </cell>
          <cell r="P32">
            <v>1.3566118346142853E-2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6">
          <cell r="C6" t="str">
            <v>Actual MWh imports</v>
          </cell>
          <cell r="D6" t="str">
            <v>Actual MWh imports (less loss corrections adjs)</v>
          </cell>
          <cell r="AB6" t="str">
            <v>Actual MWh imports</v>
          </cell>
          <cell r="AC6" t="str">
            <v>Actual MWh imports (less loss corrections adjs)</v>
          </cell>
          <cell r="AD6" t="str">
            <v>Weather Norm. Basic Meter tariffs</v>
          </cell>
          <cell r="AE6" t="str">
            <v>Weather Norm. Basic Meter tariffs</v>
          </cell>
          <cell r="AF6" t="str">
            <v>Weather Norm. ALL tariffs</v>
          </cell>
          <cell r="AG6" t="str">
            <v>Weather Norm. ALL tariffs</v>
          </cell>
        </row>
        <row r="7">
          <cell r="D7">
            <v>1</v>
          </cell>
          <cell r="AC7">
            <v>1</v>
          </cell>
          <cell r="AE7">
            <v>2</v>
          </cell>
          <cell r="AG7">
            <v>3</v>
          </cell>
        </row>
        <row r="8">
          <cell r="C8" t="str">
            <v>05/06</v>
          </cell>
          <cell r="D8" t="str">
            <v>06/07</v>
          </cell>
          <cell r="AB8" t="str">
            <v>05/06</v>
          </cell>
          <cell r="AC8" t="str">
            <v>06/07</v>
          </cell>
          <cell r="AD8" t="str">
            <v>05/06</v>
          </cell>
          <cell r="AE8" t="str">
            <v>06/07</v>
          </cell>
          <cell r="AF8" t="str">
            <v>05/06</v>
          </cell>
          <cell r="AG8" t="str">
            <v>06/07</v>
          </cell>
        </row>
        <row r="9">
          <cell r="C9">
            <v>19335617.995631583</v>
          </cell>
          <cell r="D9">
            <v>19606445.493461214</v>
          </cell>
          <cell r="AB9">
            <v>19335617.995631583</v>
          </cell>
          <cell r="AC9">
            <v>19606445.493461214</v>
          </cell>
          <cell r="AD9">
            <v>19269658.291297454</v>
          </cell>
          <cell r="AE9">
            <v>19565185.369508851</v>
          </cell>
          <cell r="AF9">
            <v>19142296.833249964</v>
          </cell>
          <cell r="AG9">
            <v>19482388.497683652</v>
          </cell>
        </row>
        <row r="10">
          <cell r="C10">
            <v>6597165.2063214723</v>
          </cell>
          <cell r="D10">
            <v>6520908.9278279617</v>
          </cell>
          <cell r="AB10">
            <v>6597165.2063214723</v>
          </cell>
          <cell r="AC10">
            <v>6520908.9278279617</v>
          </cell>
          <cell r="AD10">
            <v>6531205.5019873371</v>
          </cell>
          <cell r="AE10">
            <v>6479648.8038756</v>
          </cell>
          <cell r="AF10">
            <v>6531205.5019873371</v>
          </cell>
          <cell r="AG10">
            <v>6479648.8038756</v>
          </cell>
        </row>
        <row r="11">
          <cell r="C11">
            <v>3453120.1763493684</v>
          </cell>
          <cell r="D11">
            <v>3067967.9491564124</v>
          </cell>
          <cell r="AB11">
            <v>3453120.1763493684</v>
          </cell>
          <cell r="AC11">
            <v>3067967.9491564124</v>
          </cell>
          <cell r="AD11">
            <v>3418595.2283241176</v>
          </cell>
          <cell r="AE11">
            <v>3048555.8182303286</v>
          </cell>
          <cell r="AF11">
            <v>3418595.2283241176</v>
          </cell>
          <cell r="AG11">
            <v>3048555.8182303286</v>
          </cell>
        </row>
        <row r="12">
          <cell r="C12">
            <v>2666332.6791674742</v>
          </cell>
          <cell r="D12">
            <v>2316741.1311760265</v>
          </cell>
          <cell r="AB12">
            <v>2666332.6791674742</v>
          </cell>
          <cell r="AC12">
            <v>2316741.1311760265</v>
          </cell>
          <cell r="AD12">
            <v>2639674.1812105323</v>
          </cell>
          <cell r="AE12">
            <v>2302082.2811145065</v>
          </cell>
          <cell r="AF12">
            <v>2639674.1812105323</v>
          </cell>
          <cell r="AG12">
            <v>2302082.2811145065</v>
          </cell>
        </row>
        <row r="13">
          <cell r="C13">
            <v>786787.49718189437</v>
          </cell>
          <cell r="D13">
            <v>751226.8179803869</v>
          </cell>
          <cell r="AB13">
            <v>786787.49718189437</v>
          </cell>
          <cell r="AC13">
            <v>751226.8179803869</v>
          </cell>
          <cell r="AD13">
            <v>778921.04711358564</v>
          </cell>
          <cell r="AE13">
            <v>746473.5371158229</v>
          </cell>
          <cell r="AF13">
            <v>778921.04711358564</v>
          </cell>
          <cell r="AG13">
            <v>746473.5371158229</v>
          </cell>
        </row>
        <row r="14">
          <cell r="C14">
            <v>1082813.3724004191</v>
          </cell>
          <cell r="D14">
            <v>1123476.6567184259</v>
          </cell>
          <cell r="AB14">
            <v>1082813.3724004191</v>
          </cell>
          <cell r="AC14">
            <v>1123476.6567184259</v>
          </cell>
          <cell r="AD14">
            <v>1071987.1996945813</v>
          </cell>
          <cell r="AE14">
            <v>1116368.017934043</v>
          </cell>
          <cell r="AF14">
            <v>1071987.1996945813</v>
          </cell>
          <cell r="AG14">
            <v>1116368.017934043</v>
          </cell>
        </row>
        <row r="15">
          <cell r="C15">
            <v>450448.1978174774</v>
          </cell>
          <cell r="D15">
            <v>444270.42202023021</v>
          </cell>
          <cell r="AB15">
            <v>450448.1978174774</v>
          </cell>
          <cell r="AC15">
            <v>444270.42202023021</v>
          </cell>
          <cell r="AD15">
            <v>445944.53161893884</v>
          </cell>
          <cell r="AE15">
            <v>441459.3641011882</v>
          </cell>
          <cell r="AF15">
            <v>445944.53161893884</v>
          </cell>
          <cell r="AG15">
            <v>441459.3641011882</v>
          </cell>
        </row>
        <row r="16">
          <cell r="C16">
            <v>578708.32469095872</v>
          </cell>
          <cell r="D16">
            <v>679206.23469819571</v>
          </cell>
          <cell r="AB16">
            <v>578708.32469095872</v>
          </cell>
          <cell r="AC16">
            <v>679206.23469819571</v>
          </cell>
          <cell r="AD16">
            <v>572922.28950788616</v>
          </cell>
          <cell r="AE16">
            <v>674908.65383285482</v>
          </cell>
          <cell r="AF16">
            <v>572922.28950788616</v>
          </cell>
          <cell r="AG16">
            <v>674908.65383285482</v>
          </cell>
        </row>
        <row r="17">
          <cell r="C17">
            <v>1314687.7604993002</v>
          </cell>
          <cell r="D17">
            <v>1603700.6745976016</v>
          </cell>
          <cell r="AB17">
            <v>1314687.7604993002</v>
          </cell>
          <cell r="AC17">
            <v>1603700.6745976016</v>
          </cell>
          <cell r="AD17">
            <v>1301543.2638462305</v>
          </cell>
          <cell r="AE17">
            <v>1593553.4866290644</v>
          </cell>
          <cell r="AF17">
            <v>1301543.2638462305</v>
          </cell>
          <cell r="AG17">
            <v>1593553.4866290644</v>
          </cell>
        </row>
        <row r="18">
          <cell r="C18">
            <v>987720.09838099976</v>
          </cell>
          <cell r="D18">
            <v>1225247.756320715</v>
          </cell>
          <cell r="AB18">
            <v>987720.09838099976</v>
          </cell>
          <cell r="AC18">
            <v>1225247.756320715</v>
          </cell>
          <cell r="AD18">
            <v>977844.68619764771</v>
          </cell>
          <cell r="AE18">
            <v>1217495.1753756865</v>
          </cell>
          <cell r="AF18">
            <v>977844.68619764771</v>
          </cell>
          <cell r="AG18">
            <v>1217495.1753756865</v>
          </cell>
        </row>
        <row r="19">
          <cell r="C19">
            <v>348438.81783400004</v>
          </cell>
          <cell r="D19">
            <v>389672.65725431917</v>
          </cell>
          <cell r="AB19">
            <v>348438.81783400004</v>
          </cell>
          <cell r="AC19">
            <v>389672.65725431917</v>
          </cell>
          <cell r="AD19">
            <v>344955.06069224409</v>
          </cell>
          <cell r="AE19">
            <v>387207.05892790388</v>
          </cell>
          <cell r="AF19">
            <v>344955.06069224409</v>
          </cell>
          <cell r="AG19">
            <v>387207.05892790388</v>
          </cell>
        </row>
        <row r="20">
          <cell r="C20">
            <v>734716.1327723806</v>
          </cell>
          <cell r="D20">
            <v>705904.64805808</v>
          </cell>
          <cell r="AB20">
            <v>734716.1327723806</v>
          </cell>
          <cell r="AC20">
            <v>705904.64805808</v>
          </cell>
          <cell r="AD20">
            <v>727370.30204485101</v>
          </cell>
          <cell r="AE20">
            <v>701438.13677878107</v>
          </cell>
          <cell r="AF20">
            <v>727370.30204485101</v>
          </cell>
          <cell r="AG20">
            <v>701438.13677878107</v>
          </cell>
        </row>
        <row r="21">
          <cell r="C21">
            <v>288750.94174053182</v>
          </cell>
          <cell r="D21">
            <v>208401.36945940199</v>
          </cell>
          <cell r="AB21">
            <v>288750.94174053182</v>
          </cell>
          <cell r="AC21">
            <v>208401.36945940199</v>
          </cell>
          <cell r="AD21">
            <v>285863.95526258845</v>
          </cell>
          <cell r="AE21">
            <v>207082.7394293088</v>
          </cell>
          <cell r="AF21">
            <v>285863.95526258845</v>
          </cell>
          <cell r="AG21">
            <v>207082.7394293088</v>
          </cell>
        </row>
        <row r="22">
          <cell r="C22">
            <v>445975.8300318488</v>
          </cell>
          <cell r="D22">
            <v>497503.27859867807</v>
          </cell>
          <cell r="AB22">
            <v>445975.8300318488</v>
          </cell>
          <cell r="AC22">
            <v>497503.27859867807</v>
          </cell>
          <cell r="AD22">
            <v>441516.87941153022</v>
          </cell>
          <cell r="AE22">
            <v>494355.39734947239</v>
          </cell>
          <cell r="AF22">
            <v>441516.87941153022</v>
          </cell>
          <cell r="AG22">
            <v>494355.39734947239</v>
          </cell>
        </row>
        <row r="23">
          <cell r="C23">
            <v>9310.7772999999997</v>
          </cell>
          <cell r="D23">
            <v>15214.552037583811</v>
          </cell>
          <cell r="AB23">
            <v>9310.7772999999997</v>
          </cell>
          <cell r="AC23">
            <v>15214.552037583811</v>
          </cell>
          <cell r="AD23">
            <v>9217.6863891887151</v>
          </cell>
          <cell r="AE23">
            <v>15118.284123110812</v>
          </cell>
          <cell r="AF23">
            <v>9217.6863891887151</v>
          </cell>
          <cell r="AG23">
            <v>15118.284123110812</v>
          </cell>
        </row>
        <row r="24">
          <cell r="C24">
            <v>2394.3939999999993</v>
          </cell>
          <cell r="D24">
            <v>4486.0677491386205</v>
          </cell>
          <cell r="AB24">
            <v>2394.3939999999993</v>
          </cell>
          <cell r="AC24">
            <v>4486.0677491386205</v>
          </cell>
          <cell r="AD24">
            <v>2370.4543963429478</v>
          </cell>
          <cell r="AE24">
            <v>4457.682793385251</v>
          </cell>
          <cell r="AF24">
            <v>2370.4543963429478</v>
          </cell>
          <cell r="AG24">
            <v>4457.682793385251</v>
          </cell>
        </row>
        <row r="25">
          <cell r="C25">
            <v>87.38</v>
          </cell>
          <cell r="D25">
            <v>116.6518078254805</v>
          </cell>
          <cell r="AB25">
            <v>87.38</v>
          </cell>
          <cell r="AC25">
            <v>116.6518078254805</v>
          </cell>
          <cell r="AD25">
            <v>86.506358248662011</v>
          </cell>
          <cell r="AE25">
            <v>115.91371009962413</v>
          </cell>
          <cell r="AF25">
            <v>86.506358248662011</v>
          </cell>
          <cell r="AG25">
            <v>115.91371009962413</v>
          </cell>
        </row>
        <row r="26">
          <cell r="C26">
            <v>35.213000000000001</v>
          </cell>
          <cell r="D26">
            <v>41.727702892766651</v>
          </cell>
          <cell r="AB26">
            <v>35.213000000000001</v>
          </cell>
          <cell r="AC26">
            <v>41.727702892766651</v>
          </cell>
          <cell r="AD26">
            <v>34.860933772146204</v>
          </cell>
          <cell r="AE26">
            <v>41.463676786489415</v>
          </cell>
          <cell r="AF26">
            <v>34.860933772146204</v>
          </cell>
          <cell r="AG26">
            <v>41.463676786489415</v>
          </cell>
        </row>
        <row r="27">
          <cell r="C27">
            <v>1118688.9088419974</v>
          </cell>
          <cell r="D27">
            <v>1055882.1756690978</v>
          </cell>
          <cell r="AB27">
            <v>1118688.9088419974</v>
          </cell>
          <cell r="AC27">
            <v>1055882.1756690978</v>
          </cell>
          <cell r="AD27">
            <v>1118688.9088419974</v>
          </cell>
          <cell r="AE27">
            <v>1055882.1756690978</v>
          </cell>
          <cell r="AF27">
            <v>1107504.04574377</v>
          </cell>
          <cell r="AG27">
            <v>1049201.2313514615</v>
          </cell>
        </row>
        <row r="28">
          <cell r="C28">
            <v>642826.72100099805</v>
          </cell>
          <cell r="D28">
            <v>546978.83465027856</v>
          </cell>
          <cell r="AB28">
            <v>642826.72100099805</v>
          </cell>
          <cell r="AC28">
            <v>546978.83465027856</v>
          </cell>
          <cell r="AD28">
            <v>642826.72100099805</v>
          </cell>
          <cell r="AE28">
            <v>546978.83465027856</v>
          </cell>
          <cell r="AF28">
            <v>636399.61797579587</v>
          </cell>
          <cell r="AG28">
            <v>543517.90385569585</v>
          </cell>
        </row>
        <row r="29">
          <cell r="C29">
            <v>229230.09197999971</v>
          </cell>
          <cell r="D29">
            <v>199018.84921723901</v>
          </cell>
          <cell r="AB29">
            <v>229230.09197999971</v>
          </cell>
          <cell r="AC29">
            <v>199018.84921723901</v>
          </cell>
          <cell r="AD29">
            <v>229230.09197999971</v>
          </cell>
          <cell r="AE29">
            <v>199018.84921723901</v>
          </cell>
          <cell r="AF29">
            <v>226938.2062050309</v>
          </cell>
          <cell r="AG29">
            <v>197759.58574976181</v>
          </cell>
        </row>
        <row r="30">
          <cell r="C30">
            <v>124473.5820539999</v>
          </cell>
          <cell r="D30">
            <v>176375.02204411841</v>
          </cell>
          <cell r="AB30">
            <v>124473.5820539999</v>
          </cell>
          <cell r="AC30">
            <v>176375.02204411841</v>
          </cell>
          <cell r="AD30">
            <v>124473.5820539999</v>
          </cell>
          <cell r="AE30">
            <v>176375.02204411841</v>
          </cell>
          <cell r="AF30">
            <v>123229.07166007716</v>
          </cell>
          <cell r="AG30">
            <v>175259.03417307406</v>
          </cell>
        </row>
        <row r="31">
          <cell r="C31">
            <v>122158.51380699989</v>
          </cell>
          <cell r="D31">
            <v>133509.46975746186</v>
          </cell>
          <cell r="AB31">
            <v>122158.51380699989</v>
          </cell>
          <cell r="AC31">
            <v>133509.46975746186</v>
          </cell>
          <cell r="AD31">
            <v>122158.51380699989</v>
          </cell>
          <cell r="AE31">
            <v>133509.46975746186</v>
          </cell>
          <cell r="AF31">
            <v>120937.14990286631</v>
          </cell>
          <cell r="AG31">
            <v>132664.70757292974</v>
          </cell>
        </row>
        <row r="32">
          <cell r="C32">
            <v>11490347.035121597</v>
          </cell>
          <cell r="D32">
            <v>11921604.732564155</v>
          </cell>
          <cell r="AB32">
            <v>11490347.035121597</v>
          </cell>
          <cell r="AC32">
            <v>11921604.732564155</v>
          </cell>
          <cell r="AD32">
            <v>11490347.035121597</v>
          </cell>
          <cell r="AE32">
            <v>11921604.732564155</v>
          </cell>
          <cell r="AF32">
            <v>11375464.374246743</v>
          </cell>
          <cell r="AG32">
            <v>11846172.473898875</v>
          </cell>
        </row>
        <row r="33">
          <cell r="C33">
            <v>0</v>
          </cell>
          <cell r="D33">
            <v>80.628100000000003</v>
          </cell>
          <cell r="AB33">
            <v>0</v>
          </cell>
          <cell r="AC33">
            <v>80.628100000000003</v>
          </cell>
          <cell r="AD33">
            <v>0</v>
          </cell>
          <cell r="AE33">
            <v>80.628100000000003</v>
          </cell>
          <cell r="AF33">
            <v>0</v>
          </cell>
          <cell r="AG33">
            <v>80.117937162754018</v>
          </cell>
        </row>
        <row r="34">
          <cell r="C34">
            <v>96.26</v>
          </cell>
          <cell r="D34">
            <v>99.937999999999988</v>
          </cell>
          <cell r="AB34">
            <v>96.26</v>
          </cell>
          <cell r="AC34">
            <v>99.937999999999988</v>
          </cell>
          <cell r="AD34">
            <v>96.26</v>
          </cell>
          <cell r="AE34">
            <v>99.937999999999988</v>
          </cell>
          <cell r="AF34">
            <v>95.29757433069588</v>
          </cell>
          <cell r="AG34">
            <v>99.305656516416846</v>
          </cell>
        </row>
        <row r="35">
          <cell r="C35">
            <v>35799.996611999995</v>
          </cell>
          <cell r="D35">
            <v>45135.929354000007</v>
          </cell>
          <cell r="AB35">
            <v>35799.996611999995</v>
          </cell>
          <cell r="AC35">
            <v>45135.929354000007</v>
          </cell>
          <cell r="AD35">
            <v>35799.996611999995</v>
          </cell>
          <cell r="AE35">
            <v>45135.929354000007</v>
          </cell>
          <cell r="AF35">
            <v>35442.061481100456</v>
          </cell>
          <cell r="AG35">
            <v>44850.338179447077</v>
          </cell>
        </row>
        <row r="36">
          <cell r="C36">
            <v>6919.21</v>
          </cell>
          <cell r="D36">
            <v>5519.0492276539062</v>
          </cell>
          <cell r="AB36">
            <v>6919.21</v>
          </cell>
          <cell r="AC36">
            <v>5519.0492276539062</v>
          </cell>
          <cell r="AD36">
            <v>6919.21</v>
          </cell>
          <cell r="AE36">
            <v>5519.0492276539062</v>
          </cell>
          <cell r="AF36">
            <v>6850.0304309650346</v>
          </cell>
          <cell r="AG36">
            <v>5484.1282284876079</v>
          </cell>
        </row>
        <row r="37">
          <cell r="C37">
            <v>289200.06964330003</v>
          </cell>
          <cell r="D37">
            <v>317670.53914000007</v>
          </cell>
          <cell r="AB37">
            <v>289200.06964330003</v>
          </cell>
          <cell r="AC37">
            <v>317670.53914000007</v>
          </cell>
          <cell r="AD37">
            <v>289200.06964330003</v>
          </cell>
          <cell r="AE37">
            <v>317670.53914000007</v>
          </cell>
          <cell r="AF37">
            <v>286308.5926997175</v>
          </cell>
          <cell r="AG37">
            <v>315660.52397708385</v>
          </cell>
        </row>
        <row r="38">
          <cell r="C38">
            <v>58701.775707000001</v>
          </cell>
          <cell r="D38">
            <v>58783.369980000003</v>
          </cell>
          <cell r="AB38">
            <v>58701.775707000001</v>
          </cell>
          <cell r="AC38">
            <v>58783.369980000003</v>
          </cell>
          <cell r="AD38">
            <v>58701.775707000001</v>
          </cell>
          <cell r="AE38">
            <v>58783.369980000003</v>
          </cell>
          <cell r="AF38">
            <v>58114.864261185015</v>
          </cell>
          <cell r="AG38">
            <v>58411.42656558397</v>
          </cell>
        </row>
        <row r="39">
          <cell r="C39">
            <v>40.365000000000002</v>
          </cell>
          <cell r="D39">
            <v>6.2110000000000003</v>
          </cell>
          <cell r="AB39">
            <v>40.365000000000002</v>
          </cell>
          <cell r="AC39">
            <v>6.2110000000000003</v>
          </cell>
          <cell r="AD39">
            <v>40.365000000000002</v>
          </cell>
          <cell r="AE39">
            <v>6.2110000000000003</v>
          </cell>
          <cell r="AF39">
            <v>39.961423102623513</v>
          </cell>
          <cell r="AG39">
            <v>6.1717007807186972</v>
          </cell>
        </row>
        <row r="40">
          <cell r="C40">
            <v>74403.546502100013</v>
          </cell>
          <cell r="D40">
            <v>73317.916330000007</v>
          </cell>
          <cell r="AB40">
            <v>74403.546502100013</v>
          </cell>
          <cell r="AC40">
            <v>73317.916330000007</v>
          </cell>
          <cell r="AD40">
            <v>74403.546502100013</v>
          </cell>
          <cell r="AE40">
            <v>73317.916330000007</v>
          </cell>
          <cell r="AF40">
            <v>73659.645784866647</v>
          </cell>
          <cell r="AG40">
            <v>72854.00764040077</v>
          </cell>
        </row>
        <row r="41">
          <cell r="C41">
            <v>44740.662664600008</v>
          </cell>
          <cell r="D41">
            <v>54073.303700000004</v>
          </cell>
          <cell r="AB41">
            <v>44740.662664600008</v>
          </cell>
          <cell r="AC41">
            <v>54073.303700000004</v>
          </cell>
          <cell r="AD41">
            <v>44740.662664600008</v>
          </cell>
          <cell r="AE41">
            <v>54073.303700000004</v>
          </cell>
          <cell r="AF41">
            <v>44293.337065076965</v>
          </cell>
          <cell r="AG41">
            <v>53731.162560188255</v>
          </cell>
        </row>
        <row r="42">
          <cell r="C42">
            <v>91920.368120399988</v>
          </cell>
          <cell r="D42">
            <v>96928.155440000002</v>
          </cell>
          <cell r="AB42">
            <v>91920.368120399988</v>
          </cell>
          <cell r="AC42">
            <v>96928.155440000002</v>
          </cell>
          <cell r="AD42">
            <v>91920.368120399988</v>
          </cell>
          <cell r="AE42">
            <v>96928.155440000002</v>
          </cell>
          <cell r="AF42">
            <v>91001.3309106456</v>
          </cell>
          <cell r="AG42">
            <v>96314.856319863349</v>
          </cell>
        </row>
        <row r="43">
          <cell r="C43">
            <v>41029.187175200001</v>
          </cell>
          <cell r="D43">
            <v>42068.098109999999</v>
          </cell>
          <cell r="AB43">
            <v>41029.187175200001</v>
          </cell>
          <cell r="AC43">
            <v>42068.098109999999</v>
          </cell>
          <cell r="AD43">
            <v>41029.187175200001</v>
          </cell>
          <cell r="AE43">
            <v>42068.098109999999</v>
          </cell>
          <cell r="AF43">
            <v>40618.969608940948</v>
          </cell>
          <cell r="AG43">
            <v>41801.918201390719</v>
          </cell>
        </row>
        <row r="44">
          <cell r="C44">
            <v>76721.4250111</v>
          </cell>
          <cell r="D44">
            <v>92241.693320078441</v>
          </cell>
          <cell r="AB44">
            <v>76721.4250111</v>
          </cell>
          <cell r="AC44">
            <v>92241.693320078441</v>
          </cell>
          <cell r="AD44">
            <v>76721.4250111</v>
          </cell>
          <cell r="AE44">
            <v>92241.693320078441</v>
          </cell>
          <cell r="AF44">
            <v>75954.349706546971</v>
          </cell>
          <cell r="AG44">
            <v>91658.047122579737</v>
          </cell>
        </row>
        <row r="45">
          <cell r="C45">
            <v>37476.039120700007</v>
          </cell>
          <cell r="D45">
            <v>36636.26008</v>
          </cell>
          <cell r="AB45">
            <v>37476.039120700007</v>
          </cell>
          <cell r="AC45">
            <v>36636.26008</v>
          </cell>
          <cell r="AD45">
            <v>37476.039120700007</v>
          </cell>
          <cell r="AE45">
            <v>36636.26008</v>
          </cell>
          <cell r="AF45">
            <v>37101.346600093239</v>
          </cell>
          <cell r="AG45">
            <v>36404.449354105498</v>
          </cell>
        </row>
        <row r="46">
          <cell r="C46">
            <v>3072873.072444499</v>
          </cell>
          <cell r="D46">
            <v>3199024.5607621768</v>
          </cell>
          <cell r="AB46">
            <v>3072873.072444499</v>
          </cell>
          <cell r="AC46">
            <v>3199024.5607621768</v>
          </cell>
          <cell r="AD46">
            <v>3072873.072444499</v>
          </cell>
          <cell r="AE46">
            <v>3199024.5607621768</v>
          </cell>
          <cell r="AF46">
            <v>3042149.9068156392</v>
          </cell>
          <cell r="AG46">
            <v>3178783.1877627135</v>
          </cell>
        </row>
        <row r="47">
          <cell r="C47">
            <v>40578.036060600003</v>
          </cell>
          <cell r="D47">
            <v>44355.547310000002</v>
          </cell>
          <cell r="AB47">
            <v>40578.036060600003</v>
          </cell>
          <cell r="AC47">
            <v>44355.547310000002</v>
          </cell>
          <cell r="AD47">
            <v>40578.036060600003</v>
          </cell>
          <cell r="AE47">
            <v>44355.547310000002</v>
          </cell>
          <cell r="AF47">
            <v>40172.329188434305</v>
          </cell>
          <cell r="AG47">
            <v>44074.893891858337</v>
          </cell>
        </row>
        <row r="48">
          <cell r="C48">
            <v>41601.580289699996</v>
          </cell>
          <cell r="D48">
            <v>44237.386200000001</v>
          </cell>
          <cell r="AB48">
            <v>41601.580289699996</v>
          </cell>
          <cell r="AC48">
            <v>44237.386200000001</v>
          </cell>
          <cell r="AD48">
            <v>41601.580289699996</v>
          </cell>
          <cell r="AE48">
            <v>44237.386200000001</v>
          </cell>
          <cell r="AF48">
            <v>41185.639828922685</v>
          </cell>
          <cell r="AG48">
            <v>43957.480429479074</v>
          </cell>
        </row>
        <row r="49">
          <cell r="C49">
            <v>229863.47745410001</v>
          </cell>
          <cell r="D49">
            <v>223016.12012000001</v>
          </cell>
          <cell r="AB49">
            <v>229863.47745410001</v>
          </cell>
          <cell r="AC49">
            <v>223016.12012000001</v>
          </cell>
          <cell r="AD49">
            <v>229863.47745410001</v>
          </cell>
          <cell r="AE49">
            <v>223016.12012000001</v>
          </cell>
          <cell r="AF49">
            <v>227565.25897147652</v>
          </cell>
          <cell r="AG49">
            <v>221605.01733335352</v>
          </cell>
        </row>
        <row r="50">
          <cell r="C50">
            <v>7.6E-3</v>
          </cell>
          <cell r="D50">
            <v>9.7059999999999995</v>
          </cell>
          <cell r="AB50">
            <v>7.6E-3</v>
          </cell>
          <cell r="AC50">
            <v>9.7059999999999995</v>
          </cell>
          <cell r="AD50">
            <v>7.6E-3</v>
          </cell>
          <cell r="AE50">
            <v>9.7059999999999995</v>
          </cell>
          <cell r="AF50">
            <v>7.5240137639028528E-3</v>
          </cell>
          <cell r="AG50">
            <v>9.6445866652158543</v>
          </cell>
        </row>
        <row r="51">
          <cell r="C51">
            <v>119579.538004</v>
          </cell>
          <cell r="D51">
            <v>124370.29599999997</v>
          </cell>
          <cell r="AB51">
            <v>119579.538004</v>
          </cell>
          <cell r="AC51">
            <v>124370.29599999997</v>
          </cell>
          <cell r="AD51">
            <v>119579.538004</v>
          </cell>
          <cell r="AE51">
            <v>124370.29599999997</v>
          </cell>
          <cell r="AF51">
            <v>118383.95918726845</v>
          </cell>
          <cell r="AG51">
            <v>123583.36063780636</v>
          </cell>
        </row>
        <row r="52">
          <cell r="C52">
            <v>1139284.0250324002</v>
          </cell>
          <cell r="D52">
            <v>1132979.1529447976</v>
          </cell>
          <cell r="AB52">
            <v>1139284.0250324002</v>
          </cell>
          <cell r="AC52">
            <v>1132979.1529447976</v>
          </cell>
          <cell r="AD52">
            <v>1139284.0250324002</v>
          </cell>
          <cell r="AE52">
            <v>1132979.1529447976</v>
          </cell>
          <cell r="AF52">
            <v>1127893.2480708449</v>
          </cell>
          <cell r="AG52">
            <v>1125810.3884668194</v>
          </cell>
        </row>
        <row r="53">
          <cell r="C53">
            <v>70000.005898699994</v>
          </cell>
          <cell r="D53">
            <v>74570.961042912808</v>
          </cell>
          <cell r="AB53">
            <v>70000.005898699994</v>
          </cell>
          <cell r="AC53">
            <v>74570.961042912808</v>
          </cell>
          <cell r="AD53">
            <v>70000.005898699994</v>
          </cell>
          <cell r="AE53">
            <v>74570.961042912808</v>
          </cell>
          <cell r="AF53">
            <v>69300.132612513116</v>
          </cell>
          <cell r="AG53">
            <v>74099.123891078489</v>
          </cell>
        </row>
        <row r="54">
          <cell r="C54">
            <v>135910.9581163</v>
          </cell>
          <cell r="D54">
            <v>136207.27035000001</v>
          </cell>
          <cell r="AB54">
            <v>135910.9581163</v>
          </cell>
          <cell r="AC54">
            <v>136207.27035000001</v>
          </cell>
          <cell r="AD54">
            <v>135910.9581163</v>
          </cell>
          <cell r="AE54">
            <v>136207.27035000001</v>
          </cell>
          <cell r="AF54">
            <v>134552.09467529808</v>
          </cell>
          <cell r="AG54">
            <v>135345.43821585213</v>
          </cell>
        </row>
        <row r="55">
          <cell r="C55">
            <v>46287.42798</v>
          </cell>
          <cell r="D55">
            <v>39120.788719999997</v>
          </cell>
          <cell r="AB55">
            <v>46287.42798</v>
          </cell>
          <cell r="AC55">
            <v>39120.788719999997</v>
          </cell>
          <cell r="AD55">
            <v>46287.42798</v>
          </cell>
          <cell r="AE55">
            <v>39120.788719999997</v>
          </cell>
          <cell r="AF55">
            <v>45824.637528576583</v>
          </cell>
          <cell r="AG55">
            <v>38873.257492441662</v>
          </cell>
        </row>
        <row r="56">
          <cell r="C56">
            <v>40704.98461</v>
          </cell>
          <cell r="D56">
            <v>23076.236839999998</v>
          </cell>
          <cell r="AB56">
            <v>40704.98461</v>
          </cell>
          <cell r="AC56">
            <v>23076.236839999998</v>
          </cell>
          <cell r="AD56">
            <v>40704.98461</v>
          </cell>
          <cell r="AE56">
            <v>23076.236839999998</v>
          </cell>
          <cell r="AF56">
            <v>40298.008482249184</v>
          </cell>
          <cell r="AG56">
            <v>22930.225232889639</v>
          </cell>
        </row>
        <row r="57">
          <cell r="C57">
            <v>197866.17263000002</v>
          </cell>
          <cell r="D57">
            <v>184283.7323</v>
          </cell>
          <cell r="AB57">
            <v>197866.17263000002</v>
          </cell>
          <cell r="AC57">
            <v>184283.7323</v>
          </cell>
          <cell r="AD57">
            <v>197866.17263000002</v>
          </cell>
          <cell r="AE57">
            <v>184283.7323</v>
          </cell>
          <cell r="AF57">
            <v>195887.86924722343</v>
          </cell>
          <cell r="AG57">
            <v>183117.70318944863</v>
          </cell>
        </row>
        <row r="58">
          <cell r="C58">
            <v>72686.588568000006</v>
          </cell>
          <cell r="D58">
            <v>179843.13131999999</v>
          </cell>
          <cell r="AB58">
            <v>72686.588568000006</v>
          </cell>
          <cell r="AC58">
            <v>179843.13131999999</v>
          </cell>
          <cell r="AD58">
            <v>72686.588568000006</v>
          </cell>
          <cell r="AE58">
            <v>179843.13131999999</v>
          </cell>
          <cell r="AF58">
            <v>71959.854320628394</v>
          </cell>
          <cell r="AG58">
            <v>178705.19948068573</v>
          </cell>
        </row>
        <row r="59">
          <cell r="C59">
            <v>58629.949874999998</v>
          </cell>
          <cell r="D59">
            <v>54258.35100000001</v>
          </cell>
          <cell r="AB59">
            <v>58629.949874999998</v>
          </cell>
          <cell r="AC59">
            <v>54258.35100000001</v>
          </cell>
          <cell r="AD59">
            <v>58629.949874999998</v>
          </cell>
          <cell r="AE59">
            <v>54258.35100000001</v>
          </cell>
          <cell r="AF59">
            <v>58043.756557425571</v>
          </cell>
          <cell r="AG59">
            <v>53915.038999711665</v>
          </cell>
        </row>
        <row r="60">
          <cell r="C60">
            <v>59231.287703100003</v>
          </cell>
          <cell r="D60">
            <v>55119.895140000008</v>
          </cell>
          <cell r="AB60">
            <v>59231.287703100003</v>
          </cell>
          <cell r="AC60">
            <v>55119.895140000008</v>
          </cell>
          <cell r="AD60">
            <v>59231.287703100003</v>
          </cell>
          <cell r="AE60">
            <v>55119.895140000008</v>
          </cell>
          <cell r="AF60">
            <v>58639.082096291342</v>
          </cell>
          <cell r="AG60">
            <v>54771.131841679402</v>
          </cell>
        </row>
        <row r="61">
          <cell r="C61">
            <v>270731.97464209993</v>
          </cell>
          <cell r="D61">
            <v>269741.46621000004</v>
          </cell>
          <cell r="AB61">
            <v>270731.97464209993</v>
          </cell>
          <cell r="AC61">
            <v>269741.46621000004</v>
          </cell>
          <cell r="AD61">
            <v>270731.97464209993</v>
          </cell>
          <cell r="AE61">
            <v>269741.46621000004</v>
          </cell>
          <cell r="AF61">
            <v>268025.14520207344</v>
          </cell>
          <cell r="AG61">
            <v>268034.71544042235</v>
          </cell>
        </row>
        <row r="62">
          <cell r="C62">
            <v>409811.07547249994</v>
          </cell>
          <cell r="D62">
            <v>442465.24304075708</v>
          </cell>
          <cell r="AB62">
            <v>409811.07547249994</v>
          </cell>
          <cell r="AC62">
            <v>442465.24304075708</v>
          </cell>
          <cell r="AD62">
            <v>409811.07547249994</v>
          </cell>
          <cell r="AE62">
            <v>442465.24304075708</v>
          </cell>
          <cell r="AF62">
            <v>405713.70690196322</v>
          </cell>
          <cell r="AG62">
            <v>439665.60713500698</v>
          </cell>
        </row>
        <row r="63">
          <cell r="C63">
            <v>5347.3479000000016</v>
          </cell>
          <cell r="D63">
            <v>5943.7142000000003</v>
          </cell>
          <cell r="AB63">
            <v>5347.3479000000016</v>
          </cell>
          <cell r="AC63">
            <v>5943.7142000000003</v>
          </cell>
          <cell r="AD63">
            <v>5347.3479000000016</v>
          </cell>
          <cell r="AE63">
            <v>5943.7142000000003</v>
          </cell>
          <cell r="AF63">
            <v>5293.8841052601356</v>
          </cell>
          <cell r="AG63">
            <v>5906.106193609533</v>
          </cell>
        </row>
        <row r="64">
          <cell r="C64">
            <v>0</v>
          </cell>
          <cell r="D64">
            <v>10.03435</v>
          </cell>
          <cell r="AB64">
            <v>0</v>
          </cell>
          <cell r="AC64">
            <v>10.03435</v>
          </cell>
          <cell r="AD64">
            <v>0</v>
          </cell>
          <cell r="AE64">
            <v>10.03435</v>
          </cell>
          <cell r="AF64">
            <v>0</v>
          </cell>
          <cell r="AG64">
            <v>9.9708590772829915</v>
          </cell>
        </row>
        <row r="65">
          <cell r="C65">
            <v>100840.29508</v>
          </cell>
          <cell r="D65">
            <v>107487.89682000001</v>
          </cell>
          <cell r="AB65">
            <v>100840.29508</v>
          </cell>
          <cell r="AC65">
            <v>107487.89682000001</v>
          </cell>
          <cell r="AD65">
            <v>100840.29508</v>
          </cell>
          <cell r="AE65">
            <v>107487.89682000001</v>
          </cell>
          <cell r="AF65">
            <v>99832.074754992776</v>
          </cell>
          <cell r="AG65">
            <v>106807.78243790127</v>
          </cell>
        </row>
        <row r="66">
          <cell r="C66">
            <v>0</v>
          </cell>
          <cell r="D66">
            <v>2.3340000000000001</v>
          </cell>
          <cell r="AB66">
            <v>0</v>
          </cell>
          <cell r="AC66">
            <v>2.3340000000000001</v>
          </cell>
          <cell r="AD66">
            <v>0</v>
          </cell>
          <cell r="AE66">
            <v>2.3340000000000001</v>
          </cell>
          <cell r="AF66">
            <v>0</v>
          </cell>
          <cell r="AG66">
            <v>2.3192319469002478</v>
          </cell>
        </row>
        <row r="67">
          <cell r="C67">
            <v>70.043999999999997</v>
          </cell>
          <cell r="D67">
            <v>7352.1191903459921</v>
          </cell>
          <cell r="AB67">
            <v>70.043999999999997</v>
          </cell>
          <cell r="AC67">
            <v>7352.1191903459921</v>
          </cell>
          <cell r="AD67">
            <v>70.043999999999997</v>
          </cell>
          <cell r="AE67">
            <v>7352.1191903459921</v>
          </cell>
          <cell r="AF67">
            <v>69.343686852475187</v>
          </cell>
          <cell r="AG67">
            <v>7305.5997016575875</v>
          </cell>
        </row>
        <row r="68">
          <cell r="C68">
            <v>357742.61898419994</v>
          </cell>
          <cell r="D68">
            <v>301877.60138443479</v>
          </cell>
          <cell r="AB68">
            <v>357742.61898419994</v>
          </cell>
          <cell r="AC68">
            <v>301877.60138443479</v>
          </cell>
          <cell r="AD68">
            <v>357742.61898419994</v>
          </cell>
          <cell r="AE68">
            <v>301877.60138443479</v>
          </cell>
          <cell r="AF68">
            <v>354165.84068049665</v>
          </cell>
          <cell r="AG68">
            <v>299967.51378937432</v>
          </cell>
        </row>
        <row r="69">
          <cell r="C69">
            <v>6136.0572900000006</v>
          </cell>
          <cell r="D69">
            <v>5238.4884290000009</v>
          </cell>
          <cell r="AB69">
            <v>6136.0572900000006</v>
          </cell>
          <cell r="AC69">
            <v>5238.4884290000009</v>
          </cell>
          <cell r="AD69">
            <v>6136.0572900000006</v>
          </cell>
          <cell r="AE69">
            <v>5238.4884290000009</v>
          </cell>
          <cell r="AF69">
            <v>6074.7078297442695</v>
          </cell>
          <cell r="AG69">
            <v>5205.3426383907854</v>
          </cell>
        </row>
        <row r="70">
          <cell r="C70">
            <v>4257521.6039300002</v>
          </cell>
          <cell r="D70">
            <v>4444451.6071079997</v>
          </cell>
          <cell r="AB70">
            <v>4257521.6039300002</v>
          </cell>
          <cell r="AC70">
            <v>4444451.6071079997</v>
          </cell>
          <cell r="AD70">
            <v>4257521.6039300002</v>
          </cell>
          <cell r="AE70">
            <v>4444451.6071079997</v>
          </cell>
          <cell r="AF70">
            <v>4214954.098431983</v>
          </cell>
          <cell r="AG70">
            <v>4416329.9715754157</v>
          </cell>
        </row>
        <row r="71">
          <cell r="C71">
            <v>100038.88801000001</v>
          </cell>
          <cell r="D71">
            <v>102836.11440000001</v>
          </cell>
          <cell r="AB71">
            <v>100038.88801000001</v>
          </cell>
          <cell r="AC71">
            <v>102836.11440000001</v>
          </cell>
          <cell r="AD71">
            <v>100038.88801000001</v>
          </cell>
          <cell r="AE71">
            <v>102836.11440000001</v>
          </cell>
          <cell r="AF71">
            <v>99038.680304312657</v>
          </cell>
          <cell r="AG71">
            <v>102185.4335096695</v>
          </cell>
        </row>
        <row r="72">
          <cell r="C72">
            <v>135330.47999000002</v>
          </cell>
          <cell r="D72">
            <v>123480.74879999999</v>
          </cell>
          <cell r="AB72">
            <v>135330.47999000002</v>
          </cell>
          <cell r="AC72">
            <v>123480.74879999999</v>
          </cell>
          <cell r="AD72">
            <v>135330.47999000002</v>
          </cell>
          <cell r="AE72">
            <v>123480.74879999999</v>
          </cell>
          <cell r="AF72">
            <v>133977.42027899207</v>
          </cell>
          <cell r="AG72">
            <v>122699.44192121868</v>
          </cell>
        </row>
        <row r="73">
          <cell r="C73">
            <v>109038.75601000001</v>
          </cell>
          <cell r="D73">
            <v>102836.11440000001</v>
          </cell>
          <cell r="AB73">
            <v>109038.75601000001</v>
          </cell>
          <cell r="AC73">
            <v>102836.11440000001</v>
          </cell>
          <cell r="AD73">
            <v>109038.75601000001</v>
          </cell>
          <cell r="AE73">
            <v>102836.11440000001</v>
          </cell>
          <cell r="AF73">
            <v>107948.56592343224</v>
          </cell>
          <cell r="AG73">
            <v>102185.4335096695</v>
          </cell>
        </row>
        <row r="74">
          <cell r="C74">
            <v>135330.47998999999</v>
          </cell>
          <cell r="D74">
            <v>123480.74879999999</v>
          </cell>
          <cell r="AB74">
            <v>135330.47998999999</v>
          </cell>
          <cell r="AC74">
            <v>123480.74879999999</v>
          </cell>
          <cell r="AD74">
            <v>135330.47998999999</v>
          </cell>
          <cell r="AE74">
            <v>123480.74879999999</v>
          </cell>
          <cell r="AF74">
            <v>133977.42027899204</v>
          </cell>
          <cell r="AG74">
            <v>122699.44192121868</v>
          </cell>
        </row>
        <row r="75">
          <cell r="C75">
            <v>0</v>
          </cell>
          <cell r="D75">
            <v>0</v>
          </cell>
          <cell r="AB75">
            <v>0</v>
          </cell>
          <cell r="AC75">
            <v>0</v>
          </cell>
          <cell r="AD75">
            <v>0</v>
          </cell>
          <cell r="AE75">
            <v>0</v>
          </cell>
          <cell r="AF75">
            <v>0</v>
          </cell>
          <cell r="AG75">
            <v>0</v>
          </cell>
        </row>
        <row r="76">
          <cell r="C76">
            <v>7.2759576141834259E-12</v>
          </cell>
          <cell r="D76">
            <v>0</v>
          </cell>
          <cell r="AB76">
            <v>7.2759576141834259E-12</v>
          </cell>
          <cell r="AC76">
            <v>0</v>
          </cell>
          <cell r="AD76">
            <v>7.2759576141834259E-12</v>
          </cell>
          <cell r="AE76">
            <v>0</v>
          </cell>
          <cell r="AF76">
            <v>7.2032112150907711E-12</v>
          </cell>
          <cell r="AG76">
            <v>0</v>
          </cell>
        </row>
        <row r="77">
          <cell r="C77">
            <v>-3.637978807091713E-12</v>
          </cell>
          <cell r="D77">
            <v>0</v>
          </cell>
          <cell r="AB77">
            <v>-3.637978807091713E-12</v>
          </cell>
          <cell r="AC77">
            <v>0</v>
          </cell>
          <cell r="AD77">
            <v>-3.637978807091713E-12</v>
          </cell>
          <cell r="AE77">
            <v>0</v>
          </cell>
          <cell r="AF77">
            <v>-3.6016056075453856E-12</v>
          </cell>
          <cell r="AG77">
            <v>0</v>
          </cell>
        </row>
        <row r="78">
          <cell r="C78">
            <v>9.0949470177292824E-13</v>
          </cell>
          <cell r="D78">
            <v>0</v>
          </cell>
          <cell r="AB78">
            <v>9.0949470177292824E-13</v>
          </cell>
          <cell r="AC78">
            <v>0</v>
          </cell>
          <cell r="AD78">
            <v>9.0949470177292824E-13</v>
          </cell>
          <cell r="AE78">
            <v>0</v>
          </cell>
          <cell r="AF78">
            <v>9.0040140188634639E-13</v>
          </cell>
          <cell r="AG78">
            <v>0</v>
          </cell>
        </row>
        <row r="79">
          <cell r="C79">
            <v>-11610.398349999999</v>
          </cell>
          <cell r="D79">
            <v>0</v>
          </cell>
          <cell r="AB79">
            <v>-11610.398349999999</v>
          </cell>
          <cell r="AC79">
            <v>0</v>
          </cell>
          <cell r="AD79">
            <v>-11610.398349999999</v>
          </cell>
          <cell r="AE79">
            <v>0</v>
          </cell>
          <cell r="AF79">
            <v>-11494.315393394076</v>
          </cell>
          <cell r="AG79">
            <v>0</v>
          </cell>
        </row>
        <row r="80">
          <cell r="C80">
            <v>706324.30958</v>
          </cell>
          <cell r="D80">
            <v>708493.808617</v>
          </cell>
          <cell r="AB80">
            <v>706324.30958</v>
          </cell>
          <cell r="AC80">
            <v>708493.808617</v>
          </cell>
          <cell r="AD80">
            <v>706324.30958</v>
          </cell>
          <cell r="AE80">
            <v>708493.808617</v>
          </cell>
          <cell r="AF80">
            <v>699262.34566567105</v>
          </cell>
          <cell r="AG80">
            <v>704010.91479244921</v>
          </cell>
        </row>
        <row r="81">
          <cell r="C81">
            <v>1075230.1917099999</v>
          </cell>
          <cell r="D81">
            <v>1171797.6023549999</v>
          </cell>
          <cell r="AB81">
            <v>1075230.1917099999</v>
          </cell>
          <cell r="AC81">
            <v>1171797.6023549999</v>
          </cell>
          <cell r="AD81">
            <v>1075230.1917099999</v>
          </cell>
          <cell r="AE81">
            <v>1171797.6023549999</v>
          </cell>
          <cell r="AF81">
            <v>1064479.8370776239</v>
          </cell>
          <cell r="AG81">
            <v>1164383.2196584528</v>
          </cell>
        </row>
        <row r="82">
          <cell r="C82">
            <v>113142.19785</v>
          </cell>
          <cell r="D82">
            <v>115617.52938200001</v>
          </cell>
          <cell r="AB82">
            <v>113142.19785</v>
          </cell>
          <cell r="AC82">
            <v>115617.52938200001</v>
          </cell>
          <cell r="AD82">
            <v>113142.19785</v>
          </cell>
          <cell r="AE82">
            <v>115617.52938200001</v>
          </cell>
          <cell r="AF82">
            <v>112010.98077652892</v>
          </cell>
          <cell r="AG82">
            <v>114885.97590591795</v>
          </cell>
        </row>
        <row r="83">
          <cell r="C83">
            <v>706324.30958</v>
          </cell>
          <cell r="D83">
            <v>708493.808617</v>
          </cell>
          <cell r="AB83">
            <v>706324.30958</v>
          </cell>
          <cell r="AC83">
            <v>708493.808617</v>
          </cell>
          <cell r="AD83">
            <v>706324.30958</v>
          </cell>
          <cell r="AE83">
            <v>708493.808617</v>
          </cell>
          <cell r="AF83">
            <v>699262.34566567105</v>
          </cell>
          <cell r="AG83">
            <v>704010.91479244921</v>
          </cell>
        </row>
        <row r="84">
          <cell r="C84">
            <v>1075230.1917099999</v>
          </cell>
          <cell r="D84">
            <v>1171797.6023549999</v>
          </cell>
          <cell r="AB84">
            <v>1075230.1917099999</v>
          </cell>
          <cell r="AC84">
            <v>1171797.6023549999</v>
          </cell>
          <cell r="AD84">
            <v>1075230.1917099999</v>
          </cell>
          <cell r="AE84">
            <v>1171797.6023549999</v>
          </cell>
          <cell r="AF84">
            <v>1064479.8370776239</v>
          </cell>
          <cell r="AG84">
            <v>1164383.2196584528</v>
          </cell>
        </row>
        <row r="85">
          <cell r="C85">
            <v>113142.19785</v>
          </cell>
          <cell r="D85">
            <v>115617.52938200001</v>
          </cell>
          <cell r="AB85">
            <v>113142.19785</v>
          </cell>
          <cell r="AC85">
            <v>115617.52938200001</v>
          </cell>
          <cell r="AD85">
            <v>113142.19785</v>
          </cell>
          <cell r="AE85">
            <v>115617.52938200001</v>
          </cell>
          <cell r="AF85">
            <v>112010.98077652892</v>
          </cell>
          <cell r="AG85">
            <v>114885.97590591795</v>
          </cell>
        </row>
        <row r="86">
          <cell r="C86">
            <v>0</v>
          </cell>
          <cell r="D86">
            <v>0</v>
          </cell>
          <cell r="AB86">
            <v>0</v>
          </cell>
          <cell r="AC86">
            <v>0</v>
          </cell>
          <cell r="AD86">
            <v>0</v>
          </cell>
          <cell r="AE86">
            <v>0</v>
          </cell>
        </row>
        <row r="87">
          <cell r="C87">
            <v>0</v>
          </cell>
          <cell r="D87">
            <v>0</v>
          </cell>
          <cell r="AB87">
            <v>0</v>
          </cell>
          <cell r="AC87">
            <v>0</v>
          </cell>
          <cell r="AD87">
            <v>0</v>
          </cell>
          <cell r="AE87">
            <v>0</v>
          </cell>
        </row>
        <row r="88">
          <cell r="C88">
            <v>0</v>
          </cell>
          <cell r="D88">
            <v>0</v>
          </cell>
          <cell r="AB88">
            <v>0</v>
          </cell>
          <cell r="AC88">
            <v>0</v>
          </cell>
          <cell r="AD88">
            <v>0</v>
          </cell>
          <cell r="AE88">
            <v>0</v>
          </cell>
        </row>
        <row r="89">
          <cell r="C89">
            <v>0</v>
          </cell>
          <cell r="D89">
            <v>0</v>
          </cell>
          <cell r="AB89">
            <v>0</v>
          </cell>
          <cell r="AC89">
            <v>0</v>
          </cell>
          <cell r="AD89">
            <v>0</v>
          </cell>
          <cell r="AE89">
            <v>0</v>
          </cell>
        </row>
        <row r="90">
          <cell r="C90">
            <v>0</v>
          </cell>
          <cell r="D90">
            <v>0</v>
          </cell>
          <cell r="AB90">
            <v>0</v>
          </cell>
          <cell r="AC90">
            <v>0</v>
          </cell>
          <cell r="AD90">
            <v>0</v>
          </cell>
          <cell r="AE90">
            <v>0</v>
          </cell>
        </row>
        <row r="91">
          <cell r="C91">
            <v>0</v>
          </cell>
          <cell r="D91">
            <v>0</v>
          </cell>
          <cell r="AB91">
            <v>0</v>
          </cell>
          <cell r="AC91">
            <v>0</v>
          </cell>
          <cell r="AD91">
            <v>0</v>
          </cell>
          <cell r="AE91">
            <v>0</v>
          </cell>
        </row>
        <row r="92">
          <cell r="C92">
            <v>129416.8453465223</v>
          </cell>
          <cell r="D92">
            <v>108049.6574</v>
          </cell>
          <cell r="AB92">
            <v>129416.8453465223</v>
          </cell>
          <cell r="AC92">
            <v>108049.6574</v>
          </cell>
          <cell r="AD92">
            <v>129416.8453465223</v>
          </cell>
          <cell r="AE92">
            <v>108049.6574</v>
          </cell>
          <cell r="AF92">
            <v>128122.91127212114</v>
          </cell>
          <cell r="AG92">
            <v>107365.98855771498</v>
          </cell>
        </row>
        <row r="93">
          <cell r="C93">
            <v>17196552.060491584</v>
          </cell>
          <cell r="D93">
            <v>17384219.689907216</v>
          </cell>
          <cell r="AB93">
            <v>17196552.060491584</v>
          </cell>
          <cell r="AC93">
            <v>17384219.689907216</v>
          </cell>
          <cell r="AD93">
            <v>17140897.489332452</v>
          </cell>
          <cell r="AE93">
            <v>17342959.565954853</v>
          </cell>
          <cell r="AF93">
            <v>17024617.683527716</v>
          </cell>
          <cell r="AG93">
            <v>17274223.511895943</v>
          </cell>
        </row>
        <row r="97">
          <cell r="C97">
            <v>0</v>
          </cell>
          <cell r="D97">
            <v>0</v>
          </cell>
          <cell r="AB97">
            <v>0</v>
          </cell>
          <cell r="AC97">
            <v>0</v>
          </cell>
          <cell r="AD97">
            <v>0</v>
          </cell>
          <cell r="AE97">
            <v>0</v>
          </cell>
          <cell r="AF97">
            <v>0</v>
          </cell>
          <cell r="AG97">
            <v>0</v>
          </cell>
        </row>
        <row r="98">
          <cell r="C98">
            <v>19335617.995631587</v>
          </cell>
          <cell r="D98">
            <v>19606445.493461214</v>
          </cell>
          <cell r="AB98">
            <v>19335617.995631587</v>
          </cell>
          <cell r="AC98">
            <v>19606445.493461214</v>
          </cell>
          <cell r="AD98">
            <v>19269658.291297451</v>
          </cell>
          <cell r="AE98">
            <v>19565185.369508855</v>
          </cell>
          <cell r="AF98">
            <v>19142296.833249968</v>
          </cell>
          <cell r="AG98">
            <v>19482388.497683652</v>
          </cell>
        </row>
        <row r="99">
          <cell r="C99">
            <v>4779679.4121486694</v>
          </cell>
          <cell r="D99">
            <v>4698823.6347310832</v>
          </cell>
          <cell r="AB99">
            <v>4779679.4121486694</v>
          </cell>
          <cell r="AC99">
            <v>4698823.6347310832</v>
          </cell>
          <cell r="AD99">
            <v>4731892.9369558785</v>
          </cell>
          <cell r="AE99">
            <v>4669139.6629662355</v>
          </cell>
          <cell r="AF99">
            <v>4731891.2742170636</v>
          </cell>
          <cell r="AG99">
            <v>4669092.49636601</v>
          </cell>
        </row>
        <row r="100">
          <cell r="C100">
            <v>1118688.9088419974</v>
          </cell>
          <cell r="D100">
            <v>1055882.1756690978</v>
          </cell>
          <cell r="AB100">
            <v>1118688.9088419974</v>
          </cell>
          <cell r="AC100">
            <v>1055882.1756690978</v>
          </cell>
          <cell r="AD100">
            <v>1118688.9088419974</v>
          </cell>
          <cell r="AE100">
            <v>1055882.1756690978</v>
          </cell>
          <cell r="AF100">
            <v>1107504.04574377</v>
          </cell>
          <cell r="AG100">
            <v>1049201.2313514615</v>
          </cell>
        </row>
        <row r="101">
          <cell r="C101">
            <v>1817652.0981727997</v>
          </cell>
          <cell r="D101">
            <v>1829539.6842872242</v>
          </cell>
          <cell r="AB101">
            <v>1817652.0981727997</v>
          </cell>
          <cell r="AC101">
            <v>1829539.6842872242</v>
          </cell>
          <cell r="AD101">
            <v>1799478.869031453</v>
          </cell>
          <cell r="AE101">
            <v>1817963.5320997103</v>
          </cell>
          <cell r="AF101">
            <v>1799478.8690314533</v>
          </cell>
          <cell r="AG101">
            <v>1817963.5320997103</v>
          </cell>
        </row>
        <row r="102">
          <cell r="C102">
            <v>399678.67288619996</v>
          </cell>
          <cell r="D102">
            <v>352252.01916743483</v>
          </cell>
          <cell r="AB102">
            <v>399678.67288619996</v>
          </cell>
          <cell r="AC102">
            <v>352252.01916743483</v>
          </cell>
          <cell r="AD102">
            <v>399678.67288619996</v>
          </cell>
          <cell r="AE102">
            <v>352252.01916743483</v>
          </cell>
          <cell r="AF102">
            <v>395682.60999134136</v>
          </cell>
          <cell r="AG102">
            <v>350023.19460721215</v>
          </cell>
        </row>
        <row r="103">
          <cell r="C103">
            <v>3072873.072444499</v>
          </cell>
          <cell r="D103">
            <v>3199024.5607621768</v>
          </cell>
          <cell r="AB103">
            <v>3072873.072444499</v>
          </cell>
          <cell r="AC103">
            <v>3199024.5607621768</v>
          </cell>
          <cell r="AD103">
            <v>3072873.072444499</v>
          </cell>
          <cell r="AE103">
            <v>3199024.5607621768</v>
          </cell>
          <cell r="AF103">
            <v>3042149.9068156392</v>
          </cell>
          <cell r="AG103">
            <v>3178783.1877627135</v>
          </cell>
        </row>
        <row r="104">
          <cell r="C104">
            <v>1646456.6532838002</v>
          </cell>
          <cell r="D104">
            <v>1675711.217514876</v>
          </cell>
          <cell r="AB104">
            <v>1646456.6532838002</v>
          </cell>
          <cell r="AC104">
            <v>1675711.217514876</v>
          </cell>
          <cell r="AD104">
            <v>1646456.6532838002</v>
          </cell>
          <cell r="AE104">
            <v>1675711.217514876</v>
          </cell>
          <cell r="AF104">
            <v>1629995.0685495711</v>
          </cell>
          <cell r="AG104">
            <v>1665108.3930760971</v>
          </cell>
        </row>
        <row r="105">
          <cell r="C105">
            <v>2113650.7285770997</v>
          </cell>
          <cell r="D105">
            <v>2242710.9368213234</v>
          </cell>
          <cell r="AB105">
            <v>2113650.7285770997</v>
          </cell>
          <cell r="AC105">
            <v>2242710.9368213234</v>
          </cell>
          <cell r="AD105">
            <v>2113650.7285770997</v>
          </cell>
          <cell r="AE105">
            <v>2242710.9368213234</v>
          </cell>
          <cell r="AF105">
            <v>2092518.0491970251</v>
          </cell>
          <cell r="AG105">
            <v>2228520.5022873171</v>
          </cell>
        </row>
        <row r="106">
          <cell r="C106">
            <v>4257521.6039300002</v>
          </cell>
          <cell r="D106">
            <v>4444451.6071079997</v>
          </cell>
          <cell r="AB106">
            <v>4257521.6039300002</v>
          </cell>
          <cell r="AC106">
            <v>4444451.6071079997</v>
          </cell>
          <cell r="AD106">
            <v>4257521.6039300002</v>
          </cell>
          <cell r="AE106">
            <v>4444451.6071079997</v>
          </cell>
          <cell r="AF106">
            <v>4214954.098431983</v>
          </cell>
          <cell r="AG106">
            <v>4416329.9715754157</v>
          </cell>
        </row>
        <row r="107">
          <cell r="C107">
            <v>129416.8453465223</v>
          </cell>
          <cell r="D107">
            <v>108049.6574</v>
          </cell>
          <cell r="AB107">
            <v>129416.8453465223</v>
          </cell>
          <cell r="AC107">
            <v>108049.6574</v>
          </cell>
          <cell r="AD107">
            <v>129416.8453465223</v>
          </cell>
          <cell r="AE107">
            <v>108049.6574</v>
          </cell>
          <cell r="AF107">
            <v>128122.91127212114</v>
          </cell>
          <cell r="AG107">
            <v>107365.98855771498</v>
          </cell>
        </row>
        <row r="108">
          <cell r="C108">
            <v>17196552.060491588</v>
          </cell>
          <cell r="D108">
            <v>17384219.689907216</v>
          </cell>
          <cell r="AB108">
            <v>17196552.060491588</v>
          </cell>
          <cell r="AC108">
            <v>17384219.689907216</v>
          </cell>
          <cell r="AD108">
            <v>17140897.489332452</v>
          </cell>
          <cell r="AE108">
            <v>17342959.565954857</v>
          </cell>
          <cell r="AF108">
            <v>17024617.683527719</v>
          </cell>
          <cell r="AG108">
            <v>17274223.511895943</v>
          </cell>
        </row>
      </sheetData>
      <sheetData sheetId="22" refreshError="1">
        <row r="5">
          <cell r="A5" t="str">
            <v>Year</v>
          </cell>
          <cell r="B5" t="str">
            <v>Price (Elas.)</v>
          </cell>
          <cell r="C5" t="str">
            <v>Income (Elas.)</v>
          </cell>
        </row>
        <row r="6">
          <cell r="A6" t="str">
            <v>2007/08</v>
          </cell>
          <cell r="B6">
            <v>-0.38</v>
          </cell>
          <cell r="C6">
            <v>1.05</v>
          </cell>
        </row>
        <row r="7">
          <cell r="A7" t="str">
            <v>2008/09</v>
          </cell>
          <cell r="B7">
            <v>-0.37</v>
          </cell>
          <cell r="C7">
            <v>1.05</v>
          </cell>
        </row>
        <row r="8">
          <cell r="A8" t="str">
            <v>2009/10</v>
          </cell>
          <cell r="B8">
            <v>-0.36</v>
          </cell>
          <cell r="C8">
            <v>1.05</v>
          </cell>
        </row>
        <row r="9">
          <cell r="A9" t="str">
            <v>2010/11</v>
          </cell>
          <cell r="B9">
            <v>-0.35</v>
          </cell>
          <cell r="C9">
            <v>1.04</v>
          </cell>
        </row>
        <row r="10">
          <cell r="A10" t="str">
            <v>2011/12</v>
          </cell>
          <cell r="B10">
            <v>-0.34</v>
          </cell>
          <cell r="C10">
            <v>1.04</v>
          </cell>
        </row>
        <row r="11">
          <cell r="A11" t="str">
            <v>2012/13</v>
          </cell>
          <cell r="B11">
            <v>-0.33</v>
          </cell>
          <cell r="C11">
            <v>1.04</v>
          </cell>
        </row>
        <row r="12">
          <cell r="A12" t="str">
            <v>2013/14</v>
          </cell>
          <cell r="B12">
            <v>-0.32</v>
          </cell>
          <cell r="C12">
            <v>1.03</v>
          </cell>
        </row>
        <row r="13">
          <cell r="A13" t="str">
            <v>2014/15</v>
          </cell>
          <cell r="B13">
            <v>-0.3</v>
          </cell>
          <cell r="C13">
            <v>1.03</v>
          </cell>
        </row>
        <row r="14">
          <cell r="A14" t="str">
            <v>2015/16</v>
          </cell>
          <cell r="B14">
            <v>-0.28000000000000003</v>
          </cell>
          <cell r="C14">
            <v>1.03</v>
          </cell>
        </row>
        <row r="15">
          <cell r="A15" t="str">
            <v>2016/17</v>
          </cell>
          <cell r="B15">
            <v>-0.27</v>
          </cell>
          <cell r="C15">
            <v>1.02</v>
          </cell>
        </row>
        <row r="16">
          <cell r="A16" t="str">
            <v>2017/18</v>
          </cell>
          <cell r="B16">
            <v>-0.25</v>
          </cell>
          <cell r="C16">
            <v>1.02</v>
          </cell>
        </row>
        <row r="17">
          <cell r="A17" t="str">
            <v>2018/19</v>
          </cell>
          <cell r="B17">
            <v>-0.25</v>
          </cell>
          <cell r="C17">
            <v>1.02</v>
          </cell>
        </row>
        <row r="18">
          <cell r="A18" t="str">
            <v>2019/20</v>
          </cell>
          <cell r="B18">
            <v>-0.25</v>
          </cell>
          <cell r="C18">
            <v>1.02</v>
          </cell>
        </row>
        <row r="23">
          <cell r="D23">
            <v>0.5</v>
          </cell>
        </row>
        <row r="24">
          <cell r="D24">
            <v>-5.1922485660828577E-2</v>
          </cell>
        </row>
      </sheetData>
      <sheetData sheetId="23" refreshError="1">
        <row r="6">
          <cell r="B6">
            <v>1</v>
          </cell>
          <cell r="C6">
            <v>1</v>
          </cell>
          <cell r="D6">
            <v>1</v>
          </cell>
          <cell r="E6">
            <v>1</v>
          </cell>
          <cell r="F6">
            <v>1</v>
          </cell>
          <cell r="G6">
            <v>1</v>
          </cell>
          <cell r="H6">
            <v>1</v>
          </cell>
          <cell r="I6">
            <v>1</v>
          </cell>
          <cell r="J6">
            <v>1</v>
          </cell>
          <cell r="K6">
            <v>1</v>
          </cell>
          <cell r="L6">
            <v>1</v>
          </cell>
          <cell r="M6">
            <v>1</v>
          </cell>
          <cell r="N6">
            <v>1</v>
          </cell>
          <cell r="O6">
            <v>1</v>
          </cell>
        </row>
        <row r="7">
          <cell r="B7">
            <v>0</v>
          </cell>
          <cell r="C7">
            <v>0</v>
          </cell>
          <cell r="D7">
            <v>0</v>
          </cell>
          <cell r="E7">
            <v>0</v>
          </cell>
          <cell r="F7">
            <v>0</v>
          </cell>
          <cell r="G7">
            <v>0</v>
          </cell>
          <cell r="H7">
            <v>0</v>
          </cell>
          <cell r="I7">
            <v>0</v>
          </cell>
          <cell r="J7">
            <v>0</v>
          </cell>
          <cell r="K7">
            <v>0</v>
          </cell>
          <cell r="L7">
            <v>0</v>
          </cell>
          <cell r="M7">
            <v>0</v>
          </cell>
          <cell r="N7">
            <v>0</v>
          </cell>
          <cell r="O7">
            <v>0</v>
          </cell>
        </row>
        <row r="8">
          <cell r="B8">
            <v>0.37</v>
          </cell>
          <cell r="C8">
            <v>0.37</v>
          </cell>
          <cell r="D8">
            <v>0.37</v>
          </cell>
          <cell r="E8">
            <v>0.37</v>
          </cell>
          <cell r="F8">
            <v>0.37</v>
          </cell>
          <cell r="G8">
            <v>0.37</v>
          </cell>
          <cell r="H8">
            <v>0.37</v>
          </cell>
          <cell r="I8">
            <v>0.37</v>
          </cell>
          <cell r="J8">
            <v>0.37</v>
          </cell>
          <cell r="K8">
            <v>0.37</v>
          </cell>
          <cell r="L8">
            <v>0.37</v>
          </cell>
          <cell r="M8">
            <v>0.37</v>
          </cell>
          <cell r="N8">
            <v>0.37</v>
          </cell>
          <cell r="O8">
            <v>0.37</v>
          </cell>
        </row>
        <row r="9">
          <cell r="B9">
            <v>0</v>
          </cell>
          <cell r="C9">
            <v>0</v>
          </cell>
          <cell r="D9">
            <v>0</v>
          </cell>
          <cell r="E9">
            <v>0</v>
          </cell>
          <cell r="F9">
            <v>0</v>
          </cell>
          <cell r="G9">
            <v>0</v>
          </cell>
          <cell r="H9">
            <v>0</v>
          </cell>
          <cell r="I9">
            <v>0</v>
          </cell>
          <cell r="J9">
            <v>0</v>
          </cell>
          <cell r="K9">
            <v>0</v>
          </cell>
          <cell r="L9">
            <v>0</v>
          </cell>
          <cell r="M9">
            <v>0</v>
          </cell>
          <cell r="N9">
            <v>0</v>
          </cell>
          <cell r="O9">
            <v>0</v>
          </cell>
        </row>
        <row r="11">
          <cell r="B11">
            <v>769.98</v>
          </cell>
          <cell r="C11">
            <v>769.98</v>
          </cell>
          <cell r="D11">
            <v>769.98</v>
          </cell>
          <cell r="E11">
            <v>769.98</v>
          </cell>
          <cell r="F11">
            <v>760.98</v>
          </cell>
          <cell r="G11">
            <v>755.98</v>
          </cell>
          <cell r="H11">
            <v>750.98</v>
          </cell>
          <cell r="I11">
            <v>745.98</v>
          </cell>
          <cell r="J11">
            <v>740.98</v>
          </cell>
          <cell r="K11">
            <v>735.98</v>
          </cell>
          <cell r="L11">
            <v>730.98</v>
          </cell>
          <cell r="M11">
            <v>725.98</v>
          </cell>
          <cell r="N11">
            <v>720.98</v>
          </cell>
          <cell r="O11">
            <v>715.98</v>
          </cell>
        </row>
        <row r="12">
          <cell r="B12">
            <v>9.5000000000000001E-2</v>
          </cell>
          <cell r="C12">
            <v>9.4E-2</v>
          </cell>
          <cell r="D12">
            <v>9.2499999999999999E-2</v>
          </cell>
          <cell r="E12">
            <v>9.0499999999999997E-2</v>
          </cell>
          <cell r="F12">
            <v>8.7999999999999995E-2</v>
          </cell>
          <cell r="G12">
            <v>8.5500000000000007E-2</v>
          </cell>
          <cell r="H12">
            <v>8.3299999999999999E-2</v>
          </cell>
          <cell r="I12">
            <v>8.1000000000000003E-2</v>
          </cell>
          <cell r="J12">
            <v>7.9000000000000001E-2</v>
          </cell>
          <cell r="K12">
            <v>7.6999999999999999E-2</v>
          </cell>
          <cell r="L12">
            <v>7.4999999999999997E-2</v>
          </cell>
          <cell r="M12">
            <v>7.2999999999999995E-2</v>
          </cell>
          <cell r="N12">
            <v>7.0999999999999994E-2</v>
          </cell>
          <cell r="O12">
            <v>6.9000000000000006E-2</v>
          </cell>
        </row>
        <row r="13">
          <cell r="B13">
            <v>3600</v>
          </cell>
          <cell r="C13">
            <v>3600</v>
          </cell>
          <cell r="D13">
            <v>3600</v>
          </cell>
          <cell r="E13">
            <v>3600</v>
          </cell>
          <cell r="F13">
            <v>3600</v>
          </cell>
          <cell r="G13">
            <v>3600</v>
          </cell>
          <cell r="H13">
            <v>3600</v>
          </cell>
          <cell r="I13">
            <v>3600</v>
          </cell>
          <cell r="J13">
            <v>3600</v>
          </cell>
          <cell r="K13">
            <v>3600</v>
          </cell>
          <cell r="L13">
            <v>3600</v>
          </cell>
          <cell r="M13">
            <v>3600</v>
          </cell>
          <cell r="N13">
            <v>3600</v>
          </cell>
          <cell r="O13">
            <v>3600</v>
          </cell>
        </row>
        <row r="30">
          <cell r="B30">
            <v>0.504</v>
          </cell>
          <cell r="C30">
            <v>0.504</v>
          </cell>
          <cell r="D30">
            <v>0.504</v>
          </cell>
          <cell r="E30">
            <v>0.504</v>
          </cell>
          <cell r="F30">
            <v>0.504</v>
          </cell>
          <cell r="G30">
            <v>0.504</v>
          </cell>
          <cell r="H30">
            <v>0.504</v>
          </cell>
          <cell r="I30">
            <v>0.504</v>
          </cell>
          <cell r="J30">
            <v>0.504</v>
          </cell>
          <cell r="K30">
            <v>0.504</v>
          </cell>
          <cell r="L30">
            <v>0.504</v>
          </cell>
          <cell r="M30">
            <v>0.504</v>
          </cell>
          <cell r="N30">
            <v>0.504</v>
          </cell>
          <cell r="O30">
            <v>0.504</v>
          </cell>
        </row>
        <row r="31">
          <cell r="B31">
            <v>1110</v>
          </cell>
          <cell r="C31">
            <v>1091.5</v>
          </cell>
          <cell r="D31">
            <v>1073</v>
          </cell>
          <cell r="E31">
            <v>1054.5</v>
          </cell>
          <cell r="F31">
            <v>1036</v>
          </cell>
          <cell r="G31">
            <v>1017.5</v>
          </cell>
          <cell r="H31">
            <v>999</v>
          </cell>
          <cell r="I31">
            <v>980.5</v>
          </cell>
          <cell r="J31">
            <v>962</v>
          </cell>
          <cell r="K31">
            <v>943.5</v>
          </cell>
          <cell r="L31">
            <v>925</v>
          </cell>
          <cell r="M31">
            <v>906.5</v>
          </cell>
          <cell r="N31">
            <v>888</v>
          </cell>
          <cell r="O31">
            <v>869.5</v>
          </cell>
        </row>
        <row r="33">
          <cell r="B33">
            <v>584</v>
          </cell>
          <cell r="C33">
            <v>584</v>
          </cell>
          <cell r="D33">
            <v>584</v>
          </cell>
          <cell r="E33">
            <v>572.32000000000005</v>
          </cell>
          <cell r="F33">
            <v>554.79999999999995</v>
          </cell>
          <cell r="G33">
            <v>531.44000000000005</v>
          </cell>
          <cell r="H33">
            <v>496.4</v>
          </cell>
          <cell r="I33">
            <v>467.2</v>
          </cell>
          <cell r="J33">
            <v>449.68</v>
          </cell>
          <cell r="K33">
            <v>438</v>
          </cell>
          <cell r="L33">
            <v>426.32</v>
          </cell>
          <cell r="M33">
            <v>414.64</v>
          </cell>
          <cell r="N33">
            <v>402.96</v>
          </cell>
          <cell r="O33">
            <v>391.28</v>
          </cell>
        </row>
        <row r="34">
          <cell r="B34">
            <v>2</v>
          </cell>
          <cell r="C34">
            <v>2.0499999999999998</v>
          </cell>
          <cell r="D34">
            <v>2.1</v>
          </cell>
          <cell r="E34">
            <v>2.15</v>
          </cell>
          <cell r="F34">
            <v>2.15</v>
          </cell>
          <cell r="G34">
            <v>2.15</v>
          </cell>
          <cell r="H34">
            <v>2.15</v>
          </cell>
          <cell r="I34">
            <v>2.15</v>
          </cell>
          <cell r="J34">
            <v>2.17</v>
          </cell>
          <cell r="K34">
            <v>2.17</v>
          </cell>
          <cell r="L34">
            <v>2.17</v>
          </cell>
          <cell r="M34">
            <v>2.1800000000000002</v>
          </cell>
          <cell r="N34">
            <v>2.19</v>
          </cell>
          <cell r="O34">
            <v>2.2000000000000002</v>
          </cell>
        </row>
        <row r="35">
          <cell r="B35">
            <v>219</v>
          </cell>
          <cell r="C35">
            <v>219</v>
          </cell>
          <cell r="D35">
            <v>219</v>
          </cell>
          <cell r="E35">
            <v>219</v>
          </cell>
          <cell r="F35">
            <v>219</v>
          </cell>
          <cell r="G35">
            <v>219</v>
          </cell>
          <cell r="H35">
            <v>219</v>
          </cell>
          <cell r="I35">
            <v>219</v>
          </cell>
          <cell r="J35">
            <v>219</v>
          </cell>
          <cell r="K35">
            <v>224.84</v>
          </cell>
          <cell r="L35">
            <v>229.22</v>
          </cell>
          <cell r="M35">
            <v>233.6</v>
          </cell>
          <cell r="N35">
            <v>236.52</v>
          </cell>
          <cell r="O35">
            <v>236.52</v>
          </cell>
        </row>
        <row r="36">
          <cell r="B36">
            <v>0.15</v>
          </cell>
          <cell r="C36">
            <v>0.15</v>
          </cell>
          <cell r="D36">
            <v>0.15</v>
          </cell>
          <cell r="E36">
            <v>0.15</v>
          </cell>
          <cell r="F36">
            <v>0.15</v>
          </cell>
          <cell r="G36">
            <v>0.15</v>
          </cell>
          <cell r="H36">
            <v>0.15</v>
          </cell>
          <cell r="I36">
            <v>0.15</v>
          </cell>
          <cell r="J36">
            <v>0.15</v>
          </cell>
          <cell r="K36">
            <v>0.15</v>
          </cell>
          <cell r="L36">
            <v>0.15</v>
          </cell>
          <cell r="M36">
            <v>0.15</v>
          </cell>
          <cell r="N36">
            <v>0.15</v>
          </cell>
          <cell r="O36">
            <v>0.15</v>
          </cell>
        </row>
        <row r="37">
          <cell r="B37">
            <v>1334</v>
          </cell>
          <cell r="C37">
            <v>1334</v>
          </cell>
          <cell r="D37">
            <v>1334</v>
          </cell>
          <cell r="E37">
            <v>1334</v>
          </cell>
          <cell r="F37">
            <v>1334</v>
          </cell>
          <cell r="G37">
            <v>1334</v>
          </cell>
          <cell r="H37">
            <v>1334</v>
          </cell>
          <cell r="I37">
            <v>1334</v>
          </cell>
          <cell r="J37">
            <v>1334</v>
          </cell>
          <cell r="K37">
            <v>1334</v>
          </cell>
          <cell r="L37">
            <v>1334</v>
          </cell>
          <cell r="M37">
            <v>1334</v>
          </cell>
          <cell r="N37">
            <v>1334</v>
          </cell>
          <cell r="O37">
            <v>1334</v>
          </cell>
        </row>
        <row r="38">
          <cell r="B38">
            <v>0.74</v>
          </cell>
          <cell r="C38">
            <v>0.74</v>
          </cell>
          <cell r="D38">
            <v>0.74</v>
          </cell>
          <cell r="E38">
            <v>0.74</v>
          </cell>
          <cell r="F38">
            <v>0.74</v>
          </cell>
          <cell r="G38">
            <v>0.74</v>
          </cell>
          <cell r="H38">
            <v>0.74</v>
          </cell>
          <cell r="I38">
            <v>0.74</v>
          </cell>
          <cell r="J38">
            <v>0.74</v>
          </cell>
          <cell r="K38">
            <v>0.74</v>
          </cell>
          <cell r="L38">
            <v>0.74</v>
          </cell>
          <cell r="M38">
            <v>0.74</v>
          </cell>
          <cell r="N38">
            <v>0.74</v>
          </cell>
          <cell r="O38">
            <v>0.74</v>
          </cell>
        </row>
        <row r="39">
          <cell r="B39">
            <v>500</v>
          </cell>
          <cell r="C39">
            <v>500</v>
          </cell>
          <cell r="D39">
            <v>500</v>
          </cell>
          <cell r="E39">
            <v>500</v>
          </cell>
          <cell r="F39">
            <v>500</v>
          </cell>
          <cell r="G39">
            <v>500</v>
          </cell>
          <cell r="H39">
            <v>500</v>
          </cell>
          <cell r="I39">
            <v>500</v>
          </cell>
          <cell r="J39">
            <v>500</v>
          </cell>
          <cell r="K39">
            <v>500</v>
          </cell>
          <cell r="L39">
            <v>500</v>
          </cell>
          <cell r="M39">
            <v>500</v>
          </cell>
          <cell r="N39">
            <v>500</v>
          </cell>
          <cell r="O39">
            <v>500</v>
          </cell>
        </row>
        <row r="40">
          <cell r="B40">
            <v>0.87</v>
          </cell>
          <cell r="C40">
            <v>0.87</v>
          </cell>
          <cell r="D40">
            <v>0.87</v>
          </cell>
          <cell r="E40">
            <v>0.87</v>
          </cell>
          <cell r="F40">
            <v>0.87</v>
          </cell>
          <cell r="G40">
            <v>0.87</v>
          </cell>
          <cell r="H40">
            <v>0.87</v>
          </cell>
          <cell r="I40">
            <v>0.87</v>
          </cell>
          <cell r="J40">
            <v>0.87</v>
          </cell>
          <cell r="K40">
            <v>0.87</v>
          </cell>
          <cell r="L40">
            <v>0.87</v>
          </cell>
          <cell r="M40">
            <v>0.87</v>
          </cell>
          <cell r="N40">
            <v>0.87</v>
          </cell>
          <cell r="O40">
            <v>0.87</v>
          </cell>
        </row>
        <row r="41">
          <cell r="B41">
            <v>540</v>
          </cell>
          <cell r="C41">
            <v>540</v>
          </cell>
          <cell r="D41">
            <v>540</v>
          </cell>
          <cell r="E41">
            <v>540</v>
          </cell>
          <cell r="F41">
            <v>540</v>
          </cell>
          <cell r="G41">
            <v>540</v>
          </cell>
          <cell r="H41">
            <v>540</v>
          </cell>
          <cell r="I41">
            <v>540</v>
          </cell>
          <cell r="J41">
            <v>540</v>
          </cell>
          <cell r="K41">
            <v>540</v>
          </cell>
          <cell r="L41">
            <v>540</v>
          </cell>
          <cell r="M41">
            <v>540</v>
          </cell>
          <cell r="N41">
            <v>540</v>
          </cell>
          <cell r="O41">
            <v>540</v>
          </cell>
        </row>
        <row r="42">
          <cell r="B42">
            <v>0.43</v>
          </cell>
          <cell r="C42">
            <v>0.435</v>
          </cell>
          <cell r="D42">
            <v>0.44</v>
          </cell>
          <cell r="E42">
            <v>0.44</v>
          </cell>
          <cell r="F42">
            <v>0.44</v>
          </cell>
          <cell r="G42">
            <v>0.44</v>
          </cell>
          <cell r="H42">
            <v>0.44</v>
          </cell>
          <cell r="I42">
            <v>0.44</v>
          </cell>
          <cell r="J42">
            <v>0.44</v>
          </cell>
          <cell r="K42">
            <v>0.44</v>
          </cell>
          <cell r="L42">
            <v>0.44</v>
          </cell>
          <cell r="M42">
            <v>0.44</v>
          </cell>
          <cell r="N42">
            <v>0.44</v>
          </cell>
          <cell r="O42">
            <v>0.44</v>
          </cell>
        </row>
        <row r="43">
          <cell r="B43">
            <v>270</v>
          </cell>
          <cell r="C43">
            <v>270</v>
          </cell>
          <cell r="D43">
            <v>270</v>
          </cell>
          <cell r="E43">
            <v>270</v>
          </cell>
          <cell r="F43">
            <v>270</v>
          </cell>
          <cell r="G43">
            <v>270</v>
          </cell>
          <cell r="H43">
            <v>270</v>
          </cell>
          <cell r="I43">
            <v>270</v>
          </cell>
          <cell r="J43">
            <v>270</v>
          </cell>
          <cell r="K43">
            <v>270</v>
          </cell>
          <cell r="L43">
            <v>270</v>
          </cell>
          <cell r="M43">
            <v>270</v>
          </cell>
          <cell r="N43">
            <v>270</v>
          </cell>
          <cell r="O43">
            <v>270</v>
          </cell>
        </row>
        <row r="44">
          <cell r="B44">
            <v>0.05</v>
          </cell>
          <cell r="C44">
            <v>0.05</v>
          </cell>
          <cell r="D44">
            <v>0.05</v>
          </cell>
          <cell r="E44">
            <v>0.05</v>
          </cell>
          <cell r="F44">
            <v>0.05</v>
          </cell>
          <cell r="G44">
            <v>0.05</v>
          </cell>
          <cell r="H44">
            <v>0.05</v>
          </cell>
          <cell r="I44">
            <v>0.05</v>
          </cell>
          <cell r="J44">
            <v>0.05</v>
          </cell>
          <cell r="K44">
            <v>0.05</v>
          </cell>
          <cell r="L44">
            <v>0.05</v>
          </cell>
          <cell r="M44">
            <v>0.05</v>
          </cell>
          <cell r="N44">
            <v>0.05</v>
          </cell>
          <cell r="O44">
            <v>0.05</v>
          </cell>
        </row>
        <row r="45">
          <cell r="B45">
            <v>438</v>
          </cell>
          <cell r="C45">
            <v>438</v>
          </cell>
          <cell r="D45">
            <v>438</v>
          </cell>
          <cell r="E45">
            <v>438</v>
          </cell>
          <cell r="F45">
            <v>438</v>
          </cell>
          <cell r="G45">
            <v>438</v>
          </cell>
          <cell r="H45">
            <v>438</v>
          </cell>
          <cell r="I45">
            <v>438</v>
          </cell>
          <cell r="J45">
            <v>438</v>
          </cell>
          <cell r="K45">
            <v>438</v>
          </cell>
          <cell r="L45">
            <v>438</v>
          </cell>
          <cell r="M45">
            <v>438</v>
          </cell>
          <cell r="N45">
            <v>438</v>
          </cell>
          <cell r="O45">
            <v>438</v>
          </cell>
        </row>
        <row r="46">
          <cell r="B46">
            <v>0.67</v>
          </cell>
          <cell r="C46">
            <v>0.67</v>
          </cell>
          <cell r="D46">
            <v>0.67</v>
          </cell>
          <cell r="E46">
            <v>0.67</v>
          </cell>
          <cell r="F46">
            <v>0.67</v>
          </cell>
          <cell r="G46">
            <v>0.67</v>
          </cell>
          <cell r="H46">
            <v>0.67</v>
          </cell>
          <cell r="I46">
            <v>0.67</v>
          </cell>
          <cell r="J46">
            <v>0.67</v>
          </cell>
          <cell r="K46">
            <v>0.67</v>
          </cell>
          <cell r="L46">
            <v>0.67</v>
          </cell>
          <cell r="M46">
            <v>0.67</v>
          </cell>
          <cell r="N46">
            <v>0.67</v>
          </cell>
          <cell r="O46">
            <v>0.67</v>
          </cell>
        </row>
        <row r="47">
          <cell r="B47">
            <v>216</v>
          </cell>
          <cell r="C47">
            <v>216</v>
          </cell>
          <cell r="D47">
            <v>216</v>
          </cell>
          <cell r="E47">
            <v>216</v>
          </cell>
          <cell r="F47">
            <v>216</v>
          </cell>
          <cell r="G47">
            <v>216</v>
          </cell>
          <cell r="H47">
            <v>216</v>
          </cell>
          <cell r="I47">
            <v>216</v>
          </cell>
          <cell r="J47">
            <v>216</v>
          </cell>
          <cell r="K47">
            <v>216</v>
          </cell>
          <cell r="L47">
            <v>216</v>
          </cell>
          <cell r="M47">
            <v>216</v>
          </cell>
          <cell r="N47">
            <v>216</v>
          </cell>
          <cell r="O47">
            <v>216</v>
          </cell>
        </row>
        <row r="48">
          <cell r="B48">
            <v>1</v>
          </cell>
          <cell r="C48">
            <v>1</v>
          </cell>
          <cell r="D48">
            <v>1</v>
          </cell>
          <cell r="E48">
            <v>1</v>
          </cell>
          <cell r="F48">
            <v>1</v>
          </cell>
          <cell r="G48">
            <v>1</v>
          </cell>
          <cell r="H48">
            <v>1</v>
          </cell>
          <cell r="I48">
            <v>1</v>
          </cell>
          <cell r="J48">
            <v>1</v>
          </cell>
          <cell r="K48">
            <v>1</v>
          </cell>
          <cell r="L48">
            <v>1</v>
          </cell>
          <cell r="M48">
            <v>1</v>
          </cell>
          <cell r="N48">
            <v>1</v>
          </cell>
          <cell r="O48">
            <v>1</v>
          </cell>
        </row>
        <row r="49">
          <cell r="B49">
            <v>187.2</v>
          </cell>
          <cell r="C49">
            <v>187.2</v>
          </cell>
          <cell r="D49">
            <v>187.2</v>
          </cell>
          <cell r="E49">
            <v>187.2</v>
          </cell>
          <cell r="F49">
            <v>187.2</v>
          </cell>
          <cell r="G49">
            <v>187.2</v>
          </cell>
          <cell r="H49">
            <v>187.2</v>
          </cell>
          <cell r="I49">
            <v>187.2</v>
          </cell>
          <cell r="J49">
            <v>187.2</v>
          </cell>
          <cell r="K49">
            <v>187.2</v>
          </cell>
          <cell r="L49">
            <v>187.2</v>
          </cell>
          <cell r="M49">
            <v>187.2</v>
          </cell>
          <cell r="N49">
            <v>187.2</v>
          </cell>
          <cell r="O49">
            <v>187.2</v>
          </cell>
        </row>
        <row r="50">
          <cell r="B50">
            <v>1</v>
          </cell>
          <cell r="C50">
            <v>1</v>
          </cell>
          <cell r="D50">
            <v>1</v>
          </cell>
          <cell r="E50">
            <v>1</v>
          </cell>
          <cell r="F50">
            <v>1</v>
          </cell>
          <cell r="G50">
            <v>1</v>
          </cell>
          <cell r="H50">
            <v>1</v>
          </cell>
          <cell r="I50">
            <v>1</v>
          </cell>
          <cell r="J50">
            <v>1</v>
          </cell>
          <cell r="K50">
            <v>1</v>
          </cell>
          <cell r="L50">
            <v>1</v>
          </cell>
          <cell r="M50">
            <v>1</v>
          </cell>
          <cell r="N50">
            <v>1.01</v>
          </cell>
          <cell r="O50">
            <v>1.02</v>
          </cell>
        </row>
        <row r="51">
          <cell r="B51">
            <v>292</v>
          </cell>
          <cell r="C51">
            <v>299.3</v>
          </cell>
          <cell r="D51">
            <v>306.60000000000002</v>
          </cell>
          <cell r="E51">
            <v>313.89999999999998</v>
          </cell>
          <cell r="F51">
            <v>321.2</v>
          </cell>
          <cell r="G51">
            <v>328.5</v>
          </cell>
          <cell r="H51">
            <v>335.8</v>
          </cell>
          <cell r="I51">
            <v>343.1</v>
          </cell>
          <cell r="J51">
            <v>350.4</v>
          </cell>
          <cell r="K51">
            <v>357.7</v>
          </cell>
          <cell r="L51">
            <v>365</v>
          </cell>
          <cell r="M51">
            <v>372.3</v>
          </cell>
          <cell r="N51">
            <v>379.6</v>
          </cell>
          <cell r="O51">
            <v>379.6</v>
          </cell>
        </row>
        <row r="52">
          <cell r="B52">
            <v>0.99</v>
          </cell>
          <cell r="C52">
            <v>0.99</v>
          </cell>
          <cell r="D52">
            <v>0.99</v>
          </cell>
          <cell r="E52">
            <v>0.99</v>
          </cell>
          <cell r="F52">
            <v>0.99</v>
          </cell>
          <cell r="G52">
            <v>0.99</v>
          </cell>
          <cell r="H52">
            <v>0.99</v>
          </cell>
          <cell r="I52">
            <v>0.99</v>
          </cell>
          <cell r="J52">
            <v>0.99</v>
          </cell>
          <cell r="K52">
            <v>0.99</v>
          </cell>
          <cell r="L52">
            <v>0.99</v>
          </cell>
          <cell r="M52">
            <v>0.99</v>
          </cell>
          <cell r="N52">
            <v>0.99</v>
          </cell>
          <cell r="O52">
            <v>0.99</v>
          </cell>
        </row>
        <row r="53">
          <cell r="B53">
            <v>91.25</v>
          </cell>
          <cell r="C53">
            <v>91.25</v>
          </cell>
          <cell r="D53">
            <v>91.25</v>
          </cell>
          <cell r="E53">
            <v>91.25</v>
          </cell>
          <cell r="F53">
            <v>91.25</v>
          </cell>
          <cell r="G53">
            <v>91.25</v>
          </cell>
          <cell r="H53">
            <v>91.25</v>
          </cell>
          <cell r="I53">
            <v>91.25</v>
          </cell>
          <cell r="J53">
            <v>91.25</v>
          </cell>
          <cell r="K53">
            <v>91.25</v>
          </cell>
          <cell r="L53">
            <v>91.25</v>
          </cell>
          <cell r="M53">
            <v>91.25</v>
          </cell>
          <cell r="N53">
            <v>91.25</v>
          </cell>
          <cell r="O53">
            <v>91.25</v>
          </cell>
        </row>
        <row r="142">
          <cell r="B142">
            <v>5.3219000000000002E-2</v>
          </cell>
          <cell r="C142">
            <v>3.9300000000000002E-2</v>
          </cell>
          <cell r="D142">
            <v>3.7983000000000003E-2</v>
          </cell>
          <cell r="E142">
            <v>3.5792999999999998E-2</v>
          </cell>
          <cell r="F142">
            <v>3.2475999999999998E-2</v>
          </cell>
          <cell r="G142">
            <v>2.9929999999999998E-2</v>
          </cell>
          <cell r="H142">
            <v>2.7383999999999999E-2</v>
          </cell>
          <cell r="I142">
            <v>2.6513999999999999E-2</v>
          </cell>
          <cell r="J142">
            <v>2.4795999999999999E-2</v>
          </cell>
          <cell r="K142">
            <v>2.2831000000000001E-2</v>
          </cell>
          <cell r="L142">
            <v>1.8242000000000001E-2</v>
          </cell>
          <cell r="M142">
            <v>1.3383000000000001E-2</v>
          </cell>
          <cell r="N142">
            <v>9.1929999999999998E-3</v>
          </cell>
          <cell r="O142">
            <v>7.6899999999999998E-3</v>
          </cell>
        </row>
        <row r="143">
          <cell r="B143">
            <v>5.3219000000000002E-2</v>
          </cell>
          <cell r="C143">
            <v>3.9300000000000002E-2</v>
          </cell>
          <cell r="D143">
            <v>3.7983999999999997E-2</v>
          </cell>
          <cell r="E143">
            <v>3.5792999999999998E-2</v>
          </cell>
          <cell r="F143">
            <v>3.2475999999999998E-2</v>
          </cell>
          <cell r="G143">
            <v>2.9929999999999998E-2</v>
          </cell>
          <cell r="H143">
            <v>2.7383999999999999E-2</v>
          </cell>
          <cell r="I143">
            <v>2.6515E-2</v>
          </cell>
          <cell r="J143">
            <v>2.4795999999999999E-2</v>
          </cell>
          <cell r="K143">
            <v>2.2831000000000001E-2</v>
          </cell>
          <cell r="L143">
            <v>1.8242000000000001E-2</v>
          </cell>
          <cell r="M143">
            <v>1.3383000000000001E-2</v>
          </cell>
          <cell r="N143">
            <v>9.1929999999999998E-3</v>
          </cell>
          <cell r="O143">
            <v>7.6899999999999998E-3</v>
          </cell>
        </row>
        <row r="144">
          <cell r="B144">
            <v>5.3219000000000002E-2</v>
          </cell>
          <cell r="C144">
            <v>3.9300000000000002E-2</v>
          </cell>
          <cell r="D144">
            <v>3.7983000000000003E-2</v>
          </cell>
          <cell r="E144">
            <v>3.5792999999999998E-2</v>
          </cell>
          <cell r="F144">
            <v>3.2474999999999997E-2</v>
          </cell>
          <cell r="G144">
            <v>2.9929999999999998E-2</v>
          </cell>
          <cell r="H144">
            <v>2.7383999999999999E-2</v>
          </cell>
          <cell r="I144">
            <v>2.6513999999999999E-2</v>
          </cell>
          <cell r="J144">
            <v>2.4795999999999999E-2</v>
          </cell>
          <cell r="K144">
            <v>2.2831000000000001E-2</v>
          </cell>
          <cell r="L144">
            <v>1.8242000000000001E-2</v>
          </cell>
          <cell r="M144">
            <v>1.3383300000000001E-2</v>
          </cell>
          <cell r="N144">
            <v>9.1929999999999998E-3</v>
          </cell>
          <cell r="O144">
            <v>7.6899999999999998E-3</v>
          </cell>
        </row>
        <row r="150">
          <cell r="B150">
            <v>0.65</v>
          </cell>
          <cell r="C150">
            <v>0.66</v>
          </cell>
          <cell r="D150">
            <v>0.67</v>
          </cell>
          <cell r="E150">
            <v>0.68</v>
          </cell>
          <cell r="F150">
            <v>0.68500000000000005</v>
          </cell>
          <cell r="G150">
            <v>0.69</v>
          </cell>
          <cell r="H150">
            <v>0.69499999999999995</v>
          </cell>
          <cell r="I150">
            <v>0.7</v>
          </cell>
          <cell r="J150">
            <v>0.70499999999999996</v>
          </cell>
          <cell r="K150">
            <v>0.70799999999999996</v>
          </cell>
          <cell r="L150">
            <v>0.71</v>
          </cell>
          <cell r="M150">
            <v>0.71499999999999997</v>
          </cell>
          <cell r="N150">
            <v>0.71799999999999997</v>
          </cell>
          <cell r="O150">
            <v>0.72</v>
          </cell>
        </row>
        <row r="151">
          <cell r="B151">
            <v>0.34</v>
          </cell>
          <cell r="C151">
            <v>0.36</v>
          </cell>
          <cell r="D151">
            <v>0.37</v>
          </cell>
          <cell r="E151">
            <v>0.38</v>
          </cell>
          <cell r="F151">
            <v>0.39</v>
          </cell>
          <cell r="G151">
            <v>0.39500000000000002</v>
          </cell>
          <cell r="H151">
            <v>0.4</v>
          </cell>
          <cell r="I151">
            <v>0.40500000000000003</v>
          </cell>
          <cell r="J151">
            <v>0.41</v>
          </cell>
          <cell r="K151">
            <v>0.41499999999999998</v>
          </cell>
          <cell r="L151">
            <v>0.42</v>
          </cell>
          <cell r="M151">
            <v>0.42499999999999999</v>
          </cell>
          <cell r="N151">
            <v>0.43</v>
          </cell>
          <cell r="O151">
            <v>0.435</v>
          </cell>
        </row>
        <row r="152">
          <cell r="B152">
            <v>0.26</v>
          </cell>
          <cell r="C152">
            <v>0.28000000000000003</v>
          </cell>
          <cell r="D152">
            <v>0.28999999999999998</v>
          </cell>
          <cell r="E152">
            <v>0.3</v>
          </cell>
          <cell r="F152">
            <v>0.31</v>
          </cell>
          <cell r="G152">
            <v>0.31</v>
          </cell>
          <cell r="H152">
            <v>0.315</v>
          </cell>
          <cell r="I152">
            <v>0.315</v>
          </cell>
          <cell r="J152">
            <v>0.315</v>
          </cell>
          <cell r="K152">
            <v>0.315</v>
          </cell>
          <cell r="L152">
            <v>0.32</v>
          </cell>
          <cell r="M152">
            <v>0.32</v>
          </cell>
          <cell r="N152">
            <v>0.32</v>
          </cell>
          <cell r="O152">
            <v>0.32</v>
          </cell>
        </row>
        <row r="153">
          <cell r="B153">
            <v>0.4</v>
          </cell>
          <cell r="C153">
            <v>0.36</v>
          </cell>
          <cell r="D153">
            <v>0.34</v>
          </cell>
          <cell r="E153">
            <v>0.32</v>
          </cell>
          <cell r="F153">
            <v>0.3</v>
          </cell>
          <cell r="G153">
            <v>0.29499999999999998</v>
          </cell>
          <cell r="H153">
            <v>0.28499999999999998</v>
          </cell>
          <cell r="I153">
            <v>0.28000000000000003</v>
          </cell>
          <cell r="J153">
            <v>0.27500000000000002</v>
          </cell>
          <cell r="K153">
            <v>0.27</v>
          </cell>
          <cell r="L153">
            <v>0.26</v>
          </cell>
          <cell r="M153">
            <v>0.255</v>
          </cell>
          <cell r="N153">
            <v>0.25</v>
          </cell>
          <cell r="O153">
            <v>0.245</v>
          </cell>
        </row>
        <row r="158">
          <cell r="B158">
            <v>1134.87664</v>
          </cell>
          <cell r="C158">
            <v>1134.87664</v>
          </cell>
          <cell r="D158">
            <v>1134.87664</v>
          </cell>
          <cell r="E158">
            <v>1134.87664</v>
          </cell>
          <cell r="F158">
            <v>1134.87664</v>
          </cell>
          <cell r="G158">
            <v>1134.87664</v>
          </cell>
          <cell r="H158">
            <v>1134.87664</v>
          </cell>
          <cell r="I158">
            <v>1134.87664</v>
          </cell>
          <cell r="J158">
            <v>1134.87664</v>
          </cell>
          <cell r="K158">
            <v>1134.87664</v>
          </cell>
          <cell r="L158">
            <v>1134.87664</v>
          </cell>
          <cell r="M158">
            <v>1134.87664</v>
          </cell>
          <cell r="N158">
            <v>1134.87664</v>
          </cell>
          <cell r="O158">
            <v>1134.87664</v>
          </cell>
        </row>
        <row r="159">
          <cell r="B159">
            <v>1291.24722</v>
          </cell>
          <cell r="C159">
            <v>1291.24722</v>
          </cell>
          <cell r="D159">
            <v>1291.24722</v>
          </cell>
          <cell r="E159">
            <v>1291.24722</v>
          </cell>
          <cell r="F159">
            <v>1291.24722</v>
          </cell>
          <cell r="G159">
            <v>1291.24722</v>
          </cell>
          <cell r="H159">
            <v>1291.24722</v>
          </cell>
          <cell r="I159">
            <v>1291.24722</v>
          </cell>
          <cell r="J159">
            <v>1291.24722</v>
          </cell>
          <cell r="K159">
            <v>1291.24722</v>
          </cell>
          <cell r="L159">
            <v>1291.24722</v>
          </cell>
          <cell r="M159">
            <v>1291.24722</v>
          </cell>
          <cell r="N159">
            <v>1291.24722</v>
          </cell>
          <cell r="O159">
            <v>1291.24722</v>
          </cell>
        </row>
        <row r="160">
          <cell r="B160">
            <v>330.33163999999999</v>
          </cell>
          <cell r="C160">
            <v>330.33163999999999</v>
          </cell>
          <cell r="D160">
            <v>330.33163999999999</v>
          </cell>
          <cell r="E160">
            <v>330.33163999999999</v>
          </cell>
          <cell r="F160">
            <v>330.33163999999999</v>
          </cell>
          <cell r="G160">
            <v>330.33163999999999</v>
          </cell>
          <cell r="H160">
            <v>330.33163999999999</v>
          </cell>
          <cell r="I160">
            <v>330.33163999999999</v>
          </cell>
          <cell r="J160">
            <v>330.33163999999999</v>
          </cell>
          <cell r="K160">
            <v>330.33163999999999</v>
          </cell>
          <cell r="L160">
            <v>330.33163999999999</v>
          </cell>
          <cell r="M160">
            <v>330.33163999999999</v>
          </cell>
          <cell r="N160">
            <v>330.33163999999999</v>
          </cell>
          <cell r="O160">
            <v>330.33163999999999</v>
          </cell>
        </row>
        <row r="165">
          <cell r="B165">
            <v>0.46800000000000003</v>
          </cell>
          <cell r="C165">
            <v>0.47520000000000001</v>
          </cell>
          <cell r="D165">
            <v>0.4824</v>
          </cell>
          <cell r="E165">
            <v>0.48959999999999998</v>
          </cell>
          <cell r="F165">
            <v>0.49320000000000003</v>
          </cell>
          <cell r="G165">
            <v>0.49680000000000002</v>
          </cell>
          <cell r="H165">
            <v>0.50039999999999996</v>
          </cell>
          <cell r="I165">
            <v>0.504</v>
          </cell>
          <cell r="J165">
            <v>0.50760000000000005</v>
          </cell>
          <cell r="K165">
            <v>0.50975999999999999</v>
          </cell>
          <cell r="L165">
            <v>0.51119999999999999</v>
          </cell>
          <cell r="M165">
            <v>0.51480000000000004</v>
          </cell>
          <cell r="N165">
            <v>0.51695999999999998</v>
          </cell>
          <cell r="O165">
            <v>0.51839999999999997</v>
          </cell>
        </row>
        <row r="166">
          <cell r="B166">
            <v>0.34</v>
          </cell>
          <cell r="C166">
            <v>0.36</v>
          </cell>
          <cell r="D166">
            <v>0.37</v>
          </cell>
          <cell r="E166">
            <v>0.38</v>
          </cell>
          <cell r="F166">
            <v>0.39</v>
          </cell>
          <cell r="G166">
            <v>0.39500000000000002</v>
          </cell>
          <cell r="H166">
            <v>0.4</v>
          </cell>
          <cell r="I166">
            <v>0.40500000000000003</v>
          </cell>
          <cell r="J166">
            <v>0.41</v>
          </cell>
          <cell r="K166">
            <v>0.41499999999999998</v>
          </cell>
          <cell r="L166">
            <v>0.42</v>
          </cell>
          <cell r="M166">
            <v>0.42499999999999999</v>
          </cell>
          <cell r="N166">
            <v>0.43</v>
          </cell>
          <cell r="O166">
            <v>0.435</v>
          </cell>
        </row>
        <row r="167">
          <cell r="B167">
            <v>0.26</v>
          </cell>
          <cell r="C167">
            <v>0.28000000000000003</v>
          </cell>
          <cell r="D167">
            <v>0.28999999999999998</v>
          </cell>
          <cell r="E167">
            <v>0.3</v>
          </cell>
          <cell r="F167">
            <v>0.31</v>
          </cell>
          <cell r="G167">
            <v>0.31</v>
          </cell>
          <cell r="H167">
            <v>0.315</v>
          </cell>
          <cell r="I167">
            <v>0.315</v>
          </cell>
          <cell r="J167">
            <v>0.315</v>
          </cell>
          <cell r="K167">
            <v>0.315</v>
          </cell>
          <cell r="L167">
            <v>0.32</v>
          </cell>
          <cell r="M167">
            <v>0.32</v>
          </cell>
          <cell r="N167">
            <v>0.32</v>
          </cell>
          <cell r="O167">
            <v>0.32</v>
          </cell>
        </row>
        <row r="168">
          <cell r="B168">
            <v>0.4</v>
          </cell>
          <cell r="C168">
            <v>0.36</v>
          </cell>
          <cell r="D168">
            <v>0.34</v>
          </cell>
          <cell r="E168">
            <v>0.32</v>
          </cell>
          <cell r="F168">
            <v>0.3</v>
          </cell>
          <cell r="G168">
            <v>0.29499999999999998</v>
          </cell>
          <cell r="H168">
            <v>0.28499999999999998</v>
          </cell>
          <cell r="I168">
            <v>0.28000000000000003</v>
          </cell>
          <cell r="J168">
            <v>0.27500000000000002</v>
          </cell>
          <cell r="K168">
            <v>0.27</v>
          </cell>
          <cell r="L168">
            <v>0.26</v>
          </cell>
          <cell r="M168">
            <v>0.255</v>
          </cell>
          <cell r="N168">
            <v>0.25</v>
          </cell>
          <cell r="O168">
            <v>0.245</v>
          </cell>
        </row>
        <row r="173">
          <cell r="B173">
            <v>2269.8521000000001</v>
          </cell>
          <cell r="C173">
            <v>2269.8521000000001</v>
          </cell>
          <cell r="D173">
            <v>2269.8521000000001</v>
          </cell>
          <cell r="E173">
            <v>2269.8521000000001</v>
          </cell>
          <cell r="F173">
            <v>2269.8521000000001</v>
          </cell>
          <cell r="G173">
            <v>2269.8521000000001</v>
          </cell>
          <cell r="H173">
            <v>2269.8521000000001</v>
          </cell>
          <cell r="I173">
            <v>2269.8521000000001</v>
          </cell>
          <cell r="J173">
            <v>2269.8521000000001</v>
          </cell>
          <cell r="K173">
            <v>2269.8521000000001</v>
          </cell>
          <cell r="L173">
            <v>2269.8521000000001</v>
          </cell>
          <cell r="M173">
            <v>2269.8521000000001</v>
          </cell>
          <cell r="N173">
            <v>2269.8521000000001</v>
          </cell>
          <cell r="O173">
            <v>2269.8521000000001</v>
          </cell>
        </row>
        <row r="174">
          <cell r="B174">
            <v>2233.0360999999998</v>
          </cell>
          <cell r="C174">
            <v>2233.0360999999998</v>
          </cell>
          <cell r="D174">
            <v>2233.0360999999998</v>
          </cell>
          <cell r="E174">
            <v>2233.0360999999998</v>
          </cell>
          <cell r="F174">
            <v>2233.0360999999998</v>
          </cell>
          <cell r="G174">
            <v>2233.0360999999998</v>
          </cell>
          <cell r="H174">
            <v>2233.0360999999998</v>
          </cell>
          <cell r="I174">
            <v>2233.0360999999998</v>
          </cell>
          <cell r="J174">
            <v>2233.0360999999998</v>
          </cell>
          <cell r="K174">
            <v>2233.0360999999998</v>
          </cell>
          <cell r="L174">
            <v>2233.0360999999998</v>
          </cell>
          <cell r="M174">
            <v>2233.0360999999998</v>
          </cell>
          <cell r="N174">
            <v>2233.0360999999998</v>
          </cell>
          <cell r="O174">
            <v>2233.0360999999998</v>
          </cell>
        </row>
        <row r="175">
          <cell r="B175">
            <v>678.86189999999999</v>
          </cell>
          <cell r="C175">
            <v>678.86189999999999</v>
          </cell>
          <cell r="D175">
            <v>678.86189999999999</v>
          </cell>
          <cell r="E175">
            <v>678.86189999999999</v>
          </cell>
          <cell r="F175">
            <v>678.86189999999999</v>
          </cell>
          <cell r="G175">
            <v>678.86189999999999</v>
          </cell>
          <cell r="H175">
            <v>678.86189999999999</v>
          </cell>
          <cell r="I175">
            <v>678.86189999999999</v>
          </cell>
          <cell r="J175">
            <v>678.86189999999999</v>
          </cell>
          <cell r="K175">
            <v>678.86189999999999</v>
          </cell>
          <cell r="L175">
            <v>678.86189999999999</v>
          </cell>
          <cell r="M175">
            <v>678.86189999999999</v>
          </cell>
          <cell r="N175">
            <v>678.86189999999999</v>
          </cell>
          <cell r="O175">
            <v>678.86189999999999</v>
          </cell>
        </row>
        <row r="203">
          <cell r="C203">
            <v>0.41</v>
          </cell>
          <cell r="D203">
            <v>0.39</v>
          </cell>
          <cell r="E203">
            <v>0.37</v>
          </cell>
          <cell r="F203">
            <v>0.35</v>
          </cell>
          <cell r="G203">
            <v>0.33</v>
          </cell>
          <cell r="H203">
            <v>0.31</v>
          </cell>
          <cell r="I203">
            <v>0.28999999999999998</v>
          </cell>
          <cell r="J203">
            <v>0.27</v>
          </cell>
          <cell r="K203">
            <v>0.25</v>
          </cell>
          <cell r="L203">
            <v>0.23</v>
          </cell>
          <cell r="M203">
            <v>0.21</v>
          </cell>
          <cell r="N203">
            <v>0.19</v>
          </cell>
          <cell r="O203">
            <v>0.17</v>
          </cell>
        </row>
        <row r="204">
          <cell r="C204">
            <v>0.43</v>
          </cell>
          <cell r="D204">
            <v>0.41</v>
          </cell>
          <cell r="E204">
            <v>0.39</v>
          </cell>
          <cell r="F204">
            <v>0.37</v>
          </cell>
          <cell r="G204">
            <v>0.35</v>
          </cell>
          <cell r="H204">
            <v>0.33</v>
          </cell>
          <cell r="I204">
            <v>0.31</v>
          </cell>
          <cell r="J204">
            <v>0.28999999999999998</v>
          </cell>
          <cell r="K204">
            <v>0.27</v>
          </cell>
          <cell r="L204">
            <v>0.25</v>
          </cell>
          <cell r="M204">
            <v>0.23</v>
          </cell>
          <cell r="N204">
            <v>0.21</v>
          </cell>
          <cell r="O204">
            <v>0.19</v>
          </cell>
        </row>
        <row r="205">
          <cell r="C205">
            <v>0.43</v>
          </cell>
          <cell r="D205">
            <v>0.41</v>
          </cell>
          <cell r="E205">
            <v>0.39</v>
          </cell>
          <cell r="F205">
            <v>0.37</v>
          </cell>
          <cell r="G205">
            <v>0.35</v>
          </cell>
          <cell r="H205">
            <v>0.33</v>
          </cell>
          <cell r="I205">
            <v>0.31</v>
          </cell>
          <cell r="J205">
            <v>0.28999999999999998</v>
          </cell>
          <cell r="K205">
            <v>0.27</v>
          </cell>
          <cell r="L205">
            <v>0.25</v>
          </cell>
          <cell r="M205">
            <v>0.23</v>
          </cell>
          <cell r="N205">
            <v>0.21</v>
          </cell>
          <cell r="O205">
            <v>0.19</v>
          </cell>
        </row>
      </sheetData>
      <sheetData sheetId="24" refreshError="1"/>
      <sheetData sheetId="25" refreshError="1">
        <row r="8">
          <cell r="B8">
            <v>1.8</v>
          </cell>
          <cell r="C8">
            <v>1.8</v>
          </cell>
          <cell r="D8">
            <v>1.8</v>
          </cell>
          <cell r="I8">
            <v>1.1969E-2</v>
          </cell>
          <cell r="J8">
            <v>5.4810000000000006E-3</v>
          </cell>
          <cell r="K8">
            <v>9.5100000000000002E-4</v>
          </cell>
          <cell r="AB8">
            <v>1.1969000000000001</v>
          </cell>
          <cell r="AC8">
            <v>0.54810000000000003</v>
          </cell>
          <cell r="AD8">
            <v>9.5100000000000004E-2</v>
          </cell>
        </row>
        <row r="9">
          <cell r="B9">
            <v>4.4000000000000004</v>
          </cell>
          <cell r="C9">
            <v>3.1</v>
          </cell>
          <cell r="D9">
            <v>2.1</v>
          </cell>
          <cell r="I9">
            <v>2.1958999999999999E-2</v>
          </cell>
          <cell r="J9">
            <v>5.6470000000000001E-3</v>
          </cell>
          <cell r="K9">
            <v>-1.106E-3</v>
          </cell>
          <cell r="AB9">
            <v>2.1959</v>
          </cell>
          <cell r="AC9">
            <v>0.56469999999999998</v>
          </cell>
          <cell r="AD9">
            <v>-0.1106</v>
          </cell>
        </row>
        <row r="10">
          <cell r="B10">
            <v>2.7</v>
          </cell>
          <cell r="C10">
            <v>2.2000000000000002</v>
          </cell>
          <cell r="D10">
            <v>1.1000000000000001</v>
          </cell>
          <cell r="I10">
            <v>1.9542E-2</v>
          </cell>
          <cell r="J10">
            <v>1.1017999999999998E-2</v>
          </cell>
          <cell r="K10">
            <v>5.8170000000000001E-3</v>
          </cell>
          <cell r="AB10">
            <v>1.9541999999999999</v>
          </cell>
          <cell r="AC10">
            <v>1.1017999999999999</v>
          </cell>
          <cell r="AD10">
            <v>0.58169999999999999</v>
          </cell>
        </row>
        <row r="11">
          <cell r="B11">
            <v>3</v>
          </cell>
          <cell r="C11">
            <v>1.8</v>
          </cell>
          <cell r="D11">
            <v>0.8</v>
          </cell>
          <cell r="I11">
            <v>2.0022000000000002E-2</v>
          </cell>
          <cell r="J11">
            <v>1.2693000000000001E-2</v>
          </cell>
          <cell r="K11">
            <v>7.7849999999999994E-3</v>
          </cell>
          <cell r="AB11">
            <v>2.0022000000000002</v>
          </cell>
          <cell r="AC11">
            <v>1.2693000000000001</v>
          </cell>
          <cell r="AD11">
            <v>0.77849999999999997</v>
          </cell>
        </row>
        <row r="12">
          <cell r="B12">
            <v>3.6</v>
          </cell>
          <cell r="C12">
            <v>2.9</v>
          </cell>
          <cell r="D12">
            <v>1.5</v>
          </cell>
          <cell r="I12">
            <v>2.2221000000000001E-2</v>
          </cell>
          <cell r="J12">
            <v>1.3011999999999999E-2</v>
          </cell>
          <cell r="K12">
            <v>7.7880000000000007E-3</v>
          </cell>
          <cell r="AB12">
            <v>2.2221000000000002</v>
          </cell>
          <cell r="AC12">
            <v>1.3011999999999999</v>
          </cell>
          <cell r="AD12">
            <v>0.77880000000000005</v>
          </cell>
        </row>
        <row r="13">
          <cell r="B13">
            <v>4.5999999999999996</v>
          </cell>
          <cell r="C13">
            <v>3.5</v>
          </cell>
          <cell r="D13">
            <v>2.2999999999999998</v>
          </cell>
          <cell r="I13">
            <v>2.2520999999999999E-2</v>
          </cell>
          <cell r="J13">
            <v>1.3607000000000001E-2</v>
          </cell>
          <cell r="K13">
            <v>8.350999999999999E-3</v>
          </cell>
          <cell r="AB13">
            <v>2.2521</v>
          </cell>
          <cell r="AC13">
            <v>1.3607</v>
          </cell>
          <cell r="AD13">
            <v>0.83509999999999995</v>
          </cell>
        </row>
        <row r="14">
          <cell r="B14">
            <v>3.4</v>
          </cell>
          <cell r="C14">
            <v>2.4</v>
          </cell>
          <cell r="D14">
            <v>1.4</v>
          </cell>
          <cell r="I14">
            <v>2.6192000000000003E-2</v>
          </cell>
          <cell r="J14">
            <v>1.4545999999999998E-2</v>
          </cell>
          <cell r="K14">
            <v>9.1610000000000007E-3</v>
          </cell>
          <cell r="AB14">
            <v>2.6192000000000002</v>
          </cell>
          <cell r="AC14">
            <v>1.4545999999999999</v>
          </cell>
          <cell r="AD14">
            <v>0.91610000000000003</v>
          </cell>
        </row>
        <row r="15">
          <cell r="B15">
            <v>4</v>
          </cell>
          <cell r="C15">
            <v>2.5</v>
          </cell>
          <cell r="D15">
            <v>1.7</v>
          </cell>
          <cell r="I15">
            <v>2.5654E-2</v>
          </cell>
          <cell r="J15">
            <v>1.5497E-2</v>
          </cell>
          <cell r="K15">
            <v>9.9310000000000006E-3</v>
          </cell>
          <cell r="AB15">
            <v>2.5653999999999999</v>
          </cell>
          <cell r="AC15">
            <v>1.5497000000000001</v>
          </cell>
          <cell r="AD15">
            <v>0.99309999999999998</v>
          </cell>
        </row>
        <row r="16">
          <cell r="B16">
            <v>4.2</v>
          </cell>
          <cell r="C16">
            <v>2.6</v>
          </cell>
          <cell r="D16">
            <v>1.7</v>
          </cell>
          <cell r="I16">
            <v>2.2480000000000003E-2</v>
          </cell>
          <cell r="J16">
            <v>1.6618000000000001E-2</v>
          </cell>
          <cell r="K16">
            <v>1.1147000000000001E-2</v>
          </cell>
          <cell r="AB16">
            <v>2.2480000000000002</v>
          </cell>
          <cell r="AC16">
            <v>1.6617999999999999</v>
          </cell>
          <cell r="AD16">
            <v>1.1147</v>
          </cell>
        </row>
        <row r="17">
          <cell r="B17">
            <v>3.3</v>
          </cell>
          <cell r="C17">
            <v>2.2999999999999998</v>
          </cell>
          <cell r="D17">
            <v>1.4</v>
          </cell>
          <cell r="I17">
            <v>2.5367999999999998E-2</v>
          </cell>
          <cell r="J17">
            <v>1.7003000000000001E-2</v>
          </cell>
          <cell r="K17">
            <v>1.1329000000000001E-2</v>
          </cell>
          <cell r="AB17">
            <v>2.5367999999999999</v>
          </cell>
          <cell r="AC17">
            <v>1.7002999999999999</v>
          </cell>
          <cell r="AD17">
            <v>1.1329</v>
          </cell>
        </row>
        <row r="18">
          <cell r="B18">
            <v>3.3</v>
          </cell>
          <cell r="C18">
            <v>2.4</v>
          </cell>
          <cell r="D18">
            <v>1.5</v>
          </cell>
          <cell r="I18">
            <v>2.5724E-2</v>
          </cell>
          <cell r="J18">
            <v>1.7096E-2</v>
          </cell>
          <cell r="K18">
            <v>1.1434999999999999E-2</v>
          </cell>
          <cell r="AB18">
            <v>2.5724</v>
          </cell>
          <cell r="AC18">
            <v>1.7096</v>
          </cell>
          <cell r="AD18">
            <v>1.1435</v>
          </cell>
        </row>
        <row r="19">
          <cell r="B19">
            <v>3.2</v>
          </cell>
          <cell r="C19">
            <v>2.5</v>
          </cell>
          <cell r="D19">
            <v>1.5</v>
          </cell>
          <cell r="I19">
            <v>2.3839000000000003E-2</v>
          </cell>
          <cell r="J19">
            <v>1.6409E-2</v>
          </cell>
          <cell r="K19">
            <v>1.0928E-2</v>
          </cell>
          <cell r="AB19">
            <v>2.3839000000000001</v>
          </cell>
          <cell r="AC19">
            <v>1.6409</v>
          </cell>
          <cell r="AD19">
            <v>1.0928</v>
          </cell>
        </row>
        <row r="20">
          <cell r="B20">
            <v>3</v>
          </cell>
          <cell r="C20">
            <v>2.2000000000000002</v>
          </cell>
          <cell r="D20">
            <v>1.5</v>
          </cell>
          <cell r="I20">
            <v>2.3839000000000003E-2</v>
          </cell>
          <cell r="J20">
            <v>1.6409E-2</v>
          </cell>
          <cell r="K20">
            <v>1.0928E-2</v>
          </cell>
          <cell r="AB20">
            <v>2.3839000000000001</v>
          </cell>
          <cell r="AC20">
            <v>1.6409</v>
          </cell>
          <cell r="AD20">
            <v>1.0928</v>
          </cell>
        </row>
        <row r="21">
          <cell r="B21">
            <v>3</v>
          </cell>
          <cell r="C21">
            <v>2.2000000000000002</v>
          </cell>
          <cell r="D21">
            <v>1.5</v>
          </cell>
        </row>
        <row r="29">
          <cell r="B29">
            <v>8.8000000000000007</v>
          </cell>
        </row>
        <row r="30">
          <cell r="B30">
            <v>8.4</v>
          </cell>
        </row>
        <row r="31">
          <cell r="B31">
            <v>8.4</v>
          </cell>
        </row>
        <row r="32">
          <cell r="B32">
            <v>8.5</v>
          </cell>
        </row>
        <row r="33">
          <cell r="B33">
            <v>8.5</v>
          </cell>
        </row>
        <row r="34">
          <cell r="B34">
            <v>8.5</v>
          </cell>
        </row>
        <row r="35">
          <cell r="B35">
            <v>8.6</v>
          </cell>
        </row>
        <row r="36">
          <cell r="B36">
            <v>8.6</v>
          </cell>
        </row>
        <row r="37">
          <cell r="B37">
            <v>8.6999999999999993</v>
          </cell>
        </row>
        <row r="38">
          <cell r="B38">
            <v>8.6999999999999993</v>
          </cell>
        </row>
        <row r="39">
          <cell r="B39">
            <v>8.8000000000000007</v>
          </cell>
        </row>
        <row r="40">
          <cell r="B40">
            <v>8.9</v>
          </cell>
        </row>
        <row r="41">
          <cell r="B41">
            <v>8.9</v>
          </cell>
        </row>
        <row r="42">
          <cell r="B42">
            <v>8.9</v>
          </cell>
        </row>
        <row r="43">
          <cell r="B43">
            <v>8.9</v>
          </cell>
        </row>
      </sheetData>
      <sheetData sheetId="26" refreshError="1"/>
      <sheetData sheetId="27" refreshError="1"/>
      <sheetData sheetId="28" refreshError="1"/>
      <sheetData sheetId="2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sheetName val="Sum_Consol"/>
      <sheetName val="Det_Consol"/>
      <sheetName val="Sth"/>
      <sheetName val="Nth"/>
      <sheetName val="Ctrl"/>
      <sheetName val="Oth"/>
      <sheetName val="October Work Orders"/>
      <sheetName val="MP Data"/>
      <sheetName val="wu"/>
      <sheetName val="as"/>
      <sheetName val="NDC"/>
      <sheetName val="Sum"/>
      <sheetName val="VP"/>
      <sheetName val="PR"/>
      <sheetName val="appa"/>
      <sheetName val="app"/>
      <sheetName val="JunNDC"/>
      <sheetName val="JunNth"/>
      <sheetName val="JunCtrl"/>
      <sheetName val="JunSth"/>
      <sheetName val="JunOth"/>
      <sheetName val="MayNDC"/>
      <sheetName val="MaySth"/>
      <sheetName val="MayNth"/>
      <sheetName val="MayCtrl"/>
      <sheetName val="MayOth"/>
      <sheetName val="AprNDC"/>
      <sheetName val="AprNth"/>
      <sheetName val="AprSth"/>
      <sheetName val="AprCtrl"/>
      <sheetName val="AprOth"/>
      <sheetName val="MarNDC"/>
      <sheetName val="MarCtrl"/>
      <sheetName val="MarNth"/>
      <sheetName val="MarSth"/>
      <sheetName val="FebSth"/>
      <sheetName val="FebNth"/>
      <sheetName val="FebCtrl"/>
      <sheetName val="FebNDC"/>
      <sheetName val="JanSth"/>
      <sheetName val="JanNth"/>
      <sheetName val="JanCtrl"/>
      <sheetName val="JanNDC"/>
      <sheetName val="DecNDC"/>
      <sheetName val="DecNth"/>
      <sheetName val="DecCtrl"/>
      <sheetName val="DecSth"/>
      <sheetName val="NovNth"/>
      <sheetName val="NovCtrl"/>
      <sheetName val="NovNDC"/>
      <sheetName val="NovSth"/>
      <sheetName val="OctSth"/>
      <sheetName val="OctNDC"/>
      <sheetName val="OctNth"/>
      <sheetName val="OctCtrl"/>
      <sheetName val="SepNDC"/>
      <sheetName val="SepSth"/>
      <sheetName val="SepNth"/>
      <sheetName val="SepCtrl"/>
      <sheetName val="AugCtrl"/>
      <sheetName val="AugNth"/>
      <sheetName val="AugSth"/>
      <sheetName val="JulSth"/>
      <sheetName val="JulNth"/>
      <sheetName val="JulCtrl"/>
      <sheetName val="JulOth"/>
      <sheetName val="AugOth"/>
      <sheetName val="SepOth"/>
      <sheetName val="OctOth"/>
      <sheetName val="NovOth"/>
      <sheetName val="DecOth"/>
      <sheetName val="JanOth"/>
      <sheetName val="FebOth"/>
      <sheetName val="JulNDC"/>
      <sheetName val="Pivot_Sth"/>
      <sheetName val="Pivot_Nth"/>
      <sheetName val="Pivot_Ctrl"/>
      <sheetName val="AugNDC"/>
      <sheetName val="MarOth"/>
      <sheetName val="Pivot_Oth"/>
      <sheetName val="Pivot_N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ING SHEET 1"/>
      <sheetName val="WORKING SHEET 2"/>
      <sheetName val="Contents"/>
      <sheetName val="1.1 Instructions"/>
      <sheetName val="1.3 Business &amp; other details  "/>
      <sheetName val="1.2 Definitions"/>
      <sheetName val="4. Outputs to PTRM "/>
      <sheetName val="2.Expenditure Summary"/>
      <sheetName val="2.1 Capex"/>
      <sheetName val="2.1.1 Repex"/>
      <sheetName val="2.1.2 Repex Age Profile"/>
      <sheetName val="2.1.2.1 Augex"/>
      <sheetName val="2.1.2.2 Augex model"/>
      <sheetName val="2.1.3 Connections"/>
      <sheetName val="2.1.4 Metering"/>
      <sheetName val="2.1.5 Public lighting"/>
      <sheetName val="2.1.6 Fee &amp; quoted - Dx"/>
      <sheetName val="2.1.7 Non-network"/>
      <sheetName val="2.2 Opex "/>
      <sheetName val="2.2.1 Veg. management zones"/>
      <sheetName val="2.2.2 Vegetation Management"/>
      <sheetName val="2.2.3 Maintenance"/>
      <sheetName val="2.2.4 Emergency Response"/>
      <sheetName val="2.2.5 Overheads"/>
      <sheetName val="3. Network Information"/>
      <sheetName val="3.1 Customer Numbers"/>
      <sheetName val="3.2 Energy Consumption"/>
      <sheetName val="3.3 Network Demand"/>
      <sheetName val="3.3.1  Demand - System level"/>
      <sheetName val="3.3.2 Demand - Terminal station"/>
      <sheetName val="3.3.3 Demand - Zone sub station"/>
      <sheetName val="3.3.4 Demand - Feeder"/>
      <sheetName val="3.3.5 Demand - Weather data"/>
      <sheetName val="3.4 Aging Asset Schedule"/>
      <sheetName val="3.5 Asset Capacity"/>
      <sheetName val="3.6 Material Projects"/>
      <sheetName val="3.7 Contributions"/>
      <sheetName val="3.8 Services -Indicative  Price"/>
      <sheetName val="3.9 Service standards (STIPIS)"/>
      <sheetName val="3.10 Daily Performance Data"/>
      <sheetName val="5.1 Regulatory obligations"/>
      <sheetName val="5.2 Major Projects"/>
      <sheetName val="5.3 Expenditure with other pers"/>
      <sheetName val="6. Other Templates"/>
      <sheetName val="6.1  Policies and Procedures"/>
      <sheetName val="6.2 Key Assumptions"/>
      <sheetName val="6.3 Confidentiality"/>
      <sheetName val="7. Incentive Schemes"/>
      <sheetName val="7.1 EBSS"/>
      <sheetName val="7.2 CESS"/>
      <sheetName val="7.3 Cost of Capital"/>
      <sheetName val="7.4 Shared Assets"/>
      <sheetName val="3.6 Consumption"/>
      <sheetName val="3.7 Pricing"/>
      <sheetName val="8.1 Revenue"/>
      <sheetName val="8.2 Assets (RAB)"/>
      <sheetName val="8.3 Operational data"/>
      <sheetName val="8.4 Physical assets"/>
      <sheetName val="8.5 Quality of services"/>
      <sheetName val="8.6 Environmental factors"/>
      <sheetName val="9. Assumptions"/>
      <sheetName val="10. Confidentiality"/>
    </sheetNames>
    <sheetDataSet>
      <sheetData sheetId="0"/>
      <sheetData sheetId="1"/>
      <sheetData sheetId="2"/>
      <sheetData sheetId="3"/>
      <sheetData sheetId="4"/>
      <sheetData sheetId="5"/>
      <sheetData sheetId="6">
        <row r="9">
          <cell r="D9" t="str">
            <v>Asset Class Name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Rates Summary"/>
      <sheetName val="NW Calculations"/>
      <sheetName val="Bulks Calculations"/>
      <sheetName val="GS TOU Calculations"/>
      <sheetName val="GS TOU Data"/>
      <sheetName val="LV TOU Calculations"/>
      <sheetName val="LV TOU Data"/>
      <sheetName val="HV TOU Calculations"/>
      <sheetName val="HV TOU Data"/>
      <sheetName val="ST TOU Calculations"/>
      <sheetName val="ST TOU Data"/>
      <sheetName val="Conf Data"/>
      <sheetName val="Conf Calculations"/>
    </sheetNames>
    <sheetDataSet>
      <sheetData sheetId="0"/>
      <sheetData sheetId="1"/>
      <sheetData sheetId="2"/>
      <sheetData sheetId="3">
        <row r="3">
          <cell r="C3">
            <v>0.33810000000000001</v>
          </cell>
          <cell r="D3">
            <v>0.1484</v>
          </cell>
        </row>
        <row r="4">
          <cell r="C4">
            <v>0.33810000000000001</v>
          </cell>
          <cell r="D4">
            <v>0.7913</v>
          </cell>
        </row>
        <row r="5">
          <cell r="C5">
            <v>0</v>
          </cell>
          <cell r="D5">
            <v>0</v>
          </cell>
        </row>
        <row r="10">
          <cell r="B10">
            <v>194744.95425000001</v>
          </cell>
          <cell r="C10">
            <v>26963.39</v>
          </cell>
        </row>
        <row r="11">
          <cell r="B11">
            <v>32883.280500000001</v>
          </cell>
          <cell r="C11">
            <v>29553.03</v>
          </cell>
        </row>
        <row r="12">
          <cell r="B12">
            <v>472934.45850000001</v>
          </cell>
          <cell r="C12">
            <v>122913.9</v>
          </cell>
        </row>
      </sheetData>
      <sheetData sheetId="4"/>
      <sheetData sheetId="5"/>
      <sheetData sheetId="6">
        <row r="6">
          <cell r="D6" t="str">
            <v>1.484</v>
          </cell>
        </row>
        <row r="7">
          <cell r="D7" t="str">
            <v>1.413</v>
          </cell>
        </row>
        <row r="8">
          <cell r="D8" t="str">
            <v>0.1</v>
          </cell>
        </row>
      </sheetData>
      <sheetData sheetId="7"/>
      <sheetData sheetId="8">
        <row r="6">
          <cell r="D6" t="str">
            <v>1.443</v>
          </cell>
        </row>
        <row r="7">
          <cell r="D7" t="str">
            <v>1.403</v>
          </cell>
        </row>
        <row r="8">
          <cell r="D8" t="str">
            <v>0.1</v>
          </cell>
        </row>
      </sheetData>
      <sheetData sheetId="9"/>
      <sheetData sheetId="10">
        <row r="6">
          <cell r="D6" t="str">
            <v>1.403</v>
          </cell>
        </row>
        <row r="7">
          <cell r="D7" t="str">
            <v>1.393</v>
          </cell>
        </row>
        <row r="8">
          <cell r="D8" t="str">
            <v>0.1</v>
          </cell>
        </row>
      </sheetData>
      <sheetData sheetId="11"/>
      <sheetData sheetId="12"/>
      <sheetData sheetId="13">
        <row r="2">
          <cell r="B2">
            <v>70.168000000000006</v>
          </cell>
          <cell r="C2">
            <v>1.403</v>
          </cell>
          <cell r="D2">
            <v>1.103</v>
          </cell>
          <cell r="E2">
            <v>0.05</v>
          </cell>
          <cell r="F2">
            <v>2.04</v>
          </cell>
        </row>
        <row r="3">
          <cell r="B3">
            <v>70.168000000000006</v>
          </cell>
          <cell r="C3">
            <v>1.002</v>
          </cell>
          <cell r="D3">
            <v>1</v>
          </cell>
          <cell r="E3">
            <v>0</v>
          </cell>
          <cell r="F3">
            <v>1.02</v>
          </cell>
        </row>
        <row r="4">
          <cell r="B4">
            <v>7.819</v>
          </cell>
          <cell r="C4">
            <v>1.423</v>
          </cell>
          <cell r="D4">
            <v>1.393</v>
          </cell>
          <cell r="E4">
            <v>0.05</v>
          </cell>
          <cell r="F4">
            <v>4.51</v>
          </cell>
        </row>
        <row r="5">
          <cell r="B5">
            <v>8.0190000000000001</v>
          </cell>
          <cell r="D5">
            <v>1.393</v>
          </cell>
          <cell r="E5">
            <v>0.09</v>
          </cell>
          <cell r="F5">
            <v>3.11</v>
          </cell>
        </row>
        <row r="6">
          <cell r="B6">
            <v>8.0190000000000001</v>
          </cell>
          <cell r="C6">
            <v>1.383</v>
          </cell>
          <cell r="D6">
            <v>1.353</v>
          </cell>
          <cell r="E6">
            <v>0.09</v>
          </cell>
          <cell r="F6">
            <v>3.11</v>
          </cell>
        </row>
        <row r="7">
          <cell r="B7">
            <v>1468.5160000000001</v>
          </cell>
          <cell r="C7">
            <v>0.45100000000000001</v>
          </cell>
          <cell r="D7">
            <v>0.45100000000000001</v>
          </cell>
          <cell r="E7">
            <v>8.0000000000000002E-3</v>
          </cell>
          <cell r="F7">
            <v>0.76</v>
          </cell>
        </row>
        <row r="8">
          <cell r="B8">
            <v>115.276</v>
          </cell>
          <cell r="C8">
            <v>1.413</v>
          </cell>
          <cell r="D8">
            <v>1.413</v>
          </cell>
          <cell r="E8">
            <v>0.09</v>
          </cell>
          <cell r="F8">
            <v>3.2</v>
          </cell>
        </row>
        <row r="9">
          <cell r="B9">
            <v>195.46799999999999</v>
          </cell>
          <cell r="C9">
            <v>1.2030000000000001</v>
          </cell>
          <cell r="D9">
            <v>1.1830000000000001</v>
          </cell>
          <cell r="E9">
            <v>0.09</v>
          </cell>
          <cell r="F9">
            <v>2.41</v>
          </cell>
        </row>
        <row r="10">
          <cell r="B10">
            <v>70.168000000000006</v>
          </cell>
          <cell r="C10">
            <v>1.403</v>
          </cell>
          <cell r="D10">
            <v>1.3029999999999999</v>
          </cell>
          <cell r="E10">
            <v>0.09</v>
          </cell>
          <cell r="F10">
            <v>2.06</v>
          </cell>
        </row>
        <row r="11">
          <cell r="B11">
            <v>127.084</v>
          </cell>
          <cell r="C11">
            <v>1.363</v>
          </cell>
          <cell r="D11">
            <v>1.4</v>
          </cell>
          <cell r="E11">
            <v>0.09</v>
          </cell>
          <cell r="F11">
            <v>2.09</v>
          </cell>
        </row>
        <row r="12">
          <cell r="B12">
            <v>0</v>
          </cell>
          <cell r="C12">
            <v>2.3159999999999998</v>
          </cell>
          <cell r="D12">
            <v>2.306</v>
          </cell>
          <cell r="E12">
            <v>0.09</v>
          </cell>
          <cell r="F12">
            <v>0</v>
          </cell>
        </row>
        <row r="13">
          <cell r="B13">
            <v>32.076999999999998</v>
          </cell>
          <cell r="C13">
            <v>2.2850000000000001</v>
          </cell>
          <cell r="D13">
            <v>2.2850000000000001</v>
          </cell>
          <cell r="E13">
            <v>0.09</v>
          </cell>
          <cell r="F13">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ground"/>
      <sheetName val="Assumptions"/>
      <sheetName val="Combined"/>
      <sheetName val="Workings Domestic"/>
      <sheetName val="Dom_020608Assumptions"/>
      <sheetName val="Dom_IviewEES2008"/>
      <sheetName val="Workings Controlled Load"/>
      <sheetName val="WorkingsNonResidential"/>
      <sheetName val="WorkingsBulks&amp;IDTS"/>
      <sheetName val="WorkingsBulks&amp;IDTSWorkings"/>
      <sheetName val="Workings Unmetered"/>
      <sheetName val="tm1_Energy"/>
      <sheetName val="tm1_CustNos"/>
      <sheetName val="NIEIR"/>
      <sheetName val="tm1_Energy_Workings"/>
      <sheetName val="ENERGY_MODEL_A_20090521_1056"/>
    </sheetNames>
    <sheetDataSet>
      <sheetData sheetId="0"/>
      <sheetData sheetId="1"/>
      <sheetData sheetId="2"/>
      <sheetData sheetId="3"/>
      <sheetData sheetId="4">
        <row r="28">
          <cell r="A28" t="str">
            <v xml:space="preserve">THESE ARE THE VALUES ASSUMED IN THE 2 JUNE 2008 SUBMISSION - BUT WITH 2007/08 AMENDED TO REFLECT ACTUALS </v>
          </cell>
        </row>
        <row r="30">
          <cell r="A30" t="str">
            <v>Penetration rates (stock/house)</v>
          </cell>
          <cell r="B30" t="str">
            <v>2006/07</v>
          </cell>
          <cell r="C30" t="str">
            <v>2007/08</v>
          </cell>
          <cell r="D30" t="str">
            <v>2008/09</v>
          </cell>
          <cell r="E30" t="str">
            <v>2009/10</v>
          </cell>
          <cell r="F30" t="str">
            <v>2010/11</v>
          </cell>
          <cell r="G30" t="str">
            <v>2011/12</v>
          </cell>
          <cell r="H30" t="str">
            <v>2012/13</v>
          </cell>
          <cell r="I30" t="str">
            <v>2013/14</v>
          </cell>
          <cell r="J30" t="str">
            <v>2014/15</v>
          </cell>
          <cell r="K30" t="str">
            <v>2015/16</v>
          </cell>
          <cell r="L30" t="str">
            <v>2016/17</v>
          </cell>
          <cell r="M30" t="str">
            <v>2017/18</v>
          </cell>
          <cell r="N30" t="str">
            <v>2018/19</v>
          </cell>
          <cell r="O30" t="str">
            <v>2019/20</v>
          </cell>
        </row>
        <row r="31">
          <cell r="A31" t="str">
            <v>Refrigerator Primary</v>
          </cell>
          <cell r="B31">
            <v>1</v>
          </cell>
          <cell r="C31">
            <v>1</v>
          </cell>
          <cell r="D31">
            <v>1</v>
          </cell>
          <cell r="E31">
            <v>1</v>
          </cell>
          <cell r="F31">
            <v>1</v>
          </cell>
          <cell r="G31">
            <v>1</v>
          </cell>
          <cell r="H31">
            <v>1</v>
          </cell>
          <cell r="I31">
            <v>1</v>
          </cell>
          <cell r="J31">
            <v>1</v>
          </cell>
          <cell r="K31">
            <v>1</v>
          </cell>
          <cell r="L31">
            <v>1</v>
          </cell>
          <cell r="M31">
            <v>1</v>
          </cell>
          <cell r="N31">
            <v>1</v>
          </cell>
          <cell r="O31">
            <v>1</v>
          </cell>
        </row>
        <row r="32">
          <cell r="A32" t="str">
            <v>Refrigerator Secondary</v>
          </cell>
          <cell r="B32">
            <v>0.37</v>
          </cell>
          <cell r="C32">
            <v>0.37</v>
          </cell>
          <cell r="D32">
            <v>0.37</v>
          </cell>
          <cell r="E32">
            <v>0.37</v>
          </cell>
          <cell r="F32">
            <v>0.37</v>
          </cell>
          <cell r="G32">
            <v>0.37</v>
          </cell>
          <cell r="H32">
            <v>0.37</v>
          </cell>
          <cell r="I32">
            <v>0.37</v>
          </cell>
          <cell r="J32">
            <v>0.37</v>
          </cell>
          <cell r="K32">
            <v>0.37</v>
          </cell>
          <cell r="L32">
            <v>0.37</v>
          </cell>
          <cell r="M32">
            <v>0.37</v>
          </cell>
          <cell r="N32">
            <v>0.37</v>
          </cell>
          <cell r="O32">
            <v>0.37</v>
          </cell>
        </row>
        <row r="33">
          <cell r="A33" t="str">
            <v>Refrigerator</v>
          </cell>
          <cell r="B33">
            <v>1.37</v>
          </cell>
          <cell r="C33">
            <v>1.37</v>
          </cell>
          <cell r="D33">
            <v>1.37</v>
          </cell>
          <cell r="E33">
            <v>1.37</v>
          </cell>
          <cell r="F33">
            <v>1.37</v>
          </cell>
          <cell r="G33">
            <v>1.37</v>
          </cell>
          <cell r="H33">
            <v>1.37</v>
          </cell>
          <cell r="I33">
            <v>1.37</v>
          </cell>
          <cell r="J33">
            <v>1.37</v>
          </cell>
          <cell r="K33">
            <v>1.37</v>
          </cell>
          <cell r="L33">
            <v>1.37</v>
          </cell>
          <cell r="M33">
            <v>1.37</v>
          </cell>
          <cell r="N33">
            <v>1.37</v>
          </cell>
          <cell r="O33">
            <v>1.37</v>
          </cell>
        </row>
        <row r="34">
          <cell r="A34" t="str">
            <v>Instant Hot water</v>
          </cell>
          <cell r="B34">
            <v>9.5000000000000001E-2</v>
          </cell>
          <cell r="C34">
            <v>9.4E-2</v>
          </cell>
          <cell r="D34">
            <v>9.2499999999999999E-2</v>
          </cell>
          <cell r="E34">
            <v>9.0499999999999997E-2</v>
          </cell>
          <cell r="F34">
            <v>8.7999999999999995E-2</v>
          </cell>
          <cell r="G34">
            <v>8.5500000000000007E-2</v>
          </cell>
          <cell r="H34">
            <v>8.3299999999999999E-2</v>
          </cell>
          <cell r="I34">
            <v>8.1000000000000003E-2</v>
          </cell>
          <cell r="J34">
            <v>7.9000000000000001E-2</v>
          </cell>
          <cell r="K34">
            <v>7.6999999999999999E-2</v>
          </cell>
          <cell r="L34">
            <v>7.4999999999999997E-2</v>
          </cell>
          <cell r="M34">
            <v>7.2999999999999995E-2</v>
          </cell>
          <cell r="N34">
            <v>7.0999999999999994E-2</v>
          </cell>
          <cell r="O34">
            <v>6.9000000000000006E-2</v>
          </cell>
        </row>
        <row r="35">
          <cell r="A35" t="str">
            <v>A/C Summer Cooling all types</v>
          </cell>
          <cell r="B35">
            <v>0.65</v>
          </cell>
          <cell r="C35">
            <v>0.66500000000000004</v>
          </cell>
          <cell r="D35">
            <v>0.67</v>
          </cell>
          <cell r="E35">
            <v>0.68</v>
          </cell>
          <cell r="F35">
            <v>0.68500000000000005</v>
          </cell>
          <cell r="G35">
            <v>0.69</v>
          </cell>
          <cell r="H35">
            <v>0.69499999999999995</v>
          </cell>
          <cell r="I35">
            <v>0.7</v>
          </cell>
          <cell r="J35">
            <v>0.70499999999999996</v>
          </cell>
          <cell r="K35">
            <v>0.70799999999999996</v>
          </cell>
          <cell r="L35">
            <v>0.71</v>
          </cell>
          <cell r="M35">
            <v>0.71499999999999997</v>
          </cell>
          <cell r="N35">
            <v>0.71799999999999997</v>
          </cell>
          <cell r="O35">
            <v>0.72</v>
          </cell>
        </row>
        <row r="36">
          <cell r="A36" t="str">
            <v xml:space="preserve"> - A/C Split System % of Summer Cooling</v>
          </cell>
          <cell r="B36">
            <v>0.34</v>
          </cell>
          <cell r="C36">
            <v>0.36</v>
          </cell>
          <cell r="D36">
            <v>0.37</v>
          </cell>
          <cell r="E36">
            <v>0.38</v>
          </cell>
          <cell r="F36">
            <v>0.39</v>
          </cell>
          <cell r="G36">
            <v>0.39500000000000002</v>
          </cell>
          <cell r="H36">
            <v>0.4</v>
          </cell>
          <cell r="I36">
            <v>0.40500000000000003</v>
          </cell>
          <cell r="J36">
            <v>0.41</v>
          </cell>
          <cell r="K36">
            <v>0.41499999999999998</v>
          </cell>
          <cell r="L36">
            <v>0.42</v>
          </cell>
          <cell r="M36">
            <v>0.42499999999999999</v>
          </cell>
          <cell r="N36">
            <v>0.43</v>
          </cell>
          <cell r="O36">
            <v>0.435</v>
          </cell>
        </row>
        <row r="37">
          <cell r="A37" t="str">
            <v xml:space="preserve"> - A/C Ducted % of Summer Cooling</v>
          </cell>
          <cell r="B37">
            <v>0.26</v>
          </cell>
          <cell r="C37">
            <v>0.28000000000000003</v>
          </cell>
          <cell r="D37">
            <v>0.28999999999999998</v>
          </cell>
          <cell r="E37">
            <v>0.3</v>
          </cell>
          <cell r="F37">
            <v>0.31</v>
          </cell>
          <cell r="G37">
            <v>0.31</v>
          </cell>
          <cell r="H37">
            <v>0.315</v>
          </cell>
          <cell r="I37">
            <v>0.315</v>
          </cell>
          <cell r="J37">
            <v>0.315</v>
          </cell>
          <cell r="K37">
            <v>0.315</v>
          </cell>
          <cell r="L37">
            <v>0.32</v>
          </cell>
          <cell r="M37">
            <v>0.32</v>
          </cell>
          <cell r="N37">
            <v>0.32</v>
          </cell>
          <cell r="O37">
            <v>0.32</v>
          </cell>
        </row>
        <row r="38">
          <cell r="A38" t="str">
            <v xml:space="preserve"> - A/C Wall/Window % of Summer Cooling</v>
          </cell>
          <cell r="B38">
            <v>0.4</v>
          </cell>
          <cell r="C38">
            <v>0.36</v>
          </cell>
          <cell r="D38">
            <v>0.34</v>
          </cell>
          <cell r="E38">
            <v>0.32</v>
          </cell>
          <cell r="F38">
            <v>0.3</v>
          </cell>
          <cell r="G38">
            <v>0.29499999999999998</v>
          </cell>
          <cell r="H38">
            <v>0.28499999999999998</v>
          </cell>
          <cell r="I38">
            <v>0.28000000000000003</v>
          </cell>
          <cell r="J38">
            <v>0.27500000000000002</v>
          </cell>
          <cell r="K38">
            <v>0.27</v>
          </cell>
          <cell r="L38">
            <v>0.26</v>
          </cell>
          <cell r="M38">
            <v>0.255</v>
          </cell>
          <cell r="N38">
            <v>0.25</v>
          </cell>
          <cell r="O38">
            <v>0.245</v>
          </cell>
        </row>
        <row r="39">
          <cell r="A39" t="str">
            <v>A/C Winter Heating all types</v>
          </cell>
          <cell r="B39">
            <v>0.46800000000000003</v>
          </cell>
          <cell r="C39">
            <v>0.47520000000000001</v>
          </cell>
          <cell r="D39">
            <v>0.4824</v>
          </cell>
          <cell r="E39">
            <v>0.48959999999999998</v>
          </cell>
          <cell r="F39">
            <v>0.49320000000000003</v>
          </cell>
          <cell r="G39">
            <v>0.49680000000000002</v>
          </cell>
          <cell r="H39">
            <v>0.50039999999999996</v>
          </cell>
          <cell r="I39">
            <v>0.504</v>
          </cell>
          <cell r="J39">
            <v>0.50760000000000005</v>
          </cell>
          <cell r="K39">
            <v>0.50975999999999999</v>
          </cell>
          <cell r="L39">
            <v>0.51119999999999999</v>
          </cell>
          <cell r="M39">
            <v>0.51480000000000004</v>
          </cell>
          <cell r="N39">
            <v>0.51695999999999998</v>
          </cell>
          <cell r="O39">
            <v>0.51839999999999997</v>
          </cell>
        </row>
        <row r="40">
          <cell r="A40" t="str">
            <v xml:space="preserve"> - A/C Split System % of Winter Heating</v>
          </cell>
          <cell r="B40">
            <v>0.34</v>
          </cell>
          <cell r="C40">
            <v>0.36</v>
          </cell>
          <cell r="D40">
            <v>0.37</v>
          </cell>
          <cell r="E40">
            <v>0.38</v>
          </cell>
          <cell r="F40">
            <v>0.39</v>
          </cell>
          <cell r="G40">
            <v>0.39500000000000002</v>
          </cell>
          <cell r="H40">
            <v>0.4</v>
          </cell>
          <cell r="I40">
            <v>0.40500000000000003</v>
          </cell>
          <cell r="J40">
            <v>0.41</v>
          </cell>
          <cell r="K40">
            <v>0.41499999999999998</v>
          </cell>
          <cell r="L40">
            <v>0.42</v>
          </cell>
          <cell r="M40">
            <v>0.42499999999999999</v>
          </cell>
          <cell r="N40">
            <v>0.43</v>
          </cell>
          <cell r="O40">
            <v>0.435</v>
          </cell>
        </row>
        <row r="41">
          <cell r="A41" t="str">
            <v xml:space="preserve"> - A/C Ducted % of Winter Heating</v>
          </cell>
          <cell r="B41">
            <v>0.26</v>
          </cell>
          <cell r="C41">
            <v>0.28000000000000003</v>
          </cell>
          <cell r="D41">
            <v>0.28999999999999998</v>
          </cell>
          <cell r="E41">
            <v>0.3</v>
          </cell>
          <cell r="F41">
            <v>0.31</v>
          </cell>
          <cell r="G41">
            <v>0.31</v>
          </cell>
          <cell r="H41">
            <v>0.315</v>
          </cell>
          <cell r="I41">
            <v>0.315</v>
          </cell>
          <cell r="J41">
            <v>0.315</v>
          </cell>
          <cell r="K41">
            <v>0.315</v>
          </cell>
          <cell r="L41">
            <v>0.32</v>
          </cell>
          <cell r="M41">
            <v>0.32</v>
          </cell>
          <cell r="N41">
            <v>0.32</v>
          </cell>
          <cell r="O41">
            <v>0.32</v>
          </cell>
        </row>
        <row r="42">
          <cell r="A42" t="str">
            <v xml:space="preserve"> - A/C Wall/Window % of Winter Heating</v>
          </cell>
          <cell r="B42">
            <v>0.4</v>
          </cell>
          <cell r="C42">
            <v>0.36</v>
          </cell>
          <cell r="D42">
            <v>0.34</v>
          </cell>
          <cell r="E42">
            <v>0.32</v>
          </cell>
          <cell r="F42">
            <v>0.3</v>
          </cell>
          <cell r="G42">
            <v>0.29499999999999998</v>
          </cell>
          <cell r="H42">
            <v>0.28499999999999998</v>
          </cell>
          <cell r="I42">
            <v>0.28000000000000003</v>
          </cell>
          <cell r="J42">
            <v>0.27500000000000002</v>
          </cell>
          <cell r="K42">
            <v>0.27</v>
          </cell>
          <cell r="L42">
            <v>0.26</v>
          </cell>
          <cell r="M42">
            <v>0.255</v>
          </cell>
          <cell r="N42">
            <v>0.25</v>
          </cell>
          <cell r="O42">
            <v>0.245</v>
          </cell>
        </row>
        <row r="43">
          <cell r="A43" t="str">
            <v>Room Heaters (excl RCAC)</v>
          </cell>
          <cell r="B43">
            <v>0.504</v>
          </cell>
          <cell r="C43">
            <v>0.504</v>
          </cell>
          <cell r="D43">
            <v>0.504</v>
          </cell>
          <cell r="E43">
            <v>0.504</v>
          </cell>
          <cell r="F43">
            <v>0.504</v>
          </cell>
          <cell r="G43">
            <v>0.504</v>
          </cell>
          <cell r="H43">
            <v>0.504</v>
          </cell>
          <cell r="I43">
            <v>0.504</v>
          </cell>
          <cell r="J43">
            <v>0.504</v>
          </cell>
          <cell r="K43">
            <v>0.504</v>
          </cell>
          <cell r="L43">
            <v>0.504</v>
          </cell>
          <cell r="M43">
            <v>0.504</v>
          </cell>
          <cell r="N43">
            <v>0.504</v>
          </cell>
          <cell r="O43">
            <v>0.504</v>
          </cell>
        </row>
        <row r="44">
          <cell r="A44" t="str">
            <v>Lighting</v>
          </cell>
          <cell r="B44">
            <v>1</v>
          </cell>
          <cell r="C44">
            <v>1</v>
          </cell>
          <cell r="D44">
            <v>1</v>
          </cell>
          <cell r="E44">
            <v>1</v>
          </cell>
          <cell r="F44">
            <v>1</v>
          </cell>
          <cell r="G44">
            <v>1</v>
          </cell>
          <cell r="H44">
            <v>1</v>
          </cell>
          <cell r="I44">
            <v>1</v>
          </cell>
          <cell r="J44">
            <v>1</v>
          </cell>
          <cell r="K44">
            <v>1</v>
          </cell>
          <cell r="L44">
            <v>1</v>
          </cell>
          <cell r="M44">
            <v>1</v>
          </cell>
          <cell r="N44">
            <v>1</v>
          </cell>
          <cell r="O44">
            <v>1</v>
          </cell>
        </row>
        <row r="45">
          <cell r="A45" t="str">
            <v>TV/DVD/VCR</v>
          </cell>
          <cell r="B45">
            <v>2</v>
          </cell>
          <cell r="C45">
            <v>2.0699999999999998</v>
          </cell>
          <cell r="D45">
            <v>2.1</v>
          </cell>
          <cell r="E45">
            <v>2.15</v>
          </cell>
          <cell r="F45">
            <v>2.15</v>
          </cell>
          <cell r="G45">
            <v>2.15</v>
          </cell>
          <cell r="H45">
            <v>2.15</v>
          </cell>
          <cell r="I45">
            <v>2.15</v>
          </cell>
          <cell r="J45">
            <v>2.17</v>
          </cell>
          <cell r="K45">
            <v>2.17</v>
          </cell>
          <cell r="L45">
            <v>2.17</v>
          </cell>
          <cell r="M45">
            <v>2.1800000000000002</v>
          </cell>
          <cell r="N45">
            <v>2.19</v>
          </cell>
          <cell r="O45">
            <v>2.2000000000000002</v>
          </cell>
        </row>
        <row r="46">
          <cell r="A46" t="str">
            <v>Pool Pump</v>
          </cell>
          <cell r="B46">
            <v>0.15</v>
          </cell>
          <cell r="C46">
            <v>0.15</v>
          </cell>
          <cell r="D46">
            <v>0.15</v>
          </cell>
          <cell r="E46">
            <v>0.15</v>
          </cell>
          <cell r="F46">
            <v>0.15</v>
          </cell>
          <cell r="G46">
            <v>0.15</v>
          </cell>
          <cell r="H46">
            <v>0.15</v>
          </cell>
          <cell r="I46">
            <v>0.15</v>
          </cell>
          <cell r="J46">
            <v>0.15</v>
          </cell>
          <cell r="K46">
            <v>0.15</v>
          </cell>
          <cell r="L46">
            <v>0.15</v>
          </cell>
          <cell r="M46">
            <v>0.15</v>
          </cell>
          <cell r="N46">
            <v>0.15</v>
          </cell>
          <cell r="O46">
            <v>0.15</v>
          </cell>
        </row>
        <row r="47">
          <cell r="A47" t="str">
            <v>Freezer</v>
          </cell>
          <cell r="B47">
            <v>0.74</v>
          </cell>
          <cell r="C47">
            <v>0.74</v>
          </cell>
          <cell r="D47">
            <v>0.74</v>
          </cell>
          <cell r="E47">
            <v>0.74</v>
          </cell>
          <cell r="F47">
            <v>0.74</v>
          </cell>
          <cell r="G47">
            <v>0.74</v>
          </cell>
          <cell r="H47">
            <v>0.74</v>
          </cell>
          <cell r="I47">
            <v>0.74</v>
          </cell>
          <cell r="J47">
            <v>0.74</v>
          </cell>
          <cell r="K47">
            <v>0.74</v>
          </cell>
          <cell r="L47">
            <v>0.74</v>
          </cell>
          <cell r="M47">
            <v>0.74</v>
          </cell>
          <cell r="N47">
            <v>0.74</v>
          </cell>
          <cell r="O47">
            <v>0.74</v>
          </cell>
        </row>
        <row r="48">
          <cell r="A48" t="str">
            <v xml:space="preserve">Stove/Oven/Cooktop </v>
          </cell>
          <cell r="B48">
            <v>0.87</v>
          </cell>
          <cell r="C48">
            <v>0.87</v>
          </cell>
          <cell r="D48">
            <v>0.87</v>
          </cell>
          <cell r="E48">
            <v>0.87</v>
          </cell>
          <cell r="F48">
            <v>0.87</v>
          </cell>
          <cell r="G48">
            <v>0.87</v>
          </cell>
          <cell r="H48">
            <v>0.87</v>
          </cell>
          <cell r="I48">
            <v>0.87</v>
          </cell>
          <cell r="J48">
            <v>0.87</v>
          </cell>
          <cell r="K48">
            <v>0.87</v>
          </cell>
          <cell r="L48">
            <v>0.87</v>
          </cell>
          <cell r="M48">
            <v>0.87</v>
          </cell>
          <cell r="N48">
            <v>0.87</v>
          </cell>
          <cell r="O48">
            <v>0.87</v>
          </cell>
        </row>
        <row r="49">
          <cell r="A49" t="str">
            <v>Dishwasher</v>
          </cell>
          <cell r="B49">
            <v>0.43</v>
          </cell>
          <cell r="C49">
            <v>0.435</v>
          </cell>
          <cell r="D49">
            <v>0.44</v>
          </cell>
          <cell r="E49">
            <v>0.44</v>
          </cell>
          <cell r="F49">
            <v>0.44</v>
          </cell>
          <cell r="G49">
            <v>0.44</v>
          </cell>
          <cell r="H49">
            <v>0.44</v>
          </cell>
          <cell r="I49">
            <v>0.44</v>
          </cell>
          <cell r="J49">
            <v>0.44</v>
          </cell>
          <cell r="K49">
            <v>0.44</v>
          </cell>
          <cell r="L49">
            <v>0.44</v>
          </cell>
          <cell r="M49">
            <v>0.44</v>
          </cell>
          <cell r="N49">
            <v>0.44</v>
          </cell>
          <cell r="O49">
            <v>0.44</v>
          </cell>
        </row>
        <row r="50">
          <cell r="A50" t="str">
            <v>Waterbed</v>
          </cell>
          <cell r="B50">
            <v>0.05</v>
          </cell>
          <cell r="C50">
            <v>0.05</v>
          </cell>
          <cell r="D50">
            <v>0.05</v>
          </cell>
          <cell r="E50">
            <v>0.05</v>
          </cell>
          <cell r="F50">
            <v>0.05</v>
          </cell>
          <cell r="G50">
            <v>0.05</v>
          </cell>
          <cell r="H50">
            <v>0.05</v>
          </cell>
          <cell r="I50">
            <v>0.05</v>
          </cell>
          <cell r="J50">
            <v>0.05</v>
          </cell>
          <cell r="K50">
            <v>0.05</v>
          </cell>
          <cell r="L50">
            <v>0.05</v>
          </cell>
          <cell r="M50">
            <v>0.05</v>
          </cell>
          <cell r="N50">
            <v>0.05</v>
          </cell>
          <cell r="O50">
            <v>0.05</v>
          </cell>
        </row>
        <row r="51">
          <cell r="A51" t="str">
            <v>Clothes Dryer</v>
          </cell>
          <cell r="B51">
            <v>0.67</v>
          </cell>
          <cell r="C51">
            <v>0.67</v>
          </cell>
          <cell r="D51">
            <v>0.67</v>
          </cell>
          <cell r="E51">
            <v>0.67</v>
          </cell>
          <cell r="F51">
            <v>0.67</v>
          </cell>
          <cell r="G51">
            <v>0.67</v>
          </cell>
          <cell r="H51">
            <v>0.67</v>
          </cell>
          <cell r="I51">
            <v>0.67</v>
          </cell>
          <cell r="J51">
            <v>0.67</v>
          </cell>
          <cell r="K51">
            <v>0.67</v>
          </cell>
          <cell r="L51">
            <v>0.67</v>
          </cell>
          <cell r="M51">
            <v>0.67</v>
          </cell>
          <cell r="N51">
            <v>0.67</v>
          </cell>
          <cell r="O51">
            <v>0.67</v>
          </cell>
        </row>
        <row r="52">
          <cell r="A52" t="str">
            <v>Washing Machine</v>
          </cell>
          <cell r="B52">
            <v>1</v>
          </cell>
          <cell r="C52">
            <v>1</v>
          </cell>
          <cell r="D52">
            <v>1</v>
          </cell>
          <cell r="E52">
            <v>1</v>
          </cell>
          <cell r="F52">
            <v>1</v>
          </cell>
          <cell r="G52">
            <v>1</v>
          </cell>
          <cell r="H52">
            <v>1</v>
          </cell>
          <cell r="I52">
            <v>1</v>
          </cell>
          <cell r="J52">
            <v>1</v>
          </cell>
          <cell r="K52">
            <v>1</v>
          </cell>
          <cell r="L52">
            <v>1</v>
          </cell>
          <cell r="M52">
            <v>1</v>
          </cell>
          <cell r="N52">
            <v>1</v>
          </cell>
          <cell r="O52">
            <v>1</v>
          </cell>
        </row>
        <row r="53">
          <cell r="A53" t="str">
            <v>Computer &amp; peripherals</v>
          </cell>
          <cell r="B53">
            <v>1</v>
          </cell>
          <cell r="C53">
            <v>1</v>
          </cell>
          <cell r="D53">
            <v>1</v>
          </cell>
          <cell r="E53">
            <v>1</v>
          </cell>
          <cell r="F53">
            <v>1</v>
          </cell>
          <cell r="G53">
            <v>1</v>
          </cell>
          <cell r="H53">
            <v>1</v>
          </cell>
          <cell r="I53">
            <v>1</v>
          </cell>
          <cell r="J53">
            <v>1</v>
          </cell>
          <cell r="K53">
            <v>1</v>
          </cell>
          <cell r="L53">
            <v>1</v>
          </cell>
          <cell r="M53">
            <v>1</v>
          </cell>
          <cell r="N53">
            <v>1.01</v>
          </cell>
          <cell r="O53">
            <v>1.02</v>
          </cell>
        </row>
        <row r="54">
          <cell r="A54" t="str">
            <v>Microwave</v>
          </cell>
          <cell r="B54">
            <v>0.99</v>
          </cell>
          <cell r="C54">
            <v>0.99</v>
          </cell>
          <cell r="D54">
            <v>0.99</v>
          </cell>
          <cell r="E54">
            <v>0.99</v>
          </cell>
          <cell r="F54">
            <v>0.99</v>
          </cell>
          <cell r="G54">
            <v>0.99</v>
          </cell>
          <cell r="H54">
            <v>0.99</v>
          </cell>
          <cell r="I54">
            <v>0.99</v>
          </cell>
          <cell r="J54">
            <v>0.99</v>
          </cell>
          <cell r="K54">
            <v>0.99</v>
          </cell>
          <cell r="L54">
            <v>0.99</v>
          </cell>
          <cell r="M54">
            <v>0.99</v>
          </cell>
          <cell r="N54">
            <v>0.99</v>
          </cell>
          <cell r="O54">
            <v>0.99</v>
          </cell>
        </row>
        <row r="55">
          <cell r="A55" t="str">
            <v xml:space="preserve">THESE ARE THE VALUES ASSUMED IN THE 2 JUNE 2008 SUBMISSION - BUT WITH 2007/08 AMENDED TO REFLECT ACTUALS </v>
          </cell>
        </row>
        <row r="57">
          <cell r="A57" t="str">
            <v>KWH per appliance/year</v>
          </cell>
          <cell r="B57" t="str">
            <v>2006/07</v>
          </cell>
          <cell r="C57" t="str">
            <v>2007/08</v>
          </cell>
          <cell r="D57" t="str">
            <v>2008/09</v>
          </cell>
          <cell r="E57" t="str">
            <v>2009/10</v>
          </cell>
          <cell r="F57" t="str">
            <v>2010/11</v>
          </cell>
          <cell r="G57" t="str">
            <v>2011/12</v>
          </cell>
          <cell r="H57" t="str">
            <v>2012/13</v>
          </cell>
          <cell r="I57" t="str">
            <v>2013/14</v>
          </cell>
          <cell r="J57" t="str">
            <v>2014/15</v>
          </cell>
          <cell r="K57" t="str">
            <v>2015/16</v>
          </cell>
          <cell r="L57" t="str">
            <v>2016/17</v>
          </cell>
          <cell r="M57" t="str">
            <v>2017/18</v>
          </cell>
          <cell r="N57" t="str">
            <v>2018/19</v>
          </cell>
          <cell r="O57" t="str">
            <v>2019/20</v>
          </cell>
        </row>
        <row r="58">
          <cell r="A58" t="str">
            <v>Refrigerator (combined)</v>
          </cell>
          <cell r="B58">
            <v>769.98</v>
          </cell>
          <cell r="C58">
            <v>769.98</v>
          </cell>
          <cell r="D58">
            <v>769.98</v>
          </cell>
          <cell r="E58">
            <v>769.98</v>
          </cell>
          <cell r="F58">
            <v>760.98</v>
          </cell>
          <cell r="G58">
            <v>755.98</v>
          </cell>
          <cell r="H58">
            <v>750.98</v>
          </cell>
          <cell r="I58">
            <v>745.98</v>
          </cell>
          <cell r="J58">
            <v>740.98</v>
          </cell>
          <cell r="K58">
            <v>735.98</v>
          </cell>
          <cell r="L58">
            <v>730.98</v>
          </cell>
          <cell r="M58">
            <v>725.98</v>
          </cell>
          <cell r="N58">
            <v>720.98</v>
          </cell>
          <cell r="O58">
            <v>715.98</v>
          </cell>
        </row>
        <row r="59">
          <cell r="A59" t="str">
            <v>Instant Hot water</v>
          </cell>
          <cell r="B59">
            <v>3600</v>
          </cell>
          <cell r="C59">
            <v>3600</v>
          </cell>
          <cell r="D59">
            <v>3600</v>
          </cell>
          <cell r="E59">
            <v>3600</v>
          </cell>
          <cell r="F59">
            <v>3600</v>
          </cell>
          <cell r="G59">
            <v>3600</v>
          </cell>
          <cell r="H59">
            <v>3600</v>
          </cell>
          <cell r="I59">
            <v>3600</v>
          </cell>
          <cell r="J59">
            <v>3600</v>
          </cell>
          <cell r="K59">
            <v>3600</v>
          </cell>
          <cell r="L59">
            <v>3600</v>
          </cell>
          <cell r="M59">
            <v>3600</v>
          </cell>
          <cell r="N59">
            <v>3600</v>
          </cell>
          <cell r="O59">
            <v>3600</v>
          </cell>
        </row>
        <row r="60">
          <cell r="A60" t="str">
            <v>A/C Summer Cooling</v>
          </cell>
        </row>
        <row r="61">
          <cell r="A61" t="str">
            <v xml:space="preserve"> - A/C Split System</v>
          </cell>
          <cell r="B61">
            <v>1134.87664</v>
          </cell>
          <cell r="C61">
            <v>1134.87664</v>
          </cell>
          <cell r="D61">
            <v>1134.87664</v>
          </cell>
          <cell r="E61">
            <v>1134.87664</v>
          </cell>
          <cell r="F61">
            <v>1134.87664</v>
          </cell>
          <cell r="G61">
            <v>1134.87664</v>
          </cell>
          <cell r="H61">
            <v>1134.87664</v>
          </cell>
          <cell r="I61">
            <v>1134.87664</v>
          </cell>
          <cell r="J61">
            <v>1134.87664</v>
          </cell>
          <cell r="K61">
            <v>1134.87664</v>
          </cell>
          <cell r="L61">
            <v>1134.87664</v>
          </cell>
          <cell r="M61">
            <v>1134.87664</v>
          </cell>
          <cell r="N61">
            <v>1134.87664</v>
          </cell>
          <cell r="O61">
            <v>1134.87664</v>
          </cell>
        </row>
        <row r="62">
          <cell r="A62" t="str">
            <v xml:space="preserve"> - A/C Ducted</v>
          </cell>
          <cell r="B62">
            <v>1291.24722</v>
          </cell>
          <cell r="C62">
            <v>1291.24722</v>
          </cell>
          <cell r="D62">
            <v>1291.24722</v>
          </cell>
          <cell r="E62">
            <v>1291.24722</v>
          </cell>
          <cell r="F62">
            <v>1291.24722</v>
          </cell>
          <cell r="G62">
            <v>1291.24722</v>
          </cell>
          <cell r="H62">
            <v>1291.24722</v>
          </cell>
          <cell r="I62">
            <v>1291.24722</v>
          </cell>
          <cell r="J62">
            <v>1291.24722</v>
          </cell>
          <cell r="K62">
            <v>1291.24722</v>
          </cell>
          <cell r="L62">
            <v>1291.24722</v>
          </cell>
          <cell r="M62">
            <v>1291.24722</v>
          </cell>
          <cell r="N62">
            <v>1291.24722</v>
          </cell>
          <cell r="O62">
            <v>1291.24722</v>
          </cell>
        </row>
        <row r="63">
          <cell r="A63" t="str">
            <v xml:space="preserve"> - A/C Wall/Window</v>
          </cell>
          <cell r="B63">
            <v>330.33163999999999</v>
          </cell>
          <cell r="C63">
            <v>330.33163999999999</v>
          </cell>
          <cell r="D63">
            <v>330.33163999999999</v>
          </cell>
          <cell r="E63">
            <v>330.33163999999999</v>
          </cell>
          <cell r="F63">
            <v>330.33163999999999</v>
          </cell>
          <cell r="G63">
            <v>330.33163999999999</v>
          </cell>
          <cell r="H63">
            <v>330.33163999999999</v>
          </cell>
          <cell r="I63">
            <v>330.33163999999999</v>
          </cell>
          <cell r="J63">
            <v>330.33163999999999</v>
          </cell>
          <cell r="K63">
            <v>330.33163999999999</v>
          </cell>
          <cell r="L63">
            <v>330.33163999999999</v>
          </cell>
          <cell r="M63">
            <v>330.33163999999999</v>
          </cell>
          <cell r="N63">
            <v>330.33163999999999</v>
          </cell>
          <cell r="O63">
            <v>330.33163999999999</v>
          </cell>
        </row>
        <row r="64">
          <cell r="A64" t="str">
            <v>A/C Winter Heating all types</v>
          </cell>
        </row>
        <row r="65">
          <cell r="A65" t="str">
            <v xml:space="preserve"> - A/C Split System</v>
          </cell>
          <cell r="B65">
            <v>2269.8521000000001</v>
          </cell>
          <cell r="C65">
            <v>2269.8521000000001</v>
          </cell>
          <cell r="D65">
            <v>2269.8521000000001</v>
          </cell>
          <cell r="E65">
            <v>2269.8521000000001</v>
          </cell>
          <cell r="F65">
            <v>2269.8521000000001</v>
          </cell>
          <cell r="G65">
            <v>2269.8521000000001</v>
          </cell>
          <cell r="H65">
            <v>2269.8521000000001</v>
          </cell>
          <cell r="I65">
            <v>2269.8521000000001</v>
          </cell>
          <cell r="J65">
            <v>2269.8521000000001</v>
          </cell>
          <cell r="K65">
            <v>2269.8521000000001</v>
          </cell>
          <cell r="L65">
            <v>2269.8521000000001</v>
          </cell>
          <cell r="M65">
            <v>2269.8521000000001</v>
          </cell>
          <cell r="N65">
            <v>2269.8521000000001</v>
          </cell>
          <cell r="O65">
            <v>2269.8521000000001</v>
          </cell>
        </row>
        <row r="66">
          <cell r="A66" t="str">
            <v xml:space="preserve"> - A/C Ducted</v>
          </cell>
          <cell r="B66">
            <v>2233.0360999999998</v>
          </cell>
          <cell r="C66">
            <v>2233.0360999999998</v>
          </cell>
          <cell r="D66">
            <v>2233.0360999999998</v>
          </cell>
          <cell r="E66">
            <v>2233.0360999999998</v>
          </cell>
          <cell r="F66">
            <v>2233.0360999999998</v>
          </cell>
          <cell r="G66">
            <v>2233.0360999999998</v>
          </cell>
          <cell r="H66">
            <v>2233.0360999999998</v>
          </cell>
          <cell r="I66">
            <v>2233.0360999999998</v>
          </cell>
          <cell r="J66">
            <v>2233.0360999999998</v>
          </cell>
          <cell r="K66">
            <v>2233.0360999999998</v>
          </cell>
          <cell r="L66">
            <v>2233.0360999999998</v>
          </cell>
          <cell r="M66">
            <v>2233.0360999999998</v>
          </cell>
          <cell r="N66">
            <v>2233.0360999999998</v>
          </cell>
          <cell r="O66">
            <v>2233.0360999999998</v>
          </cell>
        </row>
        <row r="67">
          <cell r="A67" t="str">
            <v xml:space="preserve"> - A/C Wall/Window</v>
          </cell>
          <cell r="B67">
            <v>678.86189999999999</v>
          </cell>
          <cell r="C67">
            <v>678.86189999999999</v>
          </cell>
          <cell r="D67">
            <v>678.86189999999999</v>
          </cell>
          <cell r="E67">
            <v>678.86189999999999</v>
          </cell>
          <cell r="F67">
            <v>678.86189999999999</v>
          </cell>
          <cell r="G67">
            <v>678.86189999999999</v>
          </cell>
          <cell r="H67">
            <v>678.86189999999999</v>
          </cell>
          <cell r="I67">
            <v>678.86189999999999</v>
          </cell>
          <cell r="J67">
            <v>678.86189999999999</v>
          </cell>
          <cell r="K67">
            <v>678.86189999999999</v>
          </cell>
          <cell r="L67">
            <v>678.86189999999999</v>
          </cell>
          <cell r="M67">
            <v>678.86189999999999</v>
          </cell>
          <cell r="N67">
            <v>678.86189999999999</v>
          </cell>
          <cell r="O67">
            <v>678.86189999999999</v>
          </cell>
        </row>
        <row r="68">
          <cell r="A68" t="str">
            <v>Room Heaters (excl RCAC)</v>
          </cell>
          <cell r="B68">
            <v>1110</v>
          </cell>
          <cell r="C68">
            <v>1091.5</v>
          </cell>
          <cell r="D68">
            <v>1073</v>
          </cell>
          <cell r="E68">
            <v>1054.5</v>
          </cell>
          <cell r="F68">
            <v>1036</v>
          </cell>
          <cell r="G68">
            <v>1017.5</v>
          </cell>
          <cell r="H68">
            <v>999</v>
          </cell>
          <cell r="I68">
            <v>980.5</v>
          </cell>
          <cell r="J68">
            <v>962</v>
          </cell>
          <cell r="K68">
            <v>943.5</v>
          </cell>
          <cell r="L68">
            <v>925</v>
          </cell>
          <cell r="M68">
            <v>906.5</v>
          </cell>
          <cell r="N68">
            <v>888</v>
          </cell>
          <cell r="O68">
            <v>869.5</v>
          </cell>
        </row>
        <row r="69">
          <cell r="A69" t="str">
            <v>Lighting</v>
          </cell>
          <cell r="B69">
            <v>584</v>
          </cell>
          <cell r="C69">
            <v>584</v>
          </cell>
          <cell r="D69">
            <v>584</v>
          </cell>
          <cell r="E69">
            <v>572.32000000000005</v>
          </cell>
          <cell r="F69">
            <v>554.79999999999995</v>
          </cell>
          <cell r="G69">
            <v>531.44000000000005</v>
          </cell>
          <cell r="H69">
            <v>496.4</v>
          </cell>
          <cell r="I69">
            <v>467.2</v>
          </cell>
          <cell r="J69">
            <v>449.68</v>
          </cell>
          <cell r="K69">
            <v>438</v>
          </cell>
          <cell r="L69">
            <v>426.32</v>
          </cell>
          <cell r="M69">
            <v>414.64</v>
          </cell>
          <cell r="N69">
            <v>402.96</v>
          </cell>
          <cell r="O69">
            <v>391.28</v>
          </cell>
        </row>
        <row r="70">
          <cell r="A70" t="str">
            <v>TV/DVD/VCR</v>
          </cell>
          <cell r="B70">
            <v>219</v>
          </cell>
          <cell r="C70">
            <v>219</v>
          </cell>
          <cell r="D70">
            <v>219</v>
          </cell>
          <cell r="E70">
            <v>219</v>
          </cell>
          <cell r="F70">
            <v>219</v>
          </cell>
          <cell r="G70">
            <v>219</v>
          </cell>
          <cell r="H70">
            <v>219</v>
          </cell>
          <cell r="I70">
            <v>219</v>
          </cell>
          <cell r="J70">
            <v>219</v>
          </cell>
          <cell r="K70">
            <v>224.84</v>
          </cell>
          <cell r="L70">
            <v>229.22</v>
          </cell>
          <cell r="M70">
            <v>233.6</v>
          </cell>
          <cell r="N70">
            <v>236.52</v>
          </cell>
          <cell r="O70">
            <v>236.52</v>
          </cell>
        </row>
        <row r="71">
          <cell r="A71" t="str">
            <v>Pool Pump</v>
          </cell>
          <cell r="B71">
            <v>1334</v>
          </cell>
          <cell r="C71">
            <v>1334</v>
          </cell>
          <cell r="D71">
            <v>1334</v>
          </cell>
          <cell r="E71">
            <v>1334</v>
          </cell>
          <cell r="F71">
            <v>1334</v>
          </cell>
          <cell r="G71">
            <v>1334</v>
          </cell>
          <cell r="H71">
            <v>1334</v>
          </cell>
          <cell r="I71">
            <v>1334</v>
          </cell>
          <cell r="J71">
            <v>1334</v>
          </cell>
          <cell r="K71">
            <v>1334</v>
          </cell>
          <cell r="L71">
            <v>1334</v>
          </cell>
          <cell r="M71">
            <v>1334</v>
          </cell>
          <cell r="N71">
            <v>1334</v>
          </cell>
          <cell r="O71">
            <v>1334</v>
          </cell>
        </row>
        <row r="72">
          <cell r="A72" t="str">
            <v>Freezer</v>
          </cell>
          <cell r="B72">
            <v>500</v>
          </cell>
          <cell r="C72">
            <v>500</v>
          </cell>
          <cell r="D72">
            <v>500</v>
          </cell>
          <cell r="E72">
            <v>500</v>
          </cell>
          <cell r="F72">
            <v>500</v>
          </cell>
          <cell r="G72">
            <v>500</v>
          </cell>
          <cell r="H72">
            <v>500</v>
          </cell>
          <cell r="I72">
            <v>500</v>
          </cell>
          <cell r="J72">
            <v>500</v>
          </cell>
          <cell r="K72">
            <v>500</v>
          </cell>
          <cell r="L72">
            <v>500</v>
          </cell>
          <cell r="M72">
            <v>500</v>
          </cell>
          <cell r="N72">
            <v>500</v>
          </cell>
          <cell r="O72">
            <v>500</v>
          </cell>
        </row>
        <row r="73">
          <cell r="A73" t="str">
            <v xml:space="preserve">Stove/Oven/Cooktop </v>
          </cell>
          <cell r="B73">
            <v>540</v>
          </cell>
          <cell r="C73">
            <v>540</v>
          </cell>
          <cell r="D73">
            <v>540</v>
          </cell>
          <cell r="E73">
            <v>540</v>
          </cell>
          <cell r="F73">
            <v>540</v>
          </cell>
          <cell r="G73">
            <v>540</v>
          </cell>
          <cell r="H73">
            <v>540</v>
          </cell>
          <cell r="I73">
            <v>540</v>
          </cell>
          <cell r="J73">
            <v>540</v>
          </cell>
          <cell r="K73">
            <v>540</v>
          </cell>
          <cell r="L73">
            <v>540</v>
          </cell>
          <cell r="M73">
            <v>540</v>
          </cell>
          <cell r="N73">
            <v>540</v>
          </cell>
          <cell r="O73">
            <v>540</v>
          </cell>
        </row>
        <row r="74">
          <cell r="A74" t="str">
            <v>Dishwasher</v>
          </cell>
          <cell r="B74">
            <v>270</v>
          </cell>
          <cell r="C74">
            <v>270</v>
          </cell>
          <cell r="D74">
            <v>270</v>
          </cell>
          <cell r="E74">
            <v>270</v>
          </cell>
          <cell r="F74">
            <v>270</v>
          </cell>
          <cell r="G74">
            <v>270</v>
          </cell>
          <cell r="H74">
            <v>270</v>
          </cell>
          <cell r="I74">
            <v>270</v>
          </cell>
          <cell r="J74">
            <v>270</v>
          </cell>
          <cell r="K74">
            <v>270</v>
          </cell>
          <cell r="L74">
            <v>270</v>
          </cell>
          <cell r="M74">
            <v>270</v>
          </cell>
          <cell r="N74">
            <v>270</v>
          </cell>
          <cell r="O74">
            <v>270</v>
          </cell>
        </row>
        <row r="75">
          <cell r="A75" t="str">
            <v>Waterbed</v>
          </cell>
          <cell r="B75">
            <v>438</v>
          </cell>
          <cell r="C75">
            <v>438</v>
          </cell>
          <cell r="D75">
            <v>438</v>
          </cell>
          <cell r="E75">
            <v>438</v>
          </cell>
          <cell r="F75">
            <v>438</v>
          </cell>
          <cell r="G75">
            <v>438</v>
          </cell>
          <cell r="H75">
            <v>438</v>
          </cell>
          <cell r="I75">
            <v>438</v>
          </cell>
          <cell r="J75">
            <v>438</v>
          </cell>
          <cell r="K75">
            <v>438</v>
          </cell>
          <cell r="L75">
            <v>438</v>
          </cell>
          <cell r="M75">
            <v>438</v>
          </cell>
          <cell r="N75">
            <v>438</v>
          </cell>
          <cell r="O75">
            <v>438</v>
          </cell>
        </row>
        <row r="76">
          <cell r="A76" t="str">
            <v>Clothes Dryer</v>
          </cell>
          <cell r="B76">
            <v>216</v>
          </cell>
          <cell r="C76">
            <v>216</v>
          </cell>
          <cell r="D76">
            <v>216</v>
          </cell>
          <cell r="E76">
            <v>216</v>
          </cell>
          <cell r="F76">
            <v>216</v>
          </cell>
          <cell r="G76">
            <v>216</v>
          </cell>
          <cell r="H76">
            <v>216</v>
          </cell>
          <cell r="I76">
            <v>216</v>
          </cell>
          <cell r="J76">
            <v>216</v>
          </cell>
          <cell r="K76">
            <v>216</v>
          </cell>
          <cell r="L76">
            <v>216</v>
          </cell>
          <cell r="M76">
            <v>216</v>
          </cell>
          <cell r="N76">
            <v>216</v>
          </cell>
          <cell r="O76">
            <v>216</v>
          </cell>
        </row>
        <row r="77">
          <cell r="A77" t="str">
            <v>Washing Machine</v>
          </cell>
          <cell r="B77">
            <v>187.2</v>
          </cell>
          <cell r="C77">
            <v>187.2</v>
          </cell>
          <cell r="D77">
            <v>187.2</v>
          </cell>
          <cell r="E77">
            <v>187.2</v>
          </cell>
          <cell r="F77">
            <v>187.2</v>
          </cell>
          <cell r="G77">
            <v>187.2</v>
          </cell>
          <cell r="H77">
            <v>187.2</v>
          </cell>
          <cell r="I77">
            <v>187.2</v>
          </cell>
          <cell r="J77">
            <v>187.2</v>
          </cell>
          <cell r="K77">
            <v>187.2</v>
          </cell>
          <cell r="L77">
            <v>187.2</v>
          </cell>
          <cell r="M77">
            <v>187.2</v>
          </cell>
          <cell r="N77">
            <v>187.2</v>
          </cell>
          <cell r="O77">
            <v>187.2</v>
          </cell>
        </row>
        <row r="78">
          <cell r="A78" t="str">
            <v>Computer &amp; peripherals</v>
          </cell>
          <cell r="B78">
            <v>292</v>
          </cell>
          <cell r="C78">
            <v>299.3</v>
          </cell>
          <cell r="D78">
            <v>306.60000000000002</v>
          </cell>
          <cell r="E78">
            <v>313.89999999999998</v>
          </cell>
          <cell r="F78">
            <v>321.2</v>
          </cell>
          <cell r="G78">
            <v>328.5</v>
          </cell>
          <cell r="H78">
            <v>335.8</v>
          </cell>
          <cell r="I78">
            <v>343.1</v>
          </cell>
          <cell r="J78">
            <v>350.4</v>
          </cell>
          <cell r="K78">
            <v>357.7</v>
          </cell>
          <cell r="L78">
            <v>365</v>
          </cell>
          <cell r="M78">
            <v>372.3</v>
          </cell>
          <cell r="N78">
            <v>379.6</v>
          </cell>
          <cell r="O78">
            <v>379.6</v>
          </cell>
        </row>
        <row r="79">
          <cell r="A79" t="str">
            <v>Microwave</v>
          </cell>
          <cell r="B79">
            <v>91.25</v>
          </cell>
          <cell r="C79">
            <v>91.25</v>
          </cell>
          <cell r="D79">
            <v>91.25</v>
          </cell>
          <cell r="E79">
            <v>91.25</v>
          </cell>
          <cell r="F79">
            <v>91.25</v>
          </cell>
          <cell r="G79">
            <v>91.25</v>
          </cell>
          <cell r="H79">
            <v>91.25</v>
          </cell>
          <cell r="I79">
            <v>91.25</v>
          </cell>
          <cell r="J79">
            <v>91.25</v>
          </cell>
          <cell r="K79">
            <v>91.25</v>
          </cell>
          <cell r="L79">
            <v>91.25</v>
          </cell>
          <cell r="M79">
            <v>91.25</v>
          </cell>
          <cell r="N79">
            <v>91.25</v>
          </cell>
          <cell r="O79">
            <v>91.25</v>
          </cell>
        </row>
        <row r="81">
          <cell r="A81" t="str">
            <v>Standby &amp; other as % of appliances</v>
          </cell>
          <cell r="B81" t="str">
            <v>2006/07</v>
          </cell>
          <cell r="C81" t="str">
            <v>2007/08</v>
          </cell>
          <cell r="D81" t="str">
            <v>2008/09</v>
          </cell>
          <cell r="E81" t="str">
            <v>2009/10</v>
          </cell>
          <cell r="F81" t="str">
            <v>2010/11</v>
          </cell>
          <cell r="G81" t="str">
            <v>2011/12</v>
          </cell>
          <cell r="H81" t="str">
            <v>2012/13</v>
          </cell>
          <cell r="I81" t="str">
            <v>2013/14</v>
          </cell>
          <cell r="J81" t="str">
            <v>2014/15</v>
          </cell>
          <cell r="K81" t="str">
            <v>2015/16</v>
          </cell>
          <cell r="L81" t="str">
            <v>2016/17</v>
          </cell>
          <cell r="M81" t="str">
            <v>2017/18</v>
          </cell>
          <cell r="N81" t="str">
            <v>2018/19</v>
          </cell>
          <cell r="O81" t="str">
            <v>2019/20</v>
          </cell>
        </row>
        <row r="82">
          <cell r="A82" t="str">
            <v>High</v>
          </cell>
          <cell r="B82">
            <v>4.031739679623756E-2</v>
          </cell>
          <cell r="C82">
            <v>0.11538791893252726</v>
          </cell>
          <cell r="D82">
            <v>3.7983000000000003E-2</v>
          </cell>
          <cell r="E82">
            <v>3.5792999999999998E-2</v>
          </cell>
          <cell r="F82">
            <v>3.2475999999999998E-2</v>
          </cell>
          <cell r="G82">
            <v>2.9929999999999998E-2</v>
          </cell>
          <cell r="H82">
            <v>2.7383999999999999E-2</v>
          </cell>
          <cell r="I82">
            <v>2.6513999999999999E-2</v>
          </cell>
          <cell r="J82">
            <v>2.4795999999999999E-2</v>
          </cell>
          <cell r="K82">
            <v>2.2831000000000001E-2</v>
          </cell>
          <cell r="L82">
            <v>1.8242000000000001E-2</v>
          </cell>
          <cell r="M82">
            <v>1.3383000000000001E-2</v>
          </cell>
          <cell r="N82">
            <v>9.1929999999999998E-3</v>
          </cell>
          <cell r="O82">
            <v>7.6899999999999998E-3</v>
          </cell>
        </row>
        <row r="83">
          <cell r="A83" t="str">
            <v>Base</v>
          </cell>
          <cell r="B83">
            <v>4.031739679623756E-2</v>
          </cell>
          <cell r="C83">
            <v>0.11538791893252726</v>
          </cell>
          <cell r="D83">
            <v>3.7983999999999997E-2</v>
          </cell>
          <cell r="E83">
            <v>3.5792999999999998E-2</v>
          </cell>
          <cell r="F83">
            <v>3.2475999999999998E-2</v>
          </cell>
          <cell r="G83">
            <v>2.9929999999999998E-2</v>
          </cell>
          <cell r="H83">
            <v>2.7383999999999999E-2</v>
          </cell>
          <cell r="I83">
            <v>2.6515E-2</v>
          </cell>
          <cell r="J83">
            <v>2.4795999999999999E-2</v>
          </cell>
          <cell r="K83">
            <v>2.2831000000000001E-2</v>
          </cell>
          <cell r="L83">
            <v>1.8242000000000001E-2</v>
          </cell>
          <cell r="M83">
            <v>1.3383000000000001E-2</v>
          </cell>
          <cell r="N83">
            <v>9.1929999999999998E-3</v>
          </cell>
          <cell r="O83">
            <v>7.6899999999999998E-3</v>
          </cell>
        </row>
        <row r="84">
          <cell r="A84" t="str">
            <v>Low</v>
          </cell>
          <cell r="B84">
            <v>4.031739679623756E-2</v>
          </cell>
          <cell r="C84">
            <v>0.11538791893252726</v>
          </cell>
          <cell r="D84">
            <v>3.7983000000000003E-2</v>
          </cell>
          <cell r="E84">
            <v>3.5792999999999998E-2</v>
          </cell>
          <cell r="F84">
            <v>3.2474999999999997E-2</v>
          </cell>
          <cell r="G84">
            <v>2.9929999999999998E-2</v>
          </cell>
          <cell r="H84">
            <v>2.7383999999999999E-2</v>
          </cell>
          <cell r="I84">
            <v>2.6513999999999999E-2</v>
          </cell>
          <cell r="J84">
            <v>2.4795999999999999E-2</v>
          </cell>
          <cell r="K84">
            <v>2.2831000000000001E-2</v>
          </cell>
          <cell r="L84">
            <v>1.8242000000000001E-2</v>
          </cell>
          <cell r="M84">
            <v>1.3383300000000001E-2</v>
          </cell>
          <cell r="N84">
            <v>9.1929999999999998E-3</v>
          </cell>
          <cell r="O84">
            <v>7.6899999999999998E-3</v>
          </cell>
        </row>
      </sheetData>
      <sheetData sheetId="5"/>
      <sheetData sheetId="6">
        <row r="100">
          <cell r="AX100" t="str">
            <v>Annual Rate Controlled Load growth rate</v>
          </cell>
        </row>
        <row r="102">
          <cell r="AX102" t="str">
            <v>Target % of 2007/08 in 2019/20:</v>
          </cell>
          <cell r="BA102">
            <v>0.5</v>
          </cell>
          <cell r="BB102" t="str">
            <v xml:space="preserve"> &lt; input  here ONLY</v>
          </cell>
        </row>
        <row r="104">
          <cell r="AX104" t="str">
            <v xml:space="preserve">The resulting annual growth each year </v>
          </cell>
        </row>
        <row r="105">
          <cell r="AX105" t="str">
            <v>from 2008/09 to 2019/20 is required to be:</v>
          </cell>
          <cell r="BA105">
            <v>-5.6125687318306583E-2</v>
          </cell>
          <cell r="BB105" t="str">
            <v xml:space="preserve"> &lt; resulting annual growth</v>
          </cell>
        </row>
      </sheetData>
      <sheetData sheetId="7"/>
      <sheetData sheetId="8">
        <row r="41">
          <cell r="AD41" t="str">
            <v>Forecast Bulks &amp; IDT Growth</v>
          </cell>
          <cell r="AG41" t="str">
            <v>NOTE: DO NOT CHANGE CARLINGFORD 08/09 TO 13/14 - SEE ASSUMPTIONS SHEET</v>
          </cell>
        </row>
        <row r="43">
          <cell r="AD43" t="str">
            <v>HIGH CASE</v>
          </cell>
          <cell r="AE43" t="str">
            <v>2008/09</v>
          </cell>
          <cell r="AF43" t="str">
            <v>2009/10</v>
          </cell>
          <cell r="AG43" t="str">
            <v>2010/11</v>
          </cell>
          <cell r="AH43" t="str">
            <v>2011/12</v>
          </cell>
          <cell r="AI43" t="str">
            <v>2012/13</v>
          </cell>
          <cell r="AJ43" t="str">
            <v>2013/14</v>
          </cell>
          <cell r="AK43" t="str">
            <v>2014/15</v>
          </cell>
          <cell r="AL43" t="str">
            <v>2015/16</v>
          </cell>
          <cell r="AM43" t="str">
            <v>2016/17</v>
          </cell>
          <cell r="AN43" t="str">
            <v>2017/18</v>
          </cell>
          <cell r="AO43" t="str">
            <v>2018/19</v>
          </cell>
          <cell r="AP43" t="str">
            <v>2019/20</v>
          </cell>
        </row>
        <row r="44">
          <cell r="AD44" t="str">
            <v>CE Bateman's Bay</v>
          </cell>
          <cell r="AE44">
            <v>7.0000000000000001E-3</v>
          </cell>
          <cell r="AF44">
            <v>7.0000000000000001E-3</v>
          </cell>
          <cell r="AG44">
            <v>7.0000000000000001E-3</v>
          </cell>
          <cell r="AH44">
            <v>7.0000000000000001E-3</v>
          </cell>
          <cell r="AI44">
            <v>7.0000000000000001E-3</v>
          </cell>
          <cell r="AJ44">
            <v>7.0000000000000001E-3</v>
          </cell>
          <cell r="AK44">
            <v>7.0000000000000001E-3</v>
          </cell>
          <cell r="AL44">
            <v>7.0000000000000001E-3</v>
          </cell>
          <cell r="AM44">
            <v>7.0000000000000001E-3</v>
          </cell>
          <cell r="AN44">
            <v>7.0000000000000001E-3</v>
          </cell>
          <cell r="AO44">
            <v>7.0000000000000001E-3</v>
          </cell>
          <cell r="AP44">
            <v>7.0000000000000001E-3</v>
          </cell>
        </row>
        <row r="45">
          <cell r="AD45" t="str">
            <v>CE Moruya North</v>
          </cell>
          <cell r="AE45">
            <v>7.0000000000000001E-3</v>
          </cell>
          <cell r="AF45">
            <v>7.0000000000000001E-3</v>
          </cell>
          <cell r="AG45">
            <v>7.0000000000000001E-3</v>
          </cell>
          <cell r="AH45">
            <v>7.0000000000000001E-3</v>
          </cell>
          <cell r="AI45">
            <v>7.0000000000000001E-3</v>
          </cell>
          <cell r="AJ45">
            <v>7.0000000000000001E-3</v>
          </cell>
          <cell r="AK45">
            <v>7.0000000000000001E-3</v>
          </cell>
          <cell r="AL45">
            <v>7.0000000000000001E-3</v>
          </cell>
          <cell r="AM45">
            <v>7.0000000000000001E-3</v>
          </cell>
          <cell r="AN45">
            <v>7.0000000000000001E-3</v>
          </cell>
          <cell r="AO45">
            <v>7.0000000000000001E-3</v>
          </cell>
          <cell r="AP45">
            <v>7.0000000000000001E-3</v>
          </cell>
        </row>
        <row r="46">
          <cell r="AD46" t="str">
            <v>EA Carlingford</v>
          </cell>
          <cell r="AE46">
            <v>3.4172661870503523E-2</v>
          </cell>
          <cell r="AF46">
            <v>6.3768115942028653E-3</v>
          </cell>
          <cell r="AG46">
            <v>-0.2286866359447004</v>
          </cell>
          <cell r="AH46">
            <v>1.7176997759521903E-2</v>
          </cell>
          <cell r="AI46">
            <v>1.688693098384737E-2</v>
          </cell>
          <cell r="AJ46">
            <v>1.8050541516245487E-2</v>
          </cell>
          <cell r="AK46">
            <v>7.0000000000000001E-3</v>
          </cell>
          <cell r="AL46">
            <v>7.0000000000000001E-3</v>
          </cell>
          <cell r="AM46">
            <v>7.0000000000000001E-3</v>
          </cell>
          <cell r="AN46">
            <v>7.0000000000000001E-3</v>
          </cell>
          <cell r="AO46">
            <v>7.0000000000000001E-3</v>
          </cell>
          <cell r="AP46">
            <v>7.0000000000000001E-3</v>
          </cell>
        </row>
        <row r="47">
          <cell r="AD47" t="str">
            <v>Delta/Bluescope</v>
          </cell>
          <cell r="AE47">
            <v>7.0000000000000001E-3</v>
          </cell>
          <cell r="AF47">
            <v>7.0000000000000001E-3</v>
          </cell>
          <cell r="AG47">
            <v>7.0000000000000001E-3</v>
          </cell>
          <cell r="AH47">
            <v>7.0000000000000001E-3</v>
          </cell>
          <cell r="AI47">
            <v>7.0000000000000001E-3</v>
          </cell>
          <cell r="AJ47">
            <v>7.0000000000000001E-3</v>
          </cell>
          <cell r="AK47">
            <v>7.0000000000000001E-3</v>
          </cell>
          <cell r="AL47">
            <v>7.0000000000000001E-3</v>
          </cell>
          <cell r="AM47">
            <v>7.0000000000000001E-3</v>
          </cell>
          <cell r="AN47">
            <v>7.0000000000000001E-3</v>
          </cell>
          <cell r="AO47">
            <v>7.0000000000000001E-3</v>
          </cell>
          <cell r="AP47">
            <v>7.0000000000000001E-3</v>
          </cell>
        </row>
        <row r="48">
          <cell r="AD48" t="str">
            <v>EA Guildford</v>
          </cell>
          <cell r="AE48">
            <v>7.0000000000000001E-3</v>
          </cell>
          <cell r="AF48">
            <v>7.0000000000000001E-3</v>
          </cell>
          <cell r="AG48">
            <v>7.0000000000000001E-3</v>
          </cell>
          <cell r="AH48">
            <v>7.0000000000000001E-3</v>
          </cell>
          <cell r="AI48">
            <v>7.0000000000000001E-3</v>
          </cell>
          <cell r="AJ48">
            <v>7.0000000000000001E-3</v>
          </cell>
          <cell r="AK48">
            <v>7.0000000000000001E-3</v>
          </cell>
          <cell r="AL48">
            <v>7.0000000000000001E-3</v>
          </cell>
          <cell r="AM48">
            <v>7.0000000000000001E-3</v>
          </cell>
          <cell r="AN48">
            <v>7.0000000000000001E-3</v>
          </cell>
          <cell r="AO48">
            <v>7.0000000000000001E-3</v>
          </cell>
          <cell r="AP48">
            <v>7.0000000000000001E-3</v>
          </cell>
        </row>
        <row r="50">
          <cell r="AE50" t="str">
            <v>2008/09</v>
          </cell>
          <cell r="AF50" t="str">
            <v>2009/10</v>
          </cell>
          <cell r="AG50" t="str">
            <v>2010/11</v>
          </cell>
          <cell r="AH50" t="str">
            <v>2011/12</v>
          </cell>
          <cell r="AI50" t="str">
            <v>2012/13</v>
          </cell>
          <cell r="AJ50" t="str">
            <v>2013/14</v>
          </cell>
          <cell r="AK50" t="str">
            <v>2014/15</v>
          </cell>
          <cell r="AL50" t="str">
            <v>2015/16</v>
          </cell>
          <cell r="AM50" t="str">
            <v>2016/17</v>
          </cell>
          <cell r="AN50" t="str">
            <v>2017/18</v>
          </cell>
          <cell r="AO50" t="str">
            <v>2018/19</v>
          </cell>
          <cell r="AP50" t="str">
            <v>2019/20</v>
          </cell>
        </row>
        <row r="51">
          <cell r="AD51" t="str">
            <v>CE Bateman's Bay</v>
          </cell>
          <cell r="AE51">
            <v>7.0000000000000001E-3</v>
          </cell>
          <cell r="AF51">
            <v>7.0000000000000001E-3</v>
          </cell>
          <cell r="AG51">
            <v>7.0000000000000001E-3</v>
          </cell>
          <cell r="AH51">
            <v>7.0000000000000001E-3</v>
          </cell>
          <cell r="AI51">
            <v>7.0000000000000001E-3</v>
          </cell>
          <cell r="AJ51">
            <v>7.0000000000000001E-3</v>
          </cell>
          <cell r="AK51">
            <v>7.0000000000000001E-3</v>
          </cell>
          <cell r="AL51">
            <v>7.0000000000000001E-3</v>
          </cell>
          <cell r="AM51">
            <v>7.0000000000000001E-3</v>
          </cell>
          <cell r="AN51">
            <v>7.0000000000000001E-3</v>
          </cell>
          <cell r="AO51">
            <v>7.0000000000000001E-3</v>
          </cell>
          <cell r="AP51">
            <v>7.0000000000000001E-3</v>
          </cell>
        </row>
        <row r="52">
          <cell r="AD52" t="str">
            <v>CE Moruya North</v>
          </cell>
          <cell r="AE52">
            <v>7.0000000000000001E-3</v>
          </cell>
          <cell r="AF52">
            <v>7.0000000000000001E-3</v>
          </cell>
          <cell r="AG52">
            <v>7.0000000000000001E-3</v>
          </cell>
          <cell r="AH52">
            <v>7.0000000000000001E-3</v>
          </cell>
          <cell r="AI52">
            <v>7.0000000000000001E-3</v>
          </cell>
          <cell r="AJ52">
            <v>7.0000000000000001E-3</v>
          </cell>
          <cell r="AK52">
            <v>7.0000000000000001E-3</v>
          </cell>
          <cell r="AL52">
            <v>7.0000000000000001E-3</v>
          </cell>
          <cell r="AM52">
            <v>7.0000000000000001E-3</v>
          </cell>
          <cell r="AN52">
            <v>7.0000000000000001E-3</v>
          </cell>
          <cell r="AO52">
            <v>7.0000000000000001E-3</v>
          </cell>
          <cell r="AP52">
            <v>7.0000000000000001E-3</v>
          </cell>
        </row>
        <row r="53">
          <cell r="AD53" t="str">
            <v>EA Carlingford</v>
          </cell>
          <cell r="AE53">
            <v>3.4172661870503523E-2</v>
          </cell>
          <cell r="AF53">
            <v>6.3768115942028653E-3</v>
          </cell>
          <cell r="AG53">
            <v>-0.2286866359447004</v>
          </cell>
          <cell r="AH53">
            <v>1.7176997759521903E-2</v>
          </cell>
          <cell r="AI53">
            <v>1.688693098384737E-2</v>
          </cell>
          <cell r="AJ53">
            <v>1.8050541516245487E-2</v>
          </cell>
          <cell r="AK53">
            <v>7.0000000000000001E-3</v>
          </cell>
          <cell r="AL53">
            <v>7.0000000000000001E-3</v>
          </cell>
          <cell r="AM53">
            <v>7.0000000000000001E-3</v>
          </cell>
          <cell r="AN53">
            <v>7.0000000000000001E-3</v>
          </cell>
          <cell r="AO53">
            <v>7.0000000000000001E-3</v>
          </cell>
          <cell r="AP53">
            <v>7.0000000000000001E-3</v>
          </cell>
        </row>
        <row r="54">
          <cell r="AD54" t="str">
            <v>Delta/Bluescope</v>
          </cell>
          <cell r="AE54">
            <v>7.0000000000000001E-3</v>
          </cell>
          <cell r="AF54">
            <v>7.0000000000000001E-3</v>
          </cell>
          <cell r="AG54">
            <v>7.0000000000000001E-3</v>
          </cell>
          <cell r="AH54">
            <v>7.0000000000000001E-3</v>
          </cell>
          <cell r="AI54">
            <v>7.0000000000000001E-3</v>
          </cell>
          <cell r="AJ54">
            <v>7.0000000000000001E-3</v>
          </cell>
          <cell r="AK54">
            <v>7.0000000000000001E-3</v>
          </cell>
          <cell r="AL54">
            <v>7.0000000000000001E-3</v>
          </cell>
          <cell r="AM54">
            <v>7.0000000000000001E-3</v>
          </cell>
          <cell r="AN54">
            <v>7.0000000000000001E-3</v>
          </cell>
          <cell r="AO54">
            <v>7.0000000000000001E-3</v>
          </cell>
          <cell r="AP54">
            <v>7.0000000000000001E-3</v>
          </cell>
        </row>
        <row r="55">
          <cell r="AD55" t="str">
            <v>EA Guildford</v>
          </cell>
          <cell r="AE55">
            <v>7.0000000000000001E-3</v>
          </cell>
          <cell r="AF55">
            <v>7.0000000000000001E-3</v>
          </cell>
          <cell r="AG55">
            <v>7.0000000000000001E-3</v>
          </cell>
          <cell r="AH55">
            <v>7.0000000000000001E-3</v>
          </cell>
          <cell r="AI55">
            <v>7.0000000000000001E-3</v>
          </cell>
          <cell r="AJ55">
            <v>7.0000000000000001E-3</v>
          </cell>
          <cell r="AK55">
            <v>7.0000000000000001E-3</v>
          </cell>
          <cell r="AL55">
            <v>7.0000000000000001E-3</v>
          </cell>
          <cell r="AM55">
            <v>7.0000000000000001E-3</v>
          </cell>
          <cell r="AN55">
            <v>7.0000000000000001E-3</v>
          </cell>
          <cell r="AO55">
            <v>7.0000000000000001E-3</v>
          </cell>
          <cell r="AP55">
            <v>7.0000000000000001E-3</v>
          </cell>
        </row>
        <row r="57">
          <cell r="AE57" t="str">
            <v>2008/09</v>
          </cell>
          <cell r="AF57" t="str">
            <v>2009/10</v>
          </cell>
          <cell r="AG57" t="str">
            <v>2010/11</v>
          </cell>
          <cell r="AH57" t="str">
            <v>2011/12</v>
          </cell>
          <cell r="AI57" t="str">
            <v>2012/13</v>
          </cell>
          <cell r="AJ57" t="str">
            <v>2013/14</v>
          </cell>
          <cell r="AK57" t="str">
            <v>2014/15</v>
          </cell>
          <cell r="AL57" t="str">
            <v>2015/16</v>
          </cell>
          <cell r="AM57" t="str">
            <v>2016/17</v>
          </cell>
          <cell r="AN57" t="str">
            <v>2017/18</v>
          </cell>
          <cell r="AO57" t="str">
            <v>2018/19</v>
          </cell>
          <cell r="AP57" t="str">
            <v>2019/20</v>
          </cell>
        </row>
        <row r="58">
          <cell r="AD58" t="str">
            <v>CE Bateman's Bay</v>
          </cell>
          <cell r="AE58">
            <v>7.0000000000000001E-3</v>
          </cell>
          <cell r="AF58">
            <v>7.0000000000000001E-3</v>
          </cell>
          <cell r="AG58">
            <v>7.0000000000000001E-3</v>
          </cell>
          <cell r="AH58">
            <v>7.0000000000000001E-3</v>
          </cell>
          <cell r="AI58">
            <v>7.0000000000000001E-3</v>
          </cell>
          <cell r="AJ58">
            <v>7.0000000000000001E-3</v>
          </cell>
          <cell r="AK58">
            <v>7.0000000000000001E-3</v>
          </cell>
          <cell r="AL58">
            <v>7.0000000000000001E-3</v>
          </cell>
          <cell r="AM58">
            <v>7.0000000000000001E-3</v>
          </cell>
          <cell r="AN58">
            <v>7.0000000000000001E-3</v>
          </cell>
          <cell r="AO58">
            <v>7.0000000000000001E-3</v>
          </cell>
          <cell r="AP58">
            <v>7.0000000000000001E-3</v>
          </cell>
        </row>
        <row r="59">
          <cell r="AD59" t="str">
            <v>CE Moruya North</v>
          </cell>
          <cell r="AE59">
            <v>7.0000000000000001E-3</v>
          </cell>
          <cell r="AF59">
            <v>7.0000000000000001E-3</v>
          </cell>
          <cell r="AG59">
            <v>7.0000000000000001E-3</v>
          </cell>
          <cell r="AH59">
            <v>7.0000000000000001E-3</v>
          </cell>
          <cell r="AI59">
            <v>7.0000000000000001E-3</v>
          </cell>
          <cell r="AJ59">
            <v>7.0000000000000001E-3</v>
          </cell>
          <cell r="AK59">
            <v>7.0000000000000001E-3</v>
          </cell>
          <cell r="AL59">
            <v>7.0000000000000001E-3</v>
          </cell>
          <cell r="AM59">
            <v>7.0000000000000001E-3</v>
          </cell>
          <cell r="AN59">
            <v>7.0000000000000001E-3</v>
          </cell>
          <cell r="AO59">
            <v>7.0000000000000001E-3</v>
          </cell>
          <cell r="AP59">
            <v>7.0000000000000001E-3</v>
          </cell>
        </row>
        <row r="60">
          <cell r="AD60" t="str">
            <v>EA Carlingford</v>
          </cell>
          <cell r="AE60">
            <v>3.4172661870503523E-2</v>
          </cell>
          <cell r="AF60">
            <v>6.3768115942028653E-3</v>
          </cell>
          <cell r="AG60">
            <v>-0.2286866359447004</v>
          </cell>
          <cell r="AH60">
            <v>1.7176997759521903E-2</v>
          </cell>
          <cell r="AI60">
            <v>1.688693098384737E-2</v>
          </cell>
          <cell r="AJ60">
            <v>1.8050541516245487E-2</v>
          </cell>
          <cell r="AK60">
            <v>7.0000000000000001E-3</v>
          </cell>
          <cell r="AL60">
            <v>7.0000000000000001E-3</v>
          </cell>
          <cell r="AM60">
            <v>7.0000000000000001E-3</v>
          </cell>
          <cell r="AN60">
            <v>7.0000000000000001E-3</v>
          </cell>
          <cell r="AO60">
            <v>7.0000000000000001E-3</v>
          </cell>
          <cell r="AP60">
            <v>7.0000000000000001E-3</v>
          </cell>
        </row>
        <row r="61">
          <cell r="AD61" t="str">
            <v>Delta/Bluescope</v>
          </cell>
          <cell r="AE61">
            <v>7.0000000000000001E-3</v>
          </cell>
          <cell r="AF61">
            <v>7.0000000000000001E-3</v>
          </cell>
          <cell r="AG61">
            <v>7.0000000000000001E-3</v>
          </cell>
          <cell r="AH61">
            <v>7.0000000000000001E-3</v>
          </cell>
          <cell r="AI61">
            <v>7.0000000000000001E-3</v>
          </cell>
          <cell r="AJ61">
            <v>7.0000000000000001E-3</v>
          </cell>
          <cell r="AK61">
            <v>7.0000000000000001E-3</v>
          </cell>
          <cell r="AL61">
            <v>7.0000000000000001E-3</v>
          </cell>
          <cell r="AM61">
            <v>7.0000000000000001E-3</v>
          </cell>
          <cell r="AN61">
            <v>7.0000000000000001E-3</v>
          </cell>
          <cell r="AO61">
            <v>7.0000000000000001E-3</v>
          </cell>
          <cell r="AP61">
            <v>7.0000000000000001E-3</v>
          </cell>
        </row>
        <row r="62">
          <cell r="AD62" t="str">
            <v>EA Guildford</v>
          </cell>
          <cell r="AE62">
            <v>7.0000000000000001E-3</v>
          </cell>
          <cell r="AF62">
            <v>7.0000000000000001E-3</v>
          </cell>
          <cell r="AG62">
            <v>7.0000000000000001E-3</v>
          </cell>
          <cell r="AH62">
            <v>7.0000000000000001E-3</v>
          </cell>
          <cell r="AI62">
            <v>7.0000000000000001E-3</v>
          </cell>
          <cell r="AJ62">
            <v>7.0000000000000001E-3</v>
          </cell>
          <cell r="AK62">
            <v>7.0000000000000001E-3</v>
          </cell>
          <cell r="AL62">
            <v>7.0000000000000001E-3</v>
          </cell>
          <cell r="AM62">
            <v>7.0000000000000001E-3</v>
          </cell>
          <cell r="AN62">
            <v>7.0000000000000001E-3</v>
          </cell>
          <cell r="AO62">
            <v>7.0000000000000001E-3</v>
          </cell>
          <cell r="AP62">
            <v>7.0000000000000001E-3</v>
          </cell>
        </row>
      </sheetData>
      <sheetData sheetId="9"/>
      <sheetData sheetId="10"/>
      <sheetData sheetId="11"/>
      <sheetData sheetId="12"/>
      <sheetData sheetId="13"/>
      <sheetData sheetId="14"/>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13 Normalised"/>
      <sheetName val="Sheet1"/>
      <sheetName val="12-13 Program"/>
      <sheetName val="Demand"/>
      <sheetName val="Sum1"/>
      <sheetName val="Sum2"/>
      <sheetName val="Sum3"/>
      <sheetName val="Hrs"/>
      <sheetName val="Sum-Dist"/>
      <sheetName val="1112"/>
      <sheetName val="1011 Actuals"/>
      <sheetName val="1011Roles"/>
      <sheetName val="graphs"/>
      <sheetName val="keyskills"/>
      <sheetName val="B4 Shuffle"/>
      <sheetName val="TS"/>
      <sheetName val="TM"/>
      <sheetName val="CV"/>
      <sheetName val="Smartgrid"/>
      <sheetName val="$History"/>
      <sheetName val="SAMP"/>
      <sheetName val="SARP"/>
      <sheetName val="Assumptions"/>
      <sheetName val="new"/>
      <sheetName val="map"/>
      <sheetName val="0910"/>
      <sheetName val="1011"/>
      <sheetName val="1213 Rates"/>
      <sheetName val="CASH"/>
      <sheetName val="Risk"/>
      <sheetName val="$Detail"/>
      <sheetName val="DistHrs"/>
      <sheetName val="TransHrs"/>
      <sheetName val="Oth_hrs"/>
      <sheetName val="Notes"/>
    </sheetNames>
    <sheetDataSet>
      <sheetData sheetId="0"/>
      <sheetData sheetId="1">
        <row r="1">
          <cell r="A1" t="str">
            <v>ITEM_ID</v>
          </cell>
          <cell r="B1" t="str">
            <v>CAT</v>
          </cell>
          <cell r="C1" t="str">
            <v>ITEM_ID_LVL0</v>
          </cell>
          <cell r="D1" t="str">
            <v>ITEM_ID_LVL1</v>
          </cell>
          <cell r="E1" t="str">
            <v>ITEM_ID_LVL2</v>
          </cell>
          <cell r="F1" t="str">
            <v>ITEM_ID_LVL3</v>
          </cell>
          <cell r="G1" t="str">
            <v>ITEM_DESC</v>
          </cell>
          <cell r="H1" t="str">
            <v>NETWORK_TYPE</v>
          </cell>
          <cell r="I1" t="str">
            <v>ITEM_OWNER</v>
          </cell>
          <cell r="J1" t="str">
            <v>DRIVER</v>
          </cell>
          <cell r="K1" t="str">
            <v>ITEM_ID_SLICE_A</v>
          </cell>
          <cell r="L1" t="str">
            <v>SLICE_A</v>
          </cell>
          <cell r="M1" t="str">
            <v>SLICE_B</v>
          </cell>
          <cell r="N1" t="str">
            <v>SLICE_OPEX</v>
          </cell>
        </row>
        <row r="2">
          <cell r="A2" t="str">
            <v>AR</v>
          </cell>
          <cell r="B2" t="str">
            <v>CP</v>
          </cell>
          <cell r="C2" t="str">
            <v>SAMP</v>
          </cell>
          <cell r="D2" t="str">
            <v>CAPEX</v>
          </cell>
          <cell r="E2" t="str">
            <v>AR</v>
          </cell>
          <cell r="F2" t="str">
            <v>AR</v>
          </cell>
          <cell r="G2" t="str">
            <v>Asset Relocation</v>
          </cell>
          <cell r="H2" t="str">
            <v>DISTRIBUTION</v>
          </cell>
          <cell r="I2" t="str">
            <v>CAPITAL PROGRAMS</v>
          </cell>
          <cell r="J2" t="str">
            <v>RENEWAL</v>
          </cell>
          <cell r="K2" t="str">
            <v>AR</v>
          </cell>
          <cell r="L2" t="str">
            <v>CP - Distribution</v>
          </cell>
          <cell r="M2" t="str">
            <v>CP - Distribution</v>
          </cell>
          <cell r="N2" t="str">
            <v/>
          </cell>
        </row>
        <row r="3">
          <cell r="A3" t="str">
            <v>AU</v>
          </cell>
          <cell r="B3" t="str">
            <v>CP</v>
          </cell>
          <cell r="C3" t="str">
            <v>SAMP</v>
          </cell>
          <cell r="D3" t="str">
            <v>CAPEX</v>
          </cell>
          <cell r="E3" t="str">
            <v>AU</v>
          </cell>
          <cell r="F3" t="str">
            <v>AU</v>
          </cell>
          <cell r="G3" t="str">
            <v>Automation</v>
          </cell>
          <cell r="H3" t="str">
            <v>MISC</v>
          </cell>
          <cell r="I3" t="str">
            <v>CAPITAL PROGRAMS</v>
          </cell>
          <cell r="J3" t="str">
            <v>RENEWAL</v>
          </cell>
          <cell r="K3" t="str">
            <v>AU</v>
          </cell>
          <cell r="L3" t="str">
            <v>CP - Misc</v>
          </cell>
          <cell r="M3" t="str">
            <v>CP - Misc</v>
          </cell>
          <cell r="N3" t="str">
            <v/>
          </cell>
        </row>
        <row r="4">
          <cell r="A4" t="str">
            <v>CC</v>
          </cell>
          <cell r="B4" t="str">
            <v>CP</v>
          </cell>
          <cell r="C4" t="str">
            <v>SAMP</v>
          </cell>
          <cell r="D4" t="str">
            <v>CAPEX</v>
          </cell>
          <cell r="E4" t="str">
            <v>CC</v>
          </cell>
          <cell r="F4" t="str">
            <v>CC</v>
          </cell>
          <cell r="G4" t="str">
            <v>Communications Refurbishment</v>
          </cell>
          <cell r="H4" t="str">
            <v>MISC</v>
          </cell>
          <cell r="I4" t="str">
            <v>CAPITAL PROGRAMS</v>
          </cell>
          <cell r="J4" t="str">
            <v>RENEWAL</v>
          </cell>
          <cell r="K4" t="str">
            <v>CC</v>
          </cell>
          <cell r="L4" t="str">
            <v>CP - Misc</v>
          </cell>
          <cell r="M4" t="str">
            <v>CP - Misc</v>
          </cell>
          <cell r="N4" t="str">
            <v/>
          </cell>
        </row>
        <row r="5">
          <cell r="A5" t="str">
            <v>CN</v>
          </cell>
          <cell r="B5" t="str">
            <v>MAINT</v>
          </cell>
          <cell r="C5" t="str">
            <v>SAMP</v>
          </cell>
          <cell r="D5" t="str">
            <v>OPEX</v>
          </cell>
          <cell r="E5" t="str">
            <v/>
          </cell>
          <cell r="F5" t="str">
            <v/>
          </cell>
          <cell r="G5" t="str">
            <v/>
          </cell>
          <cell r="H5" t="str">
            <v/>
          </cell>
          <cell r="I5" t="str">
            <v/>
          </cell>
          <cell r="J5" t="str">
            <v/>
          </cell>
          <cell r="K5" t="str">
            <v>CN</v>
          </cell>
          <cell r="L5" t="str">
            <v>Op Exp</v>
          </cell>
          <cell r="M5" t="str">
            <v/>
          </cell>
          <cell r="N5" t="str">
            <v>Op Exp</v>
          </cell>
        </row>
        <row r="6">
          <cell r="A6" t="str">
            <v>CO</v>
          </cell>
          <cell r="B6" t="str">
            <v>MAINT</v>
          </cell>
          <cell r="C6" t="str">
            <v>SAMP</v>
          </cell>
          <cell r="D6" t="str">
            <v>OPEX</v>
          </cell>
          <cell r="E6" t="str">
            <v/>
          </cell>
          <cell r="F6" t="str">
            <v/>
          </cell>
          <cell r="G6" t="str">
            <v/>
          </cell>
          <cell r="H6" t="str">
            <v/>
          </cell>
          <cell r="I6" t="str">
            <v/>
          </cell>
          <cell r="J6" t="str">
            <v/>
          </cell>
          <cell r="K6" t="str">
            <v>CO</v>
          </cell>
          <cell r="L6" t="str">
            <v>Op Exp</v>
          </cell>
          <cell r="M6" t="str">
            <v/>
          </cell>
          <cell r="N6" t="str">
            <v>Op Exp</v>
          </cell>
        </row>
        <row r="7">
          <cell r="A7" t="str">
            <v>CW</v>
          </cell>
          <cell r="B7" t="str">
            <v>MAINT</v>
          </cell>
          <cell r="C7" t="str">
            <v>SAMP</v>
          </cell>
          <cell r="D7" t="str">
            <v>OPEX</v>
          </cell>
          <cell r="E7" t="str">
            <v/>
          </cell>
          <cell r="F7" t="str">
            <v/>
          </cell>
          <cell r="G7" t="str">
            <v/>
          </cell>
          <cell r="H7" t="str">
            <v/>
          </cell>
          <cell r="I7" t="str">
            <v/>
          </cell>
          <cell r="J7" t="str">
            <v/>
          </cell>
          <cell r="K7" t="str">
            <v>CW</v>
          </cell>
          <cell r="L7" t="str">
            <v>Op Exp</v>
          </cell>
          <cell r="M7" t="str">
            <v/>
          </cell>
          <cell r="N7" t="str">
            <v>Op Exp</v>
          </cell>
        </row>
        <row r="8">
          <cell r="A8" t="str">
            <v>DA</v>
          </cell>
          <cell r="B8" t="str">
            <v>MAINT</v>
          </cell>
          <cell r="C8" t="str">
            <v>SAMP</v>
          </cell>
          <cell r="D8" t="str">
            <v>OPEX</v>
          </cell>
          <cell r="E8" t="str">
            <v/>
          </cell>
          <cell r="F8" t="str">
            <v/>
          </cell>
          <cell r="G8" t="str">
            <v/>
          </cell>
          <cell r="H8" t="str">
            <v/>
          </cell>
          <cell r="I8" t="str">
            <v/>
          </cell>
          <cell r="J8" t="str">
            <v/>
          </cell>
          <cell r="K8" t="str">
            <v>DA</v>
          </cell>
          <cell r="L8" t="str">
            <v>Maint</v>
          </cell>
          <cell r="M8" t="str">
            <v/>
          </cell>
          <cell r="N8" t="str">
            <v>Maint</v>
          </cell>
        </row>
        <row r="9">
          <cell r="A9" t="str">
            <v>DM</v>
          </cell>
          <cell r="B9" t="str">
            <v>CP</v>
          </cell>
          <cell r="C9" t="str">
            <v>SAMP</v>
          </cell>
          <cell r="D9" t="str">
            <v>CAPEX</v>
          </cell>
          <cell r="E9" t="str">
            <v>DM</v>
          </cell>
          <cell r="F9" t="str">
            <v>DM</v>
          </cell>
          <cell r="G9" t="str">
            <v>Demand Management</v>
          </cell>
          <cell r="H9" t="str">
            <v>MISC</v>
          </cell>
          <cell r="I9" t="str">
            <v>CAPITAL PROGRAMS</v>
          </cell>
          <cell r="J9" t="str">
            <v>#N/A</v>
          </cell>
          <cell r="K9" t="str">
            <v>DM</v>
          </cell>
          <cell r="L9" t="str">
            <v>CP - Misc</v>
          </cell>
          <cell r="M9" t="str">
            <v>CP - Misc</v>
          </cell>
          <cell r="N9" t="str">
            <v/>
          </cell>
        </row>
        <row r="10">
          <cell r="A10" t="str">
            <v>DSMAIN</v>
          </cell>
          <cell r="B10" t="str">
            <v>CP</v>
          </cell>
          <cell r="C10" t="str">
            <v>SAMP</v>
          </cell>
          <cell r="D10" t="str">
            <v>CAPEX</v>
          </cell>
          <cell r="E10" t="str">
            <v>DS</v>
          </cell>
          <cell r="F10" t="str">
            <v>DSMAIN</v>
          </cell>
          <cell r="G10" t="str">
            <v>Distribution Refurbishment</v>
          </cell>
          <cell r="H10" t="str">
            <v>DISTRIBUTION</v>
          </cell>
          <cell r="I10" t="str">
            <v>CAPITAL PROGRAMS</v>
          </cell>
          <cell r="J10" t="str">
            <v>RENEWAL</v>
          </cell>
          <cell r="K10" t="str">
            <v>DS</v>
          </cell>
          <cell r="L10" t="str">
            <v>CP - Distribution</v>
          </cell>
          <cell r="M10" t="str">
            <v>CP - Distribution</v>
          </cell>
          <cell r="N10" t="str">
            <v/>
          </cell>
        </row>
        <row r="11">
          <cell r="A11" t="str">
            <v>DSSUB</v>
          </cell>
          <cell r="B11" t="str">
            <v>CP</v>
          </cell>
          <cell r="C11" t="str">
            <v>SAMP</v>
          </cell>
          <cell r="D11" t="str">
            <v>CAPEX</v>
          </cell>
          <cell r="E11" t="str">
            <v>DS</v>
          </cell>
          <cell r="F11" t="str">
            <v>DSSUB</v>
          </cell>
          <cell r="G11" t="str">
            <v>Distribution Refurbishment</v>
          </cell>
          <cell r="H11" t="str">
            <v>DISTRIBUTION</v>
          </cell>
          <cell r="I11" t="str">
            <v>CAPITAL PROGRAMS</v>
          </cell>
          <cell r="J11" t="str">
            <v>RENEWAL</v>
          </cell>
          <cell r="K11" t="str">
            <v/>
          </cell>
          <cell r="L11" t="str">
            <v>CP - Distribution</v>
          </cell>
          <cell r="M11" t="str">
            <v>CP - Distribution</v>
          </cell>
          <cell r="N11" t="str">
            <v/>
          </cell>
        </row>
        <row r="12">
          <cell r="A12" t="str">
            <v>EH</v>
          </cell>
          <cell r="B12" t="str">
            <v>CP</v>
          </cell>
          <cell r="C12" t="str">
            <v>SAMP</v>
          </cell>
          <cell r="D12" t="str">
            <v>CAPEX</v>
          </cell>
          <cell r="E12" t="str">
            <v>EH</v>
          </cell>
          <cell r="F12" t="str">
            <v>EH</v>
          </cell>
          <cell r="G12" t="str">
            <v>Environmental Enhancement</v>
          </cell>
          <cell r="H12" t="str">
            <v>MISC</v>
          </cell>
          <cell r="I12" t="str">
            <v>CAPITAL PROGRAMS</v>
          </cell>
          <cell r="J12" t="str">
            <v>REGULATORY</v>
          </cell>
          <cell r="K12" t="str">
            <v>EH</v>
          </cell>
          <cell r="L12" t="str">
            <v>CP - Misc</v>
          </cell>
          <cell r="M12" t="str">
            <v>CP - Misc</v>
          </cell>
          <cell r="N12" t="str">
            <v/>
          </cell>
        </row>
        <row r="13">
          <cell r="A13" t="str">
            <v>FE</v>
          </cell>
          <cell r="B13" t="str">
            <v>MAINT</v>
          </cell>
          <cell r="C13" t="str">
            <v>SAMP</v>
          </cell>
          <cell r="D13" t="str">
            <v>OPEX</v>
          </cell>
          <cell r="E13" t="str">
            <v/>
          </cell>
          <cell r="F13" t="str">
            <v/>
          </cell>
          <cell r="G13" t="str">
            <v/>
          </cell>
          <cell r="H13" t="str">
            <v/>
          </cell>
          <cell r="I13" t="str">
            <v/>
          </cell>
          <cell r="J13" t="str">
            <v/>
          </cell>
          <cell r="K13" t="str">
            <v>FE</v>
          </cell>
          <cell r="L13" t="str">
            <v>Maint</v>
          </cell>
          <cell r="M13" t="str">
            <v/>
          </cell>
          <cell r="N13" t="str">
            <v>Maint</v>
          </cell>
        </row>
        <row r="14">
          <cell r="A14" t="str">
            <v>HV</v>
          </cell>
          <cell r="B14" t="str">
            <v>CP</v>
          </cell>
          <cell r="C14" t="str">
            <v>SAMP</v>
          </cell>
          <cell r="D14" t="str">
            <v>CAPEX</v>
          </cell>
          <cell r="E14" t="str">
            <v>HV</v>
          </cell>
          <cell r="F14" t="str">
            <v>HV</v>
          </cell>
          <cell r="G14" t="str">
            <v>HV Development</v>
          </cell>
          <cell r="H14" t="str">
            <v>DISTRIBUTION</v>
          </cell>
          <cell r="I14" t="str">
            <v>CAPITAL PROGRAMS</v>
          </cell>
          <cell r="J14" t="str">
            <v>GROWTH</v>
          </cell>
          <cell r="K14" t="str">
            <v>HV</v>
          </cell>
          <cell r="L14" t="str">
            <v>CP - Distribution</v>
          </cell>
          <cell r="M14" t="str">
            <v>CP - Distribution</v>
          </cell>
          <cell r="N14" t="str">
            <v/>
          </cell>
        </row>
        <row r="15">
          <cell r="A15" t="str">
            <v>IC</v>
          </cell>
          <cell r="B15" t="str">
            <v>CP</v>
          </cell>
          <cell r="C15" t="str">
            <v>SAMP</v>
          </cell>
          <cell r="D15" t="str">
            <v>CAPEX</v>
          </cell>
          <cell r="E15" t="str">
            <v>IC</v>
          </cell>
          <cell r="F15" t="str">
            <v>IC</v>
          </cell>
          <cell r="G15" t="str">
            <v>Industrial and Commercial</v>
          </cell>
          <cell r="H15" t="str">
            <v>DISTRIBUTION</v>
          </cell>
          <cell r="I15" t="str">
            <v>CAPITAL PROGRAMS</v>
          </cell>
          <cell r="J15" t="str">
            <v>GROWTH</v>
          </cell>
          <cell r="K15" t="str">
            <v>IC</v>
          </cell>
          <cell r="L15" t="str">
            <v>CP - Distribution</v>
          </cell>
          <cell r="M15" t="str">
            <v>CP - Distribution</v>
          </cell>
          <cell r="N15" t="str">
            <v/>
          </cell>
        </row>
        <row r="16">
          <cell r="A16" t="str">
            <v>LV</v>
          </cell>
          <cell r="B16" t="str">
            <v>CP</v>
          </cell>
          <cell r="C16" t="str">
            <v>SAMP</v>
          </cell>
          <cell r="D16" t="str">
            <v>CAPEX</v>
          </cell>
          <cell r="E16" t="str">
            <v>LV</v>
          </cell>
          <cell r="F16" t="str">
            <v>LV</v>
          </cell>
          <cell r="G16" t="str">
            <v>Low Voltage Development</v>
          </cell>
          <cell r="H16" t="str">
            <v>DISTRIBUTION</v>
          </cell>
          <cell r="I16" t="str">
            <v>CAPITAL PROGRAMS</v>
          </cell>
          <cell r="J16" t="str">
            <v>RENEWAL</v>
          </cell>
          <cell r="K16" t="str">
            <v>LV</v>
          </cell>
          <cell r="L16" t="str">
            <v>CP - Distribution</v>
          </cell>
          <cell r="M16" t="str">
            <v>CP - Distribution</v>
          </cell>
          <cell r="N16" t="str">
            <v/>
          </cell>
        </row>
        <row r="17">
          <cell r="A17" t="str">
            <v>MC</v>
          </cell>
          <cell r="B17" t="str">
            <v>OTHER</v>
          </cell>
          <cell r="C17" t="str">
            <v>SAMP</v>
          </cell>
          <cell r="D17" t="str">
            <v>CAPEX</v>
          </cell>
          <cell r="E17" t="str">
            <v>MC</v>
          </cell>
          <cell r="F17" t="str">
            <v>MC</v>
          </cell>
          <cell r="G17" t="str">
            <v>Metering</v>
          </cell>
          <cell r="H17" t="str">
            <v>MISC</v>
          </cell>
          <cell r="I17" t="str">
            <v>METERING</v>
          </cell>
          <cell r="J17" t="str">
            <v>GROWTH</v>
          </cell>
          <cell r="K17" t="str">
            <v>MC</v>
          </cell>
          <cell r="L17" t="str">
            <v>CP - Misc</v>
          </cell>
          <cell r="M17" t="str">
            <v>CP - Misc</v>
          </cell>
          <cell r="N17" t="str">
            <v/>
          </cell>
        </row>
        <row r="18">
          <cell r="A18" t="str">
            <v>MD</v>
          </cell>
          <cell r="B18" t="str">
            <v>OTHER</v>
          </cell>
          <cell r="C18" t="str">
            <v>SAMP</v>
          </cell>
          <cell r="D18" t="str">
            <v>CAPEX</v>
          </cell>
          <cell r="E18" t="str">
            <v>MD</v>
          </cell>
          <cell r="F18" t="str">
            <v>MD</v>
          </cell>
          <cell r="G18" t="str">
            <v>Miscellaneous</v>
          </cell>
          <cell r="H18" t="str">
            <v>DISTRIBUTION</v>
          </cell>
          <cell r="I18" t="str">
            <v>CAPITAL PROGRAMS</v>
          </cell>
          <cell r="J18" t="str">
            <v>#N/A</v>
          </cell>
          <cell r="K18" t="str">
            <v>MD</v>
          </cell>
          <cell r="L18" t="str">
            <v>CP - Distribution</v>
          </cell>
          <cell r="M18" t="str">
            <v>CP - Distribution</v>
          </cell>
          <cell r="N18" t="str">
            <v/>
          </cell>
        </row>
        <row r="19">
          <cell r="A19" t="str">
            <v>MT</v>
          </cell>
          <cell r="B19" t="str">
            <v>MAINT</v>
          </cell>
          <cell r="C19" t="str">
            <v>SAMP</v>
          </cell>
          <cell r="D19" t="str">
            <v>OPEX</v>
          </cell>
          <cell r="E19" t="str">
            <v/>
          </cell>
          <cell r="F19" t="str">
            <v/>
          </cell>
          <cell r="G19" t="str">
            <v/>
          </cell>
          <cell r="H19" t="str">
            <v/>
          </cell>
          <cell r="I19" t="str">
            <v/>
          </cell>
          <cell r="J19" t="str">
            <v/>
          </cell>
          <cell r="K19" t="str">
            <v/>
          </cell>
          <cell r="L19" t="str">
            <v>Op Exp</v>
          </cell>
          <cell r="M19" t="str">
            <v/>
          </cell>
          <cell r="N19" t="str">
            <v>Op Exp</v>
          </cell>
        </row>
        <row r="20">
          <cell r="A20" t="str">
            <v>NU</v>
          </cell>
          <cell r="B20" t="str">
            <v>CP</v>
          </cell>
          <cell r="C20" t="str">
            <v>SAMP</v>
          </cell>
          <cell r="D20" t="str">
            <v>CAPEX</v>
          </cell>
          <cell r="E20" t="str">
            <v>NU</v>
          </cell>
          <cell r="F20" t="str">
            <v>NU</v>
          </cell>
          <cell r="G20" t="str">
            <v>Non-urban Extension</v>
          </cell>
          <cell r="H20" t="str">
            <v>DISTRIBUTION</v>
          </cell>
          <cell r="I20" t="str">
            <v>CAPITAL PROGRAMS</v>
          </cell>
          <cell r="J20" t="str">
            <v>GROWTH</v>
          </cell>
          <cell r="K20" t="str">
            <v>NU</v>
          </cell>
          <cell r="L20" t="str">
            <v>CP - Distribution</v>
          </cell>
          <cell r="M20" t="str">
            <v>CP - Distribution</v>
          </cell>
          <cell r="N20" t="str">
            <v/>
          </cell>
        </row>
        <row r="21">
          <cell r="A21" t="str">
            <v>OH</v>
          </cell>
          <cell r="B21" t="str">
            <v>OTHER</v>
          </cell>
          <cell r="C21" t="str">
            <v>SAMP</v>
          </cell>
          <cell r="D21" t="str">
            <v>CAPEX</v>
          </cell>
          <cell r="E21" t="str">
            <v>OH</v>
          </cell>
          <cell r="F21" t="str">
            <v>OH</v>
          </cell>
          <cell r="G21" t="str">
            <v>Capitalised Overheads</v>
          </cell>
          <cell r="H21" t="str">
            <v>MISC</v>
          </cell>
          <cell r="I21" t="str">
            <v>OVERHEADS</v>
          </cell>
          <cell r="J21" t="str">
            <v>GROWTH</v>
          </cell>
          <cell r="K21" t="str">
            <v>OH</v>
          </cell>
          <cell r="L21" t="str">
            <v>Overheads</v>
          </cell>
          <cell r="M21" t="str">
            <v>Overheads</v>
          </cell>
          <cell r="N21" t="str">
            <v/>
          </cell>
        </row>
        <row r="22">
          <cell r="A22" t="str">
            <v>OL</v>
          </cell>
          <cell r="B22" t="str">
            <v>MAINT</v>
          </cell>
          <cell r="C22" t="str">
            <v>SAMP</v>
          </cell>
          <cell r="D22" t="str">
            <v>OPEX</v>
          </cell>
          <cell r="E22" t="str">
            <v/>
          </cell>
          <cell r="F22" t="str">
            <v/>
          </cell>
          <cell r="G22" t="str">
            <v/>
          </cell>
          <cell r="H22" t="str">
            <v/>
          </cell>
          <cell r="I22" t="str">
            <v/>
          </cell>
          <cell r="J22" t="str">
            <v/>
          </cell>
          <cell r="K22" t="str">
            <v>OL</v>
          </cell>
          <cell r="L22" t="str">
            <v>Maint</v>
          </cell>
          <cell r="M22" t="str">
            <v/>
          </cell>
          <cell r="N22" t="str">
            <v>Maint</v>
          </cell>
        </row>
        <row r="23">
          <cell r="A23" t="str">
            <v>OT</v>
          </cell>
          <cell r="B23" t="str">
            <v>MAINT</v>
          </cell>
          <cell r="C23" t="str">
            <v>SAMP</v>
          </cell>
          <cell r="D23" t="str">
            <v>OPEX</v>
          </cell>
          <cell r="E23" t="str">
            <v/>
          </cell>
          <cell r="F23" t="str">
            <v/>
          </cell>
          <cell r="G23" t="str">
            <v/>
          </cell>
          <cell r="H23" t="str">
            <v/>
          </cell>
          <cell r="I23" t="str">
            <v/>
          </cell>
          <cell r="J23" t="str">
            <v/>
          </cell>
          <cell r="K23" t="str">
            <v>OT</v>
          </cell>
          <cell r="L23" t="str">
            <v>Op Exp</v>
          </cell>
          <cell r="M23" t="str">
            <v/>
          </cell>
          <cell r="N23" t="str">
            <v>Op Exp</v>
          </cell>
        </row>
        <row r="24">
          <cell r="A24" t="str">
            <v>OV</v>
          </cell>
          <cell r="B24" t="str">
            <v>MAINT</v>
          </cell>
          <cell r="C24" t="str">
            <v>SAMP</v>
          </cell>
          <cell r="D24" t="str">
            <v>OPEX</v>
          </cell>
          <cell r="E24" t="str">
            <v/>
          </cell>
          <cell r="F24" t="str">
            <v/>
          </cell>
          <cell r="G24" t="str">
            <v/>
          </cell>
          <cell r="H24" t="str">
            <v/>
          </cell>
          <cell r="I24" t="str">
            <v/>
          </cell>
          <cell r="J24" t="str">
            <v/>
          </cell>
          <cell r="K24" t="str">
            <v>OV</v>
          </cell>
          <cell r="L24" t="str">
            <v>Overheads</v>
          </cell>
          <cell r="M24" t="str">
            <v/>
          </cell>
          <cell r="N24" t="str">
            <v>Overheads</v>
          </cell>
        </row>
        <row r="25">
          <cell r="A25" t="str">
            <v>PF</v>
          </cell>
          <cell r="B25" t="str">
            <v>CP</v>
          </cell>
          <cell r="C25" t="str">
            <v>SAMP</v>
          </cell>
          <cell r="D25" t="str">
            <v>CAPEX</v>
          </cell>
          <cell r="E25" t="str">
            <v>PF</v>
          </cell>
          <cell r="F25" t="str">
            <v>PF</v>
          </cell>
          <cell r="G25" t="str">
            <v>Power Factor</v>
          </cell>
          <cell r="H25" t="str">
            <v>MISC</v>
          </cell>
          <cell r="I25" t="str">
            <v>CAPITAL PROGRAMS</v>
          </cell>
          <cell r="J25" t="str">
            <v>#N/A</v>
          </cell>
          <cell r="K25" t="str">
            <v>PF</v>
          </cell>
          <cell r="L25" t="str">
            <v>CP - Misc</v>
          </cell>
          <cell r="M25" t="str">
            <v>CP - Misc</v>
          </cell>
          <cell r="N25" t="str">
            <v/>
          </cell>
        </row>
        <row r="26">
          <cell r="A26" t="str">
            <v>PQ</v>
          </cell>
          <cell r="B26" t="str">
            <v>CP</v>
          </cell>
          <cell r="C26" t="str">
            <v>SAMP</v>
          </cell>
          <cell r="D26" t="str">
            <v>CAPEX</v>
          </cell>
          <cell r="E26" t="str">
            <v>PQ</v>
          </cell>
          <cell r="F26" t="str">
            <v>PQ</v>
          </cell>
          <cell r="G26" t="str">
            <v>Power Quality</v>
          </cell>
          <cell r="H26" t="str">
            <v>MISC</v>
          </cell>
          <cell r="I26" t="str">
            <v>CAPITAL PROGRAMS</v>
          </cell>
          <cell r="J26" t="str">
            <v>REGULATORY</v>
          </cell>
          <cell r="K26" t="str">
            <v>PQ</v>
          </cell>
          <cell r="L26" t="str">
            <v>CP - Misc</v>
          </cell>
          <cell r="M26" t="str">
            <v>CP - Misc</v>
          </cell>
          <cell r="N26" t="str">
            <v/>
          </cell>
        </row>
        <row r="27">
          <cell r="A27" t="str">
            <v>PR</v>
          </cell>
          <cell r="B27" t="str">
            <v>MP</v>
          </cell>
          <cell r="C27" t="str">
            <v>SAMP</v>
          </cell>
          <cell r="D27" t="str">
            <v>CAPEX</v>
          </cell>
          <cell r="E27" t="str">
            <v>PR</v>
          </cell>
          <cell r="F27" t="str">
            <v>PR</v>
          </cell>
          <cell r="G27" t="str">
            <v>Major Projects</v>
          </cell>
          <cell r="H27" t="str">
            <v>TRANSMISSION</v>
          </cell>
          <cell r="I27" t="str">
            <v>MAJOR PROJECT</v>
          </cell>
          <cell r="J27" t="str">
            <v>GROWTH</v>
          </cell>
          <cell r="K27" t="str">
            <v/>
          </cell>
          <cell r="L27" t="str">
            <v>MP</v>
          </cell>
          <cell r="M27" t="str">
            <v>MP</v>
          </cell>
          <cell r="N27" t="str">
            <v/>
          </cell>
        </row>
        <row r="28">
          <cell r="A28" t="str">
            <v>PRCONSTRAINT</v>
          </cell>
          <cell r="B28" t="str">
            <v>MP</v>
          </cell>
          <cell r="C28" t="str">
            <v>SAMP</v>
          </cell>
          <cell r="D28" t="str">
            <v>CAPEX</v>
          </cell>
          <cell r="E28" t="str">
            <v>PR</v>
          </cell>
          <cell r="F28" t="str">
            <v>PR</v>
          </cell>
          <cell r="G28" t="str">
            <v>Major Projects</v>
          </cell>
          <cell r="H28" t="str">
            <v>TRANSMISSION</v>
          </cell>
          <cell r="I28" t="str">
            <v>MAJOR PROJECT</v>
          </cell>
          <cell r="J28" t="str">
            <v>GROWTH</v>
          </cell>
          <cell r="K28" t="str">
            <v/>
          </cell>
          <cell r="L28" t="str">
            <v>MP</v>
          </cell>
          <cell r="M28" t="str">
            <v>MP</v>
          </cell>
          <cell r="N28" t="str">
            <v/>
          </cell>
        </row>
        <row r="29">
          <cell r="A29" t="str">
            <v>PRDEVELOPMENT</v>
          </cell>
          <cell r="B29" t="str">
            <v>MP</v>
          </cell>
          <cell r="C29" t="str">
            <v>SAMP</v>
          </cell>
          <cell r="D29" t="str">
            <v>CAPEX</v>
          </cell>
          <cell r="E29" t="str">
            <v>PR</v>
          </cell>
          <cell r="F29" t="str">
            <v>PR</v>
          </cell>
          <cell r="G29" t="str">
            <v>Major Projects</v>
          </cell>
          <cell r="H29" t="str">
            <v>TRANSMISSION</v>
          </cell>
          <cell r="I29" t="str">
            <v>MAJOR PROJECT</v>
          </cell>
          <cell r="J29" t="str">
            <v>GROWTH</v>
          </cell>
          <cell r="K29" t="str">
            <v/>
          </cell>
          <cell r="L29" t="str">
            <v>MP</v>
          </cell>
          <cell r="M29" t="str">
            <v>MP</v>
          </cell>
          <cell r="N29" t="str">
            <v/>
          </cell>
        </row>
        <row r="30">
          <cell r="A30" t="str">
            <v>PRL</v>
          </cell>
          <cell r="B30" t="str">
            <v>OTHER</v>
          </cell>
          <cell r="C30" t="str">
            <v>SAMP</v>
          </cell>
          <cell r="D30" t="str">
            <v>CAPEX</v>
          </cell>
          <cell r="E30" t="str">
            <v>PRL</v>
          </cell>
          <cell r="F30" t="str">
            <v>PRL</v>
          </cell>
          <cell r="G30" t="str">
            <v>Major Projects (Land)</v>
          </cell>
          <cell r="H30" t="str">
            <v>TRANSMISSION</v>
          </cell>
          <cell r="I30" t="str">
            <v>PMO</v>
          </cell>
          <cell r="J30" t="str">
            <v>GROWTH</v>
          </cell>
          <cell r="K30" t="str">
            <v/>
          </cell>
          <cell r="L30" t="str">
            <v>MP</v>
          </cell>
          <cell r="M30" t="str">
            <v>MP</v>
          </cell>
          <cell r="N30" t="str">
            <v/>
          </cell>
        </row>
        <row r="31">
          <cell r="A31" t="str">
            <v>PROTHER</v>
          </cell>
          <cell r="B31" t="str">
            <v>MP</v>
          </cell>
          <cell r="C31" t="str">
            <v>SAMP</v>
          </cell>
          <cell r="D31" t="str">
            <v>CAPEX</v>
          </cell>
          <cell r="E31" t="str">
            <v>PR</v>
          </cell>
          <cell r="F31" t="str">
            <v>PR</v>
          </cell>
          <cell r="G31" t="str">
            <v>Major Projects</v>
          </cell>
          <cell r="H31" t="str">
            <v>TRANSMISSION</v>
          </cell>
          <cell r="I31" t="str">
            <v>MAJOR PROJECT</v>
          </cell>
          <cell r="J31" t="str">
            <v>GROWTH</v>
          </cell>
          <cell r="K31" t="str">
            <v/>
          </cell>
          <cell r="L31" t="str">
            <v>MP</v>
          </cell>
          <cell r="M31" t="str">
            <v>MP</v>
          </cell>
          <cell r="N31" t="str">
            <v/>
          </cell>
        </row>
        <row r="32">
          <cell r="A32" t="str">
            <v>PS</v>
          </cell>
          <cell r="B32" t="str">
            <v>CP</v>
          </cell>
          <cell r="C32" t="str">
            <v>SAMP</v>
          </cell>
          <cell r="D32" t="str">
            <v>CAPEX</v>
          </cell>
          <cell r="E32" t="str">
            <v>PS</v>
          </cell>
          <cell r="F32" t="str">
            <v>PS</v>
          </cell>
          <cell r="G32" t="str">
            <v>Protection Systems</v>
          </cell>
          <cell r="H32" t="str">
            <v>TRANSMISSION</v>
          </cell>
          <cell r="I32" t="str">
            <v>CAPITAL PROGRAMS</v>
          </cell>
          <cell r="J32" t="str">
            <v>RENEWAL</v>
          </cell>
          <cell r="K32" t="str">
            <v>PS</v>
          </cell>
          <cell r="L32" t="str">
            <v>CP - Transmission Subs</v>
          </cell>
          <cell r="M32" t="str">
            <v>CP - Transmission Subs</v>
          </cell>
          <cell r="N32" t="str">
            <v/>
          </cell>
        </row>
        <row r="33">
          <cell r="A33" t="str">
            <v>RI</v>
          </cell>
          <cell r="B33" t="str">
            <v>CP</v>
          </cell>
          <cell r="C33" t="str">
            <v>SAMP</v>
          </cell>
          <cell r="D33" t="str">
            <v>CAPEX</v>
          </cell>
          <cell r="E33" t="str">
            <v>RI</v>
          </cell>
          <cell r="F33" t="str">
            <v>RI</v>
          </cell>
          <cell r="G33" t="str">
            <v>Reliability Improvement</v>
          </cell>
          <cell r="H33" t="str">
            <v>DISTRIBUTION</v>
          </cell>
          <cell r="I33" t="str">
            <v>CAPITAL PROGRAMS</v>
          </cell>
          <cell r="J33" t="str">
            <v>GROWTH</v>
          </cell>
          <cell r="K33" t="str">
            <v>RI</v>
          </cell>
          <cell r="L33" t="str">
            <v>CP - Distribution</v>
          </cell>
          <cell r="M33" t="str">
            <v>CP - Distribution</v>
          </cell>
          <cell r="N33" t="str">
            <v/>
          </cell>
        </row>
        <row r="34">
          <cell r="A34" t="str">
            <v>SA</v>
          </cell>
          <cell r="B34" t="str">
            <v>MAINT</v>
          </cell>
          <cell r="C34" t="str">
            <v>SAMP</v>
          </cell>
          <cell r="D34" t="str">
            <v>OPEX</v>
          </cell>
          <cell r="E34" t="str">
            <v/>
          </cell>
          <cell r="F34" t="str">
            <v/>
          </cell>
          <cell r="G34" t="str">
            <v/>
          </cell>
          <cell r="H34" t="str">
            <v/>
          </cell>
          <cell r="I34" t="str">
            <v/>
          </cell>
          <cell r="J34" t="str">
            <v/>
          </cell>
          <cell r="K34" t="str">
            <v>SA</v>
          </cell>
          <cell r="L34" t="str">
            <v>Maint</v>
          </cell>
          <cell r="M34" t="str">
            <v/>
          </cell>
          <cell r="N34" t="str">
            <v>Maint</v>
          </cell>
        </row>
        <row r="35">
          <cell r="A35" t="str">
            <v>SG</v>
          </cell>
          <cell r="B35" t="str">
            <v>OTHER</v>
          </cell>
          <cell r="C35" t="str">
            <v>SAMP</v>
          </cell>
          <cell r="D35" t="str">
            <v>CAPEX</v>
          </cell>
          <cell r="E35" t="str">
            <v>SG</v>
          </cell>
          <cell r="F35" t="str">
            <v>SG</v>
          </cell>
          <cell r="G35" t="str">
            <v>Smart Grid</v>
          </cell>
          <cell r="H35" t="str">
            <v>MISC</v>
          </cell>
          <cell r="I35" t="str">
            <v>NTS</v>
          </cell>
          <cell r="J35" t="str">
            <v>GROWTH</v>
          </cell>
          <cell r="K35" t="str">
            <v>SG</v>
          </cell>
          <cell r="L35" t="str">
            <v>Smart Grid</v>
          </cell>
          <cell r="M35" t="str">
            <v>Smart Grid</v>
          </cell>
          <cell r="N35" t="str">
            <v/>
          </cell>
        </row>
        <row r="36">
          <cell r="A36" t="str">
            <v>SL</v>
          </cell>
          <cell r="B36" t="str">
            <v>CP</v>
          </cell>
          <cell r="C36" t="str">
            <v>SAMP</v>
          </cell>
          <cell r="D36" t="str">
            <v>CAPEX</v>
          </cell>
          <cell r="E36" t="str">
            <v>SL</v>
          </cell>
          <cell r="F36" t="str">
            <v>SL</v>
          </cell>
          <cell r="G36" t="str">
            <v>Street Lighting</v>
          </cell>
          <cell r="H36" t="str">
            <v>DISTRIBUTION</v>
          </cell>
          <cell r="I36" t="str">
            <v>CAPITAL PROGRAMS</v>
          </cell>
          <cell r="J36" t="str">
            <v>GROWTH</v>
          </cell>
          <cell r="K36" t="str">
            <v>SL</v>
          </cell>
          <cell r="L36" t="str">
            <v>CP - Distribution</v>
          </cell>
          <cell r="M36" t="str">
            <v>CP - Distribution</v>
          </cell>
          <cell r="N36" t="str">
            <v/>
          </cell>
        </row>
        <row r="37">
          <cell r="A37" t="str">
            <v>SP</v>
          </cell>
          <cell r="B37" t="str">
            <v>CP</v>
          </cell>
          <cell r="C37" t="str">
            <v>SAMP</v>
          </cell>
          <cell r="D37" t="str">
            <v>CAPEX</v>
          </cell>
          <cell r="E37" t="str">
            <v>SP</v>
          </cell>
          <cell r="F37" t="str">
            <v>SP</v>
          </cell>
          <cell r="G37" t="str">
            <v>Spares Purchase</v>
          </cell>
          <cell r="H37" t="str">
            <v>MISC</v>
          </cell>
          <cell r="I37" t="str">
            <v>CAPITAL PROGRAMS</v>
          </cell>
          <cell r="J37" t="str">
            <v>RENEWAL</v>
          </cell>
          <cell r="K37" t="str">
            <v>SP</v>
          </cell>
          <cell r="L37" t="str">
            <v>CP - Misc</v>
          </cell>
          <cell r="M37" t="str">
            <v>CP - Misc</v>
          </cell>
          <cell r="N37" t="str">
            <v/>
          </cell>
        </row>
        <row r="38">
          <cell r="A38" t="str">
            <v>ST</v>
          </cell>
          <cell r="B38" t="str">
            <v>MAINT</v>
          </cell>
          <cell r="C38" t="str">
            <v>SAMP</v>
          </cell>
          <cell r="D38" t="str">
            <v>OPEX</v>
          </cell>
          <cell r="E38" t="str">
            <v/>
          </cell>
          <cell r="F38" t="str">
            <v/>
          </cell>
          <cell r="G38" t="str">
            <v/>
          </cell>
          <cell r="H38" t="str">
            <v/>
          </cell>
          <cell r="I38" t="str">
            <v/>
          </cell>
          <cell r="J38" t="str">
            <v/>
          </cell>
          <cell r="K38" t="str">
            <v>ST</v>
          </cell>
          <cell r="L38" t="str">
            <v>Maint</v>
          </cell>
          <cell r="M38" t="str">
            <v/>
          </cell>
          <cell r="N38" t="str">
            <v>Maint</v>
          </cell>
        </row>
        <row r="39">
          <cell r="A39" t="str">
            <v>SW</v>
          </cell>
          <cell r="B39" t="str">
            <v>OTHER</v>
          </cell>
          <cell r="C39" t="str">
            <v>SAMP</v>
          </cell>
          <cell r="D39" t="str">
            <v>CAPEX</v>
          </cell>
          <cell r="E39" t="str">
            <v>SW</v>
          </cell>
          <cell r="F39" t="str">
            <v>SW</v>
          </cell>
          <cell r="G39" t="str">
            <v>Network Switching</v>
          </cell>
          <cell r="H39" t="str">
            <v>MISC</v>
          </cell>
          <cell r="I39" t="str">
            <v>SWITCHING</v>
          </cell>
          <cell r="J39" t="str">
            <v>GROWTH</v>
          </cell>
          <cell r="K39" t="str">
            <v>SW</v>
          </cell>
          <cell r="L39" t="str">
            <v>CP - Misc</v>
          </cell>
          <cell r="M39" t="str">
            <v>CP - Misc</v>
          </cell>
          <cell r="N39" t="str">
            <v/>
          </cell>
        </row>
        <row r="40">
          <cell r="A40" t="str">
            <v>TA</v>
          </cell>
          <cell r="B40" t="str">
            <v>MAINT</v>
          </cell>
          <cell r="C40" t="str">
            <v>SAMP</v>
          </cell>
          <cell r="D40" t="str">
            <v>OPEX</v>
          </cell>
          <cell r="E40" t="str">
            <v/>
          </cell>
          <cell r="F40" t="str">
            <v/>
          </cell>
          <cell r="G40" t="str">
            <v/>
          </cell>
          <cell r="H40" t="str">
            <v/>
          </cell>
          <cell r="I40" t="str">
            <v/>
          </cell>
          <cell r="J40" t="str">
            <v/>
          </cell>
          <cell r="K40" t="str">
            <v>TA</v>
          </cell>
          <cell r="L40" t="str">
            <v>Maint</v>
          </cell>
          <cell r="M40" t="str">
            <v/>
          </cell>
          <cell r="N40" t="str">
            <v>Maint</v>
          </cell>
        </row>
        <row r="41">
          <cell r="A41" t="str">
            <v>TM</v>
          </cell>
          <cell r="B41" t="str">
            <v>CP</v>
          </cell>
          <cell r="C41" t="str">
            <v>SAMP</v>
          </cell>
          <cell r="D41" t="str">
            <v>CAPEX</v>
          </cell>
          <cell r="E41" t="str">
            <v>TM</v>
          </cell>
          <cell r="F41" t="str">
            <v>TM</v>
          </cell>
          <cell r="G41" t="str">
            <v>Transmission Mains</v>
          </cell>
          <cell r="H41" t="str">
            <v>TRANSMISSION</v>
          </cell>
          <cell r="I41" t="str">
            <v>CAPITAL PROGRAMS</v>
          </cell>
          <cell r="J41" t="str">
            <v>RENEWAL</v>
          </cell>
          <cell r="K41" t="str">
            <v>TM</v>
          </cell>
          <cell r="L41" t="str">
            <v>CP - Transmission Mains</v>
          </cell>
          <cell r="M41" t="str">
            <v>CP - Transmission Mains</v>
          </cell>
          <cell r="N41" t="str">
            <v/>
          </cell>
        </row>
        <row r="42">
          <cell r="A42" t="str">
            <v>TS</v>
          </cell>
          <cell r="B42" t="str">
            <v>MP</v>
          </cell>
          <cell r="C42" t="str">
            <v>SAMP</v>
          </cell>
          <cell r="D42" t="str">
            <v>CAPEX</v>
          </cell>
          <cell r="E42" t="str">
            <v>TS</v>
          </cell>
          <cell r="F42" t="str">
            <v>TS</v>
          </cell>
          <cell r="G42" t="str">
            <v>Transmission Substations</v>
          </cell>
          <cell r="H42" t="str">
            <v>TRANSMISSION</v>
          </cell>
          <cell r="I42" t="str">
            <v>CAPITAL PROGRAMS</v>
          </cell>
          <cell r="J42" t="str">
            <v>RENEWAL</v>
          </cell>
          <cell r="K42" t="str">
            <v>TS</v>
          </cell>
          <cell r="L42" t="str">
            <v>CP - Transmission Subs</v>
          </cell>
          <cell r="M42" t="str">
            <v>CP - Transmission Subs</v>
          </cell>
          <cell r="N42" t="str">
            <v/>
          </cell>
        </row>
        <row r="43">
          <cell r="A43" t="str">
            <v>TSASSET</v>
          </cell>
          <cell r="B43" t="str">
            <v>MP</v>
          </cell>
          <cell r="C43" t="str">
            <v>SAMP</v>
          </cell>
          <cell r="D43" t="str">
            <v>CAPEX</v>
          </cell>
          <cell r="E43" t="str">
            <v>TS</v>
          </cell>
          <cell r="F43" t="str">
            <v>TSASSET</v>
          </cell>
          <cell r="G43" t="str">
            <v>Transmission Substations (Asset Renewal)</v>
          </cell>
          <cell r="H43" t="str">
            <v>TRANSMISSION</v>
          </cell>
          <cell r="I43" t="str">
            <v>MAJOR PROJECT</v>
          </cell>
          <cell r="J43" t="str">
            <v>RENEWAL</v>
          </cell>
          <cell r="K43" t="str">
            <v/>
          </cell>
          <cell r="L43" t="str">
            <v>MP</v>
          </cell>
          <cell r="M43" t="str">
            <v>MP</v>
          </cell>
          <cell r="N43" t="str">
            <v/>
          </cell>
        </row>
        <row r="44">
          <cell r="A44" t="str">
            <v>TSCB</v>
          </cell>
          <cell r="B44" t="str">
            <v>CP</v>
          </cell>
          <cell r="C44" t="str">
            <v>SAMP</v>
          </cell>
          <cell r="D44" t="str">
            <v>CAPEX</v>
          </cell>
          <cell r="E44" t="str">
            <v>TS</v>
          </cell>
          <cell r="F44" t="str">
            <v>TS</v>
          </cell>
          <cell r="G44" t="str">
            <v>Transmission Substations</v>
          </cell>
          <cell r="H44" t="str">
            <v>TRANSMISSION</v>
          </cell>
          <cell r="I44" t="str">
            <v>CAPITAL PROGRAMS</v>
          </cell>
          <cell r="J44" t="str">
            <v>RENEWAL</v>
          </cell>
          <cell r="K44" t="str">
            <v/>
          </cell>
          <cell r="L44" t="str">
            <v>CP - Transmission Subs</v>
          </cell>
          <cell r="M44" t="str">
            <v>CP - Transmission Subs</v>
          </cell>
          <cell r="N44" t="str">
            <v/>
          </cell>
        </row>
        <row r="45">
          <cell r="A45" t="str">
            <v>TSMISC</v>
          </cell>
          <cell r="B45" t="str">
            <v>CP</v>
          </cell>
          <cell r="C45" t="str">
            <v>SAMP</v>
          </cell>
          <cell r="D45" t="str">
            <v>CAPEX</v>
          </cell>
          <cell r="E45" t="str">
            <v>TS</v>
          </cell>
          <cell r="F45" t="str">
            <v>TS</v>
          </cell>
          <cell r="G45" t="str">
            <v>Transmission Substations</v>
          </cell>
          <cell r="H45" t="str">
            <v>TRANSMISSION</v>
          </cell>
          <cell r="I45" t="str">
            <v>CAPITAL PROGRAMS</v>
          </cell>
          <cell r="J45" t="str">
            <v>RENEWAL</v>
          </cell>
          <cell r="K45" t="str">
            <v/>
          </cell>
          <cell r="L45" t="str">
            <v>CP - Transmission Subs</v>
          </cell>
          <cell r="M45" t="str">
            <v>CP - Transmission Subs</v>
          </cell>
          <cell r="N45" t="str">
            <v/>
          </cell>
        </row>
        <row r="46">
          <cell r="A46" t="str">
            <v>TSOTHER</v>
          </cell>
          <cell r="B46" t="str">
            <v>CP</v>
          </cell>
          <cell r="C46" t="str">
            <v>SAMP</v>
          </cell>
          <cell r="D46" t="str">
            <v>CAPEX</v>
          </cell>
          <cell r="E46" t="str">
            <v>TS</v>
          </cell>
          <cell r="F46" t="str">
            <v>TS</v>
          </cell>
          <cell r="G46" t="str">
            <v>Transmission Substations</v>
          </cell>
          <cell r="H46" t="str">
            <v>TRANSMISSION</v>
          </cell>
          <cell r="I46" t="str">
            <v>CAPITAL PROGRAMS</v>
          </cell>
          <cell r="J46" t="str">
            <v>RENEWAL</v>
          </cell>
          <cell r="K46" t="str">
            <v/>
          </cell>
          <cell r="L46" t="str">
            <v>CP - Transmission Subs</v>
          </cell>
          <cell r="M46" t="str">
            <v>CP - Transmission Subs</v>
          </cell>
          <cell r="N46" t="str">
            <v/>
          </cell>
        </row>
        <row r="47">
          <cell r="A47" t="str">
            <v>TSPROJ</v>
          </cell>
          <cell r="B47" t="str">
            <v>CP</v>
          </cell>
          <cell r="C47" t="str">
            <v>SAMP</v>
          </cell>
          <cell r="D47" t="str">
            <v>CAPEX</v>
          </cell>
          <cell r="E47" t="str">
            <v>TS</v>
          </cell>
          <cell r="F47" t="str">
            <v>TS</v>
          </cell>
          <cell r="G47" t="str">
            <v>Transmission Substations</v>
          </cell>
          <cell r="H47" t="str">
            <v>TRANSMISSION</v>
          </cell>
          <cell r="I47" t="str">
            <v>CAPITAL PROGRAMS</v>
          </cell>
          <cell r="J47" t="str">
            <v>RENEWAL</v>
          </cell>
          <cell r="K47" t="str">
            <v/>
          </cell>
          <cell r="L47" t="str">
            <v>CP - Transmission Subs</v>
          </cell>
          <cell r="M47" t="str">
            <v>CP - Transmission Subs</v>
          </cell>
          <cell r="N47" t="str">
            <v/>
          </cell>
        </row>
        <row r="48">
          <cell r="A48" t="str">
            <v>TSTX</v>
          </cell>
          <cell r="B48" t="str">
            <v>CP</v>
          </cell>
          <cell r="C48" t="str">
            <v>SAMP</v>
          </cell>
          <cell r="D48" t="str">
            <v>CAPEX</v>
          </cell>
          <cell r="E48" t="str">
            <v>TS</v>
          </cell>
          <cell r="F48" t="str">
            <v>TS</v>
          </cell>
          <cell r="G48" t="str">
            <v>Transmission Substations</v>
          </cell>
          <cell r="H48" t="str">
            <v>TRANSMISSION</v>
          </cell>
          <cell r="I48" t="str">
            <v>CAPITAL PROGRAMS</v>
          </cell>
          <cell r="J48" t="str">
            <v>RENEWAL</v>
          </cell>
          <cell r="K48" t="str">
            <v/>
          </cell>
          <cell r="L48" t="str">
            <v>CP - Transmission Subs</v>
          </cell>
          <cell r="M48" t="str">
            <v>CP - Transmission Subs</v>
          </cell>
          <cell r="N48" t="str">
            <v/>
          </cell>
        </row>
        <row r="49">
          <cell r="A49" t="str">
            <v>UR</v>
          </cell>
          <cell r="B49" t="str">
            <v>CP</v>
          </cell>
          <cell r="C49" t="str">
            <v>SAMP</v>
          </cell>
          <cell r="D49" t="str">
            <v>CAPEX</v>
          </cell>
          <cell r="E49" t="str">
            <v>UR</v>
          </cell>
          <cell r="F49" t="str">
            <v>UR</v>
          </cell>
          <cell r="G49" t="str">
            <v>URD</v>
          </cell>
          <cell r="H49" t="str">
            <v>DISTRIBUTION</v>
          </cell>
          <cell r="I49" t="str">
            <v>CAPITAL PROGRAMS</v>
          </cell>
          <cell r="J49" t="str">
            <v>GROWTH</v>
          </cell>
          <cell r="K49" t="str">
            <v>UR</v>
          </cell>
          <cell r="L49" t="str">
            <v>CP - Distribution</v>
          </cell>
          <cell r="M49" t="str">
            <v>CP - Distribution</v>
          </cell>
          <cell r="N49" t="str">
            <v/>
          </cell>
        </row>
        <row r="50">
          <cell r="A50" t="str">
            <v>VM</v>
          </cell>
          <cell r="B50" t="str">
            <v>MAINT</v>
          </cell>
          <cell r="C50" t="str">
            <v>SAMP</v>
          </cell>
          <cell r="D50" t="str">
            <v>OPEX</v>
          </cell>
          <cell r="E50" t="str">
            <v/>
          </cell>
          <cell r="F50" t="str">
            <v/>
          </cell>
          <cell r="G50" t="str">
            <v/>
          </cell>
          <cell r="H50" t="str">
            <v/>
          </cell>
          <cell r="I50" t="str">
            <v/>
          </cell>
          <cell r="J50" t="str">
            <v/>
          </cell>
          <cell r="K50" t="str">
            <v>VM</v>
          </cell>
          <cell r="L50" t="str">
            <v>Maint</v>
          </cell>
          <cell r="M50" t="str">
            <v/>
          </cell>
          <cell r="N50" t="str">
            <v>Maint</v>
          </cell>
        </row>
      </sheetData>
      <sheetData sheetId="2"/>
      <sheetData sheetId="3"/>
      <sheetData sheetId="4"/>
      <sheetData sheetId="5"/>
      <sheetData sheetId="6"/>
      <sheetData sheetId="7"/>
      <sheetData sheetId="8"/>
      <sheetData sheetId="9"/>
      <sheetData sheetId="10">
        <row r="137">
          <cell r="AZ137">
            <v>0.48730385331313136</v>
          </cell>
          <cell r="BH137">
            <v>0.40799950401281226</v>
          </cell>
          <cell r="BP137">
            <v>0.49354852330525778</v>
          </cell>
        </row>
      </sheetData>
      <sheetData sheetId="11"/>
      <sheetData sheetId="12"/>
      <sheetData sheetId="13"/>
      <sheetData sheetId="14"/>
      <sheetData sheetId="15"/>
      <sheetData sheetId="16"/>
      <sheetData sheetId="17"/>
      <sheetData sheetId="18"/>
      <sheetData sheetId="19">
        <row r="8">
          <cell r="B8" t="str">
            <v>ARC</v>
          </cell>
          <cell r="C8">
            <v>13311.12</v>
          </cell>
          <cell r="E8">
            <v>13311.12</v>
          </cell>
          <cell r="I8">
            <v>55175</v>
          </cell>
          <cell r="K8">
            <v>55175</v>
          </cell>
          <cell r="O8">
            <v>68486.12</v>
          </cell>
          <cell r="P8">
            <v>0.19436230290166828</v>
          </cell>
          <cell r="Q8">
            <v>0</v>
          </cell>
          <cell r="R8">
            <v>0.19436230290166828</v>
          </cell>
          <cell r="S8">
            <v>0</v>
          </cell>
          <cell r="T8">
            <v>0</v>
          </cell>
          <cell r="U8">
            <v>0</v>
          </cell>
          <cell r="V8">
            <v>0.80563769709833177</v>
          </cell>
          <cell r="W8">
            <v>0</v>
          </cell>
          <cell r="X8">
            <v>0.80563769709833177</v>
          </cell>
          <cell r="Y8">
            <v>0</v>
          </cell>
          <cell r="Z8">
            <v>0</v>
          </cell>
          <cell r="AA8">
            <v>0</v>
          </cell>
          <cell r="AB8">
            <v>1</v>
          </cell>
        </row>
        <row r="9">
          <cell r="B9" t="str">
            <v>ARE</v>
          </cell>
          <cell r="I9">
            <v>250430.62</v>
          </cell>
          <cell r="K9">
            <v>250430.62</v>
          </cell>
          <cell r="O9">
            <v>250430.62</v>
          </cell>
          <cell r="P9">
            <v>0</v>
          </cell>
          <cell r="Q9">
            <v>0</v>
          </cell>
          <cell r="R9">
            <v>0</v>
          </cell>
          <cell r="S9">
            <v>0</v>
          </cell>
          <cell r="T9">
            <v>0</v>
          </cell>
          <cell r="U9">
            <v>0</v>
          </cell>
          <cell r="V9">
            <v>1</v>
          </cell>
          <cell r="W9">
            <v>0</v>
          </cell>
          <cell r="X9">
            <v>1</v>
          </cell>
          <cell r="Y9">
            <v>0</v>
          </cell>
          <cell r="Z9">
            <v>0</v>
          </cell>
          <cell r="AA9">
            <v>0</v>
          </cell>
          <cell r="AB9">
            <v>1</v>
          </cell>
        </row>
        <row r="10">
          <cell r="B10" t="str">
            <v>ARN</v>
          </cell>
          <cell r="I10">
            <v>287707</v>
          </cell>
          <cell r="K10">
            <v>287707</v>
          </cell>
          <cell r="O10">
            <v>287707</v>
          </cell>
          <cell r="P10">
            <v>0</v>
          </cell>
          <cell r="Q10">
            <v>0</v>
          </cell>
          <cell r="R10">
            <v>0</v>
          </cell>
          <cell r="S10">
            <v>0</v>
          </cell>
          <cell r="T10">
            <v>0</v>
          </cell>
          <cell r="U10">
            <v>0</v>
          </cell>
          <cell r="V10">
            <v>1</v>
          </cell>
          <cell r="W10">
            <v>0</v>
          </cell>
          <cell r="X10">
            <v>1</v>
          </cell>
          <cell r="Y10">
            <v>0</v>
          </cell>
          <cell r="Z10">
            <v>0</v>
          </cell>
          <cell r="AA10">
            <v>0</v>
          </cell>
          <cell r="AB10">
            <v>1</v>
          </cell>
        </row>
        <row r="11">
          <cell r="B11" t="str">
            <v>ARS</v>
          </cell>
          <cell r="C11">
            <v>403.33</v>
          </cell>
          <cell r="E11">
            <v>403.33</v>
          </cell>
          <cell r="G11">
            <v>17846.89</v>
          </cell>
          <cell r="H11">
            <v>17846.89</v>
          </cell>
          <cell r="I11">
            <v>20386.560000000001</v>
          </cell>
          <cell r="K11">
            <v>20386.560000000001</v>
          </cell>
          <cell r="L11">
            <v>4709.1899999999996</v>
          </cell>
          <cell r="M11">
            <v>14273.54</v>
          </cell>
          <cell r="N11">
            <v>18982.73</v>
          </cell>
          <cell r="O11">
            <v>57619.51</v>
          </cell>
          <cell r="P11">
            <v>6.9998859761216288E-3</v>
          </cell>
          <cell r="Q11">
            <v>0</v>
          </cell>
          <cell r="R11">
            <v>6.9998859761216288E-3</v>
          </cell>
          <cell r="S11">
            <v>0</v>
          </cell>
          <cell r="T11">
            <v>0.3097369276482913</v>
          </cell>
          <cell r="U11">
            <v>0.3097369276482913</v>
          </cell>
          <cell r="V11">
            <v>0.35381349129834672</v>
          </cell>
          <cell r="W11">
            <v>0</v>
          </cell>
          <cell r="X11">
            <v>0.35381349129834672</v>
          </cell>
          <cell r="Y11">
            <v>8.1729087942608317E-2</v>
          </cell>
          <cell r="Z11">
            <v>0.24772060713463201</v>
          </cell>
          <cell r="AA11">
            <v>0.32944969507724031</v>
          </cell>
          <cell r="AB11">
            <v>1</v>
          </cell>
        </row>
        <row r="12">
          <cell r="C12">
            <v>13714.45</v>
          </cell>
          <cell r="E12">
            <v>13714.45</v>
          </cell>
          <cell r="G12">
            <v>17846.89</v>
          </cell>
          <cell r="H12">
            <v>17846.89</v>
          </cell>
          <cell r="I12">
            <v>613699.18000000005</v>
          </cell>
          <cell r="K12">
            <v>613699.18000000005</v>
          </cell>
          <cell r="L12">
            <v>4709.1899999999996</v>
          </cell>
          <cell r="M12">
            <v>14273.54</v>
          </cell>
          <cell r="N12">
            <v>18982.73</v>
          </cell>
          <cell r="O12">
            <v>664243.25</v>
          </cell>
          <cell r="P12">
            <v>2.0646728438715789E-2</v>
          </cell>
          <cell r="Q12">
            <v>0</v>
          </cell>
          <cell r="R12">
            <v>2.0646728438715789E-2</v>
          </cell>
          <cell r="S12">
            <v>0</v>
          </cell>
          <cell r="T12">
            <v>2.6868003551409819E-2</v>
          </cell>
          <cell r="U12">
            <v>2.6868003551409819E-2</v>
          </cell>
          <cell r="V12">
            <v>0.9239072884820434</v>
          </cell>
          <cell r="W12">
            <v>0</v>
          </cell>
          <cell r="X12">
            <v>0.9239072884820434</v>
          </cell>
          <cell r="Y12">
            <v>7.0895564237950471E-3</v>
          </cell>
          <cell r="Z12">
            <v>2.1488423104036061E-2</v>
          </cell>
          <cell r="AA12">
            <v>2.8577979527831105E-2</v>
          </cell>
          <cell r="AB12">
            <v>1</v>
          </cell>
        </row>
        <row r="13">
          <cell r="B13" t="str">
            <v>AU002E</v>
          </cell>
          <cell r="I13">
            <v>9215.4</v>
          </cell>
          <cell r="K13">
            <v>9215.4</v>
          </cell>
          <cell r="O13">
            <v>9215.4</v>
          </cell>
          <cell r="P13">
            <v>0</v>
          </cell>
          <cell r="Q13">
            <v>0</v>
          </cell>
          <cell r="R13">
            <v>0</v>
          </cell>
          <cell r="S13">
            <v>0</v>
          </cell>
          <cell r="T13">
            <v>0</v>
          </cell>
          <cell r="U13">
            <v>0</v>
          </cell>
          <cell r="V13">
            <v>1</v>
          </cell>
          <cell r="W13">
            <v>0</v>
          </cell>
          <cell r="X13">
            <v>1</v>
          </cell>
          <cell r="Y13">
            <v>0</v>
          </cell>
          <cell r="Z13">
            <v>0</v>
          </cell>
          <cell r="AA13">
            <v>0</v>
          </cell>
          <cell r="AB13">
            <v>1</v>
          </cell>
        </row>
        <row r="14">
          <cell r="B14" t="str">
            <v>AU002N</v>
          </cell>
          <cell r="G14">
            <v>225278.61</v>
          </cell>
          <cell r="H14">
            <v>225278.61</v>
          </cell>
          <cell r="I14">
            <v>75554.86</v>
          </cell>
          <cell r="K14">
            <v>75554.86</v>
          </cell>
          <cell r="O14">
            <v>300833.46999999997</v>
          </cell>
          <cell r="P14">
            <v>0</v>
          </cell>
          <cell r="Q14">
            <v>0</v>
          </cell>
          <cell r="R14">
            <v>0</v>
          </cell>
          <cell r="S14">
            <v>0</v>
          </cell>
          <cell r="T14">
            <v>0.74884822489997538</v>
          </cell>
          <cell r="U14">
            <v>0.74884822489997538</v>
          </cell>
          <cell r="V14">
            <v>0.25115177510002462</v>
          </cell>
          <cell r="W14">
            <v>0</v>
          </cell>
          <cell r="X14">
            <v>0.25115177510002462</v>
          </cell>
          <cell r="Y14">
            <v>0</v>
          </cell>
          <cell r="Z14">
            <v>0</v>
          </cell>
          <cell r="AA14">
            <v>0</v>
          </cell>
          <cell r="AB14">
            <v>1</v>
          </cell>
        </row>
        <row r="15">
          <cell r="B15" t="str">
            <v>AU002S</v>
          </cell>
          <cell r="I15">
            <v>135907.98000000001</v>
          </cell>
          <cell r="K15">
            <v>135907.98000000001</v>
          </cell>
          <cell r="M15">
            <v>72838.740000000005</v>
          </cell>
          <cell r="N15">
            <v>72838.740000000005</v>
          </cell>
          <cell r="O15">
            <v>208746.72</v>
          </cell>
          <cell r="P15">
            <v>0</v>
          </cell>
          <cell r="Q15">
            <v>0</v>
          </cell>
          <cell r="R15">
            <v>0</v>
          </cell>
          <cell r="S15">
            <v>0</v>
          </cell>
          <cell r="T15">
            <v>0</v>
          </cell>
          <cell r="U15">
            <v>0</v>
          </cell>
          <cell r="V15">
            <v>0.65106642154664762</v>
          </cell>
          <cell r="W15">
            <v>0</v>
          </cell>
          <cell r="X15">
            <v>0.65106642154664762</v>
          </cell>
          <cell r="Y15">
            <v>0</v>
          </cell>
          <cell r="Z15">
            <v>0.34893357845335249</v>
          </cell>
          <cell r="AA15">
            <v>0.34893357845335249</v>
          </cell>
          <cell r="AB15">
            <v>1</v>
          </cell>
        </row>
        <row r="16">
          <cell r="B16" t="str">
            <v>AU002T</v>
          </cell>
          <cell r="I16">
            <v>35030</v>
          </cell>
          <cell r="K16">
            <v>35030</v>
          </cell>
          <cell r="O16">
            <v>35030</v>
          </cell>
          <cell r="P16">
            <v>0</v>
          </cell>
          <cell r="Q16">
            <v>0</v>
          </cell>
          <cell r="R16">
            <v>0</v>
          </cell>
          <cell r="S16">
            <v>0</v>
          </cell>
          <cell r="T16">
            <v>0</v>
          </cell>
          <cell r="U16">
            <v>0</v>
          </cell>
          <cell r="V16">
            <v>1</v>
          </cell>
          <cell r="W16">
            <v>0</v>
          </cell>
          <cell r="X16">
            <v>1</v>
          </cell>
          <cell r="Y16">
            <v>0</v>
          </cell>
          <cell r="Z16">
            <v>0</v>
          </cell>
          <cell r="AA16">
            <v>0</v>
          </cell>
          <cell r="AB16">
            <v>1</v>
          </cell>
        </row>
        <row r="17">
          <cell r="G17">
            <v>225278.61</v>
          </cell>
          <cell r="H17">
            <v>225278.61</v>
          </cell>
          <cell r="I17">
            <v>255708.24</v>
          </cell>
          <cell r="K17">
            <v>255708.24</v>
          </cell>
          <cell r="M17">
            <v>72838.740000000005</v>
          </cell>
          <cell r="N17">
            <v>72838.740000000005</v>
          </cell>
          <cell r="O17">
            <v>553825.59</v>
          </cell>
          <cell r="P17">
            <v>0</v>
          </cell>
          <cell r="Q17">
            <v>0</v>
          </cell>
          <cell r="R17">
            <v>0</v>
          </cell>
          <cell r="S17">
            <v>0</v>
          </cell>
          <cell r="T17">
            <v>0.40676814879572465</v>
          </cell>
          <cell r="U17">
            <v>0.40676814879572465</v>
          </cell>
          <cell r="V17">
            <v>0.46171257633653223</v>
          </cell>
          <cell r="W17">
            <v>0</v>
          </cell>
          <cell r="X17">
            <v>0.46171257633653223</v>
          </cell>
          <cell r="Y17">
            <v>0</v>
          </cell>
          <cell r="Z17">
            <v>0.13151927486774312</v>
          </cell>
          <cell r="AA17">
            <v>0.13151927486774312</v>
          </cell>
          <cell r="AB17">
            <v>1</v>
          </cell>
        </row>
        <row r="18">
          <cell r="B18" t="str">
            <v>AU004C</v>
          </cell>
          <cell r="I18">
            <v>187612.21</v>
          </cell>
          <cell r="K18">
            <v>187612.21</v>
          </cell>
          <cell r="O18">
            <v>187612.21</v>
          </cell>
          <cell r="P18">
            <v>0</v>
          </cell>
          <cell r="Q18">
            <v>0</v>
          </cell>
          <cell r="R18">
            <v>0</v>
          </cell>
          <cell r="S18">
            <v>0</v>
          </cell>
          <cell r="T18">
            <v>0</v>
          </cell>
          <cell r="U18">
            <v>0</v>
          </cell>
          <cell r="V18">
            <v>1</v>
          </cell>
          <cell r="W18">
            <v>0</v>
          </cell>
          <cell r="X18">
            <v>1</v>
          </cell>
          <cell r="Y18">
            <v>0</v>
          </cell>
          <cell r="Z18">
            <v>0</v>
          </cell>
          <cell r="AA18">
            <v>0</v>
          </cell>
          <cell r="AB18">
            <v>1</v>
          </cell>
        </row>
        <row r="19">
          <cell r="B19" t="str">
            <v>AU004E</v>
          </cell>
          <cell r="I19">
            <v>74930.23</v>
          </cell>
          <cell r="K19">
            <v>74930.23</v>
          </cell>
          <cell r="O19">
            <v>74930.23</v>
          </cell>
          <cell r="P19">
            <v>0</v>
          </cell>
          <cell r="Q19">
            <v>0</v>
          </cell>
          <cell r="R19">
            <v>0</v>
          </cell>
          <cell r="S19">
            <v>0</v>
          </cell>
          <cell r="T19">
            <v>0</v>
          </cell>
          <cell r="U19">
            <v>0</v>
          </cell>
          <cell r="V19">
            <v>1</v>
          </cell>
          <cell r="W19">
            <v>0</v>
          </cell>
          <cell r="X19">
            <v>1</v>
          </cell>
          <cell r="Y19">
            <v>0</v>
          </cell>
          <cell r="Z19">
            <v>0</v>
          </cell>
          <cell r="AA19">
            <v>0</v>
          </cell>
          <cell r="AB19">
            <v>1</v>
          </cell>
        </row>
        <row r="20">
          <cell r="B20" t="str">
            <v>AU004N</v>
          </cell>
          <cell r="G20">
            <v>4176.33</v>
          </cell>
          <cell r="H20">
            <v>4176.33</v>
          </cell>
          <cell r="I20">
            <v>53821.93</v>
          </cell>
          <cell r="K20">
            <v>53821.93</v>
          </cell>
          <cell r="O20">
            <v>57998.26</v>
          </cell>
          <cell r="P20">
            <v>0</v>
          </cell>
          <cell r="Q20">
            <v>0</v>
          </cell>
          <cell r="R20">
            <v>0</v>
          </cell>
          <cell r="S20">
            <v>0</v>
          </cell>
          <cell r="T20">
            <v>7.2007849890669134E-2</v>
          </cell>
          <cell r="U20">
            <v>7.2007849890669134E-2</v>
          </cell>
          <cell r="V20">
            <v>0.92799215010933089</v>
          </cell>
          <cell r="W20">
            <v>0</v>
          </cell>
          <cell r="X20">
            <v>0.92799215010933089</v>
          </cell>
          <cell r="Y20">
            <v>0</v>
          </cell>
          <cell r="Z20">
            <v>0</v>
          </cell>
          <cell r="AA20">
            <v>0</v>
          </cell>
          <cell r="AB20">
            <v>1</v>
          </cell>
        </row>
        <row r="21">
          <cell r="B21" t="str">
            <v>AU004S</v>
          </cell>
          <cell r="I21">
            <v>16147.51</v>
          </cell>
          <cell r="K21">
            <v>16147.51</v>
          </cell>
          <cell r="O21">
            <v>16147.51</v>
          </cell>
          <cell r="P21">
            <v>0</v>
          </cell>
          <cell r="Q21">
            <v>0</v>
          </cell>
          <cell r="R21">
            <v>0</v>
          </cell>
          <cell r="S21">
            <v>0</v>
          </cell>
          <cell r="T21">
            <v>0</v>
          </cell>
          <cell r="U21">
            <v>0</v>
          </cell>
          <cell r="V21">
            <v>1</v>
          </cell>
          <cell r="W21">
            <v>0</v>
          </cell>
          <cell r="X21">
            <v>1</v>
          </cell>
          <cell r="Y21">
            <v>0</v>
          </cell>
          <cell r="Z21">
            <v>0</v>
          </cell>
          <cell r="AA21">
            <v>0</v>
          </cell>
          <cell r="AB21">
            <v>1</v>
          </cell>
        </row>
        <row r="22">
          <cell r="G22">
            <v>4176.33</v>
          </cell>
          <cell r="H22">
            <v>4176.33</v>
          </cell>
          <cell r="I22">
            <v>332511.88</v>
          </cell>
          <cell r="K22">
            <v>332511.88</v>
          </cell>
          <cell r="O22">
            <v>336688.21</v>
          </cell>
          <cell r="P22">
            <v>0</v>
          </cell>
          <cell r="Q22">
            <v>0</v>
          </cell>
          <cell r="R22">
            <v>0</v>
          </cell>
          <cell r="S22">
            <v>0</v>
          </cell>
          <cell r="T22">
            <v>1.2404146851474247E-2</v>
          </cell>
          <cell r="U22">
            <v>1.2404146851474247E-2</v>
          </cell>
          <cell r="V22">
            <v>0.98759585314852572</v>
          </cell>
          <cell r="W22">
            <v>0</v>
          </cell>
          <cell r="X22">
            <v>0.98759585314852572</v>
          </cell>
          <cell r="Y22">
            <v>0</v>
          </cell>
          <cell r="Z22">
            <v>0</v>
          </cell>
          <cell r="AA22">
            <v>0</v>
          </cell>
          <cell r="AB22">
            <v>1</v>
          </cell>
        </row>
        <row r="23">
          <cell r="B23" t="str">
            <v>AU005N</v>
          </cell>
          <cell r="G23">
            <v>1593.19</v>
          </cell>
          <cell r="H23">
            <v>1593.19</v>
          </cell>
          <cell r="O23">
            <v>1593.19</v>
          </cell>
          <cell r="P23">
            <v>0</v>
          </cell>
          <cell r="Q23">
            <v>0</v>
          </cell>
          <cell r="R23">
            <v>0</v>
          </cell>
          <cell r="S23">
            <v>0</v>
          </cell>
          <cell r="T23">
            <v>1</v>
          </cell>
          <cell r="U23">
            <v>1</v>
          </cell>
          <cell r="V23">
            <v>0</v>
          </cell>
          <cell r="W23">
            <v>0</v>
          </cell>
          <cell r="X23">
            <v>0</v>
          </cell>
          <cell r="Y23">
            <v>0</v>
          </cell>
          <cell r="Z23">
            <v>0</v>
          </cell>
          <cell r="AA23">
            <v>0</v>
          </cell>
          <cell r="AB23">
            <v>1</v>
          </cell>
        </row>
        <row r="24">
          <cell r="G24">
            <v>1593.19</v>
          </cell>
          <cell r="H24">
            <v>1593.19</v>
          </cell>
          <cell r="O24">
            <v>1593.19</v>
          </cell>
          <cell r="P24">
            <v>0</v>
          </cell>
          <cell r="Q24">
            <v>0</v>
          </cell>
          <cell r="R24">
            <v>0</v>
          </cell>
          <cell r="S24">
            <v>0</v>
          </cell>
          <cell r="T24">
            <v>1</v>
          </cell>
          <cell r="U24">
            <v>1</v>
          </cell>
          <cell r="V24">
            <v>0</v>
          </cell>
          <cell r="W24">
            <v>0</v>
          </cell>
          <cell r="X24">
            <v>0</v>
          </cell>
          <cell r="Y24">
            <v>0</v>
          </cell>
          <cell r="Z24">
            <v>0</v>
          </cell>
          <cell r="AA24">
            <v>0</v>
          </cell>
          <cell r="AB24">
            <v>1</v>
          </cell>
        </row>
        <row r="25">
          <cell r="B25" t="str">
            <v>AU008N</v>
          </cell>
          <cell r="G25">
            <v>750</v>
          </cell>
          <cell r="H25">
            <v>750</v>
          </cell>
          <cell r="O25">
            <v>750</v>
          </cell>
          <cell r="P25">
            <v>0</v>
          </cell>
          <cell r="Q25">
            <v>0</v>
          </cell>
          <cell r="R25">
            <v>0</v>
          </cell>
          <cell r="S25">
            <v>0</v>
          </cell>
          <cell r="T25">
            <v>1</v>
          </cell>
          <cell r="U25">
            <v>1</v>
          </cell>
          <cell r="V25">
            <v>0</v>
          </cell>
          <cell r="W25">
            <v>0</v>
          </cell>
          <cell r="X25">
            <v>0</v>
          </cell>
          <cell r="Y25">
            <v>0</v>
          </cell>
          <cell r="Z25">
            <v>0</v>
          </cell>
          <cell r="AA25">
            <v>0</v>
          </cell>
          <cell r="AB25">
            <v>1</v>
          </cell>
        </row>
        <row r="26">
          <cell r="G26">
            <v>750</v>
          </cell>
          <cell r="H26">
            <v>750</v>
          </cell>
          <cell r="O26">
            <v>750</v>
          </cell>
          <cell r="P26">
            <v>0</v>
          </cell>
          <cell r="Q26">
            <v>0</v>
          </cell>
          <cell r="R26">
            <v>0</v>
          </cell>
          <cell r="S26">
            <v>0</v>
          </cell>
          <cell r="T26">
            <v>1</v>
          </cell>
          <cell r="U26">
            <v>1</v>
          </cell>
          <cell r="V26">
            <v>0</v>
          </cell>
          <cell r="W26">
            <v>0</v>
          </cell>
          <cell r="X26">
            <v>0</v>
          </cell>
          <cell r="Y26">
            <v>0</v>
          </cell>
          <cell r="Z26">
            <v>0</v>
          </cell>
          <cell r="AA26">
            <v>0</v>
          </cell>
          <cell r="AB26">
            <v>1</v>
          </cell>
        </row>
        <row r="27">
          <cell r="B27" t="str">
            <v>AU013</v>
          </cell>
          <cell r="G27">
            <v>2912.28</v>
          </cell>
          <cell r="H27">
            <v>2912.28</v>
          </cell>
          <cell r="I27">
            <v>1080858.23</v>
          </cell>
          <cell r="K27">
            <v>1080858.23</v>
          </cell>
          <cell r="O27">
            <v>1083770.51</v>
          </cell>
          <cell r="P27">
            <v>0</v>
          </cell>
          <cell r="Q27">
            <v>0</v>
          </cell>
          <cell r="R27">
            <v>0</v>
          </cell>
          <cell r="S27">
            <v>0</v>
          </cell>
          <cell r="T27">
            <v>2.6871740586482651E-3</v>
          </cell>
          <cell r="U27">
            <v>2.6871740586482651E-3</v>
          </cell>
          <cell r="V27">
            <v>0.99731282594135173</v>
          </cell>
          <cell r="W27">
            <v>0</v>
          </cell>
          <cell r="X27">
            <v>0.99731282594135173</v>
          </cell>
          <cell r="Y27">
            <v>0</v>
          </cell>
          <cell r="Z27">
            <v>0</v>
          </cell>
          <cell r="AA27">
            <v>0</v>
          </cell>
          <cell r="AB27">
            <v>1</v>
          </cell>
        </row>
        <row r="28">
          <cell r="G28">
            <v>2912.28</v>
          </cell>
          <cell r="H28">
            <v>2912.28</v>
          </cell>
          <cell r="I28">
            <v>1080858.23</v>
          </cell>
          <cell r="K28">
            <v>1080858.23</v>
          </cell>
          <cell r="O28">
            <v>1083770.51</v>
          </cell>
          <cell r="P28">
            <v>0</v>
          </cell>
          <cell r="Q28">
            <v>0</v>
          </cell>
          <cell r="R28">
            <v>0</v>
          </cell>
          <cell r="S28">
            <v>0</v>
          </cell>
          <cell r="T28">
            <v>2.6871740586482651E-3</v>
          </cell>
          <cell r="U28">
            <v>2.6871740586482651E-3</v>
          </cell>
          <cell r="V28">
            <v>0.99731282594135173</v>
          </cell>
          <cell r="W28">
            <v>0</v>
          </cell>
          <cell r="X28">
            <v>0.99731282594135173</v>
          </cell>
          <cell r="Y28">
            <v>0</v>
          </cell>
          <cell r="Z28">
            <v>0</v>
          </cell>
          <cell r="AA28">
            <v>0</v>
          </cell>
          <cell r="AB28">
            <v>1</v>
          </cell>
        </row>
        <row r="29">
          <cell r="B29" t="str">
            <v>AU016</v>
          </cell>
          <cell r="I29">
            <v>54152.62</v>
          </cell>
          <cell r="K29">
            <v>54152.62</v>
          </cell>
          <cell r="O29">
            <v>54152.62</v>
          </cell>
          <cell r="P29">
            <v>0</v>
          </cell>
          <cell r="Q29">
            <v>0</v>
          </cell>
          <cell r="R29">
            <v>0</v>
          </cell>
          <cell r="S29">
            <v>0</v>
          </cell>
          <cell r="T29">
            <v>0</v>
          </cell>
          <cell r="U29">
            <v>0</v>
          </cell>
          <cell r="V29">
            <v>1</v>
          </cell>
          <cell r="W29">
            <v>0</v>
          </cell>
          <cell r="X29">
            <v>1</v>
          </cell>
          <cell r="Y29">
            <v>0</v>
          </cell>
          <cell r="Z29">
            <v>0</v>
          </cell>
          <cell r="AA29">
            <v>0</v>
          </cell>
          <cell r="AB29">
            <v>1</v>
          </cell>
        </row>
        <row r="30">
          <cell r="I30">
            <v>54152.62</v>
          </cell>
          <cell r="K30">
            <v>54152.62</v>
          </cell>
          <cell r="O30">
            <v>54152.62</v>
          </cell>
          <cell r="P30">
            <v>0</v>
          </cell>
          <cell r="Q30">
            <v>0</v>
          </cell>
          <cell r="R30">
            <v>0</v>
          </cell>
          <cell r="S30">
            <v>0</v>
          </cell>
          <cell r="T30">
            <v>0</v>
          </cell>
          <cell r="U30">
            <v>0</v>
          </cell>
          <cell r="V30">
            <v>1</v>
          </cell>
          <cell r="W30">
            <v>0</v>
          </cell>
          <cell r="X30">
            <v>1</v>
          </cell>
          <cell r="Y30">
            <v>0</v>
          </cell>
          <cell r="Z30">
            <v>0</v>
          </cell>
          <cell r="AA30">
            <v>0</v>
          </cell>
          <cell r="AB30">
            <v>1</v>
          </cell>
        </row>
        <row r="31">
          <cell r="B31" t="str">
            <v>AU017</v>
          </cell>
          <cell r="D31">
            <v>9046.57</v>
          </cell>
          <cell r="E31">
            <v>9046.57</v>
          </cell>
          <cell r="G31">
            <v>3850.93</v>
          </cell>
          <cell r="H31">
            <v>3850.93</v>
          </cell>
          <cell r="I31">
            <v>10883.35</v>
          </cell>
          <cell r="K31">
            <v>10883.35</v>
          </cell>
          <cell r="O31">
            <v>23780.85</v>
          </cell>
          <cell r="P31">
            <v>0</v>
          </cell>
          <cell r="Q31">
            <v>0.38041407266771377</v>
          </cell>
          <cell r="R31">
            <v>0.38041407266771377</v>
          </cell>
          <cell r="S31">
            <v>0</v>
          </cell>
          <cell r="T31">
            <v>0.16193407720918301</v>
          </cell>
          <cell r="U31">
            <v>0.16193407720918301</v>
          </cell>
          <cell r="V31">
            <v>0.45765185012310328</v>
          </cell>
          <cell r="W31">
            <v>0</v>
          </cell>
          <cell r="X31">
            <v>0.45765185012310328</v>
          </cell>
          <cell r="Y31">
            <v>0</v>
          </cell>
          <cell r="Z31">
            <v>0</v>
          </cell>
          <cell r="AA31">
            <v>0</v>
          </cell>
          <cell r="AB31">
            <v>1</v>
          </cell>
        </row>
        <row r="32">
          <cell r="D32">
            <v>9046.57</v>
          </cell>
          <cell r="E32">
            <v>9046.57</v>
          </cell>
          <cell r="G32">
            <v>3850.93</v>
          </cell>
          <cell r="H32">
            <v>3850.93</v>
          </cell>
          <cell r="I32">
            <v>10883.35</v>
          </cell>
          <cell r="K32">
            <v>10883.35</v>
          </cell>
          <cell r="O32">
            <v>23780.85</v>
          </cell>
          <cell r="P32">
            <v>0</v>
          </cell>
          <cell r="Q32">
            <v>0.38041407266771377</v>
          </cell>
          <cell r="R32">
            <v>0.38041407266771377</v>
          </cell>
          <cell r="S32">
            <v>0</v>
          </cell>
          <cell r="T32">
            <v>0.16193407720918301</v>
          </cell>
          <cell r="U32">
            <v>0.16193407720918301</v>
          </cell>
          <cell r="V32">
            <v>0.45765185012310328</v>
          </cell>
          <cell r="W32">
            <v>0</v>
          </cell>
          <cell r="X32">
            <v>0.45765185012310328</v>
          </cell>
          <cell r="Y32">
            <v>0</v>
          </cell>
          <cell r="Z32">
            <v>0</v>
          </cell>
          <cell r="AA32">
            <v>0</v>
          </cell>
          <cell r="AB32">
            <v>1</v>
          </cell>
        </row>
        <row r="33">
          <cell r="B33" t="str">
            <v>CC002</v>
          </cell>
          <cell r="G33">
            <v>4691.76</v>
          </cell>
          <cell r="H33">
            <v>4691.76</v>
          </cell>
          <cell r="J33">
            <v>486848.53</v>
          </cell>
          <cell r="K33">
            <v>486848.53</v>
          </cell>
          <cell r="O33">
            <v>491540.29</v>
          </cell>
          <cell r="P33">
            <v>0</v>
          </cell>
          <cell r="Q33">
            <v>0</v>
          </cell>
          <cell r="R33">
            <v>0</v>
          </cell>
          <cell r="S33">
            <v>0</v>
          </cell>
          <cell r="T33">
            <v>9.5450161369274537E-3</v>
          </cell>
          <cell r="U33">
            <v>9.5450161369274537E-3</v>
          </cell>
          <cell r="V33">
            <v>0</v>
          </cell>
          <cell r="W33">
            <v>0.99045498386307262</v>
          </cell>
          <cell r="X33">
            <v>0.99045498386307262</v>
          </cell>
          <cell r="Y33">
            <v>0</v>
          </cell>
          <cell r="Z33">
            <v>0</v>
          </cell>
          <cell r="AA33">
            <v>0</v>
          </cell>
          <cell r="AB33">
            <v>1</v>
          </cell>
        </row>
        <row r="34">
          <cell r="G34">
            <v>4691.76</v>
          </cell>
          <cell r="H34">
            <v>4691.76</v>
          </cell>
          <cell r="J34">
            <v>486848.53</v>
          </cell>
          <cell r="K34">
            <v>486848.53</v>
          </cell>
          <cell r="O34">
            <v>491540.29</v>
          </cell>
          <cell r="P34">
            <v>0</v>
          </cell>
          <cell r="Q34">
            <v>0</v>
          </cell>
          <cell r="R34">
            <v>0</v>
          </cell>
          <cell r="S34">
            <v>0</v>
          </cell>
          <cell r="T34">
            <v>9.5450161369274537E-3</v>
          </cell>
          <cell r="U34">
            <v>9.5450161369274537E-3</v>
          </cell>
          <cell r="V34">
            <v>0</v>
          </cell>
          <cell r="W34">
            <v>0.99045498386307262</v>
          </cell>
          <cell r="X34">
            <v>0.99045498386307262</v>
          </cell>
          <cell r="Y34">
            <v>0</v>
          </cell>
          <cell r="Z34">
            <v>0</v>
          </cell>
          <cell r="AA34">
            <v>0</v>
          </cell>
          <cell r="AB34">
            <v>1</v>
          </cell>
        </row>
        <row r="35">
          <cell r="B35" t="str">
            <v>CC007</v>
          </cell>
          <cell r="J35">
            <v>275590.87</v>
          </cell>
          <cell r="K35">
            <v>275590.87</v>
          </cell>
          <cell r="O35">
            <v>275590.87</v>
          </cell>
          <cell r="P35">
            <v>0</v>
          </cell>
          <cell r="Q35">
            <v>0</v>
          </cell>
          <cell r="R35">
            <v>0</v>
          </cell>
          <cell r="S35">
            <v>0</v>
          </cell>
          <cell r="T35">
            <v>0</v>
          </cell>
          <cell r="U35">
            <v>0</v>
          </cell>
          <cell r="V35">
            <v>0</v>
          </cell>
          <cell r="W35">
            <v>1</v>
          </cell>
          <cell r="X35">
            <v>1</v>
          </cell>
          <cell r="Y35">
            <v>0</v>
          </cell>
          <cell r="Z35">
            <v>0</v>
          </cell>
          <cell r="AA35">
            <v>0</v>
          </cell>
          <cell r="AB35">
            <v>1</v>
          </cell>
        </row>
        <row r="36">
          <cell r="J36">
            <v>275590.87</v>
          </cell>
          <cell r="K36">
            <v>275590.87</v>
          </cell>
          <cell r="O36">
            <v>275590.87</v>
          </cell>
          <cell r="P36">
            <v>0</v>
          </cell>
          <cell r="Q36">
            <v>0</v>
          </cell>
          <cell r="R36">
            <v>0</v>
          </cell>
          <cell r="S36">
            <v>0</v>
          </cell>
          <cell r="T36">
            <v>0</v>
          </cell>
          <cell r="U36">
            <v>0</v>
          </cell>
          <cell r="V36">
            <v>0</v>
          </cell>
          <cell r="W36">
            <v>1</v>
          </cell>
          <cell r="X36">
            <v>1</v>
          </cell>
          <cell r="Y36">
            <v>0</v>
          </cell>
          <cell r="Z36">
            <v>0</v>
          </cell>
          <cell r="AA36">
            <v>0</v>
          </cell>
          <cell r="AB36">
            <v>1</v>
          </cell>
        </row>
        <row r="37">
          <cell r="B37" t="str">
            <v>CC020</v>
          </cell>
          <cell r="D37">
            <v>37858.660000000003</v>
          </cell>
          <cell r="E37">
            <v>37858.660000000003</v>
          </cell>
          <cell r="J37">
            <v>311256.76</v>
          </cell>
          <cell r="K37">
            <v>311256.76</v>
          </cell>
          <cell r="M37">
            <v>3309.09</v>
          </cell>
          <cell r="N37">
            <v>3309.09</v>
          </cell>
          <cell r="O37">
            <v>352424.51</v>
          </cell>
          <cell r="P37">
            <v>0</v>
          </cell>
          <cell r="Q37">
            <v>0.10742345928210272</v>
          </cell>
          <cell r="R37">
            <v>0.10742345928210272</v>
          </cell>
          <cell r="S37">
            <v>0</v>
          </cell>
          <cell r="T37">
            <v>0</v>
          </cell>
          <cell r="U37">
            <v>0</v>
          </cell>
          <cell r="V37">
            <v>0</v>
          </cell>
          <cell r="W37">
            <v>0.88318704053812824</v>
          </cell>
          <cell r="X37">
            <v>0.88318704053812824</v>
          </cell>
          <cell r="Y37">
            <v>0</v>
          </cell>
          <cell r="Z37">
            <v>9.3895001797689951E-3</v>
          </cell>
          <cell r="AA37">
            <v>9.3895001797689951E-3</v>
          </cell>
          <cell r="AB37">
            <v>1</v>
          </cell>
        </row>
        <row r="38">
          <cell r="D38">
            <v>37858.660000000003</v>
          </cell>
          <cell r="E38">
            <v>37858.660000000003</v>
          </cell>
          <cell r="J38">
            <v>311256.76</v>
          </cell>
          <cell r="K38">
            <v>311256.76</v>
          </cell>
          <cell r="M38">
            <v>3309.09</v>
          </cell>
          <cell r="N38">
            <v>3309.09</v>
          </cell>
          <cell r="O38">
            <v>352424.51</v>
          </cell>
          <cell r="P38">
            <v>0</v>
          </cell>
          <cell r="Q38">
            <v>0.10742345928210272</v>
          </cell>
          <cell r="R38">
            <v>0.10742345928210272</v>
          </cell>
          <cell r="S38">
            <v>0</v>
          </cell>
          <cell r="T38">
            <v>0</v>
          </cell>
          <cell r="U38">
            <v>0</v>
          </cell>
          <cell r="V38">
            <v>0</v>
          </cell>
          <cell r="W38">
            <v>0.88318704053812824</v>
          </cell>
          <cell r="X38">
            <v>0.88318704053812824</v>
          </cell>
          <cell r="Y38">
            <v>0</v>
          </cell>
          <cell r="Z38">
            <v>9.3895001797689951E-3</v>
          </cell>
          <cell r="AA38">
            <v>9.3895001797689951E-3</v>
          </cell>
          <cell r="AB38">
            <v>1</v>
          </cell>
        </row>
        <row r="39">
          <cell r="B39" t="str">
            <v>DS002C</v>
          </cell>
          <cell r="C39">
            <v>402919.09</v>
          </cell>
          <cell r="E39">
            <v>402919.09</v>
          </cell>
          <cell r="O39">
            <v>402919.09</v>
          </cell>
          <cell r="P39">
            <v>1</v>
          </cell>
          <cell r="Q39">
            <v>0</v>
          </cell>
          <cell r="R39">
            <v>1</v>
          </cell>
          <cell r="S39">
            <v>0</v>
          </cell>
          <cell r="T39">
            <v>0</v>
          </cell>
          <cell r="U39">
            <v>0</v>
          </cell>
          <cell r="V39">
            <v>0</v>
          </cell>
          <cell r="W39">
            <v>0</v>
          </cell>
          <cell r="X39">
            <v>0</v>
          </cell>
          <cell r="Y39">
            <v>0</v>
          </cell>
          <cell r="Z39">
            <v>0</v>
          </cell>
          <cell r="AA39">
            <v>0</v>
          </cell>
          <cell r="AB39">
            <v>1</v>
          </cell>
        </row>
        <row r="40">
          <cell r="B40" t="str">
            <v>DS002N</v>
          </cell>
          <cell r="F40">
            <v>1142425.27</v>
          </cell>
          <cell r="H40">
            <v>1142425.27</v>
          </cell>
          <cell r="O40">
            <v>1142425.27</v>
          </cell>
          <cell r="P40">
            <v>0</v>
          </cell>
          <cell r="Q40">
            <v>0</v>
          </cell>
          <cell r="R40">
            <v>0</v>
          </cell>
          <cell r="S40">
            <v>1</v>
          </cell>
          <cell r="T40">
            <v>0</v>
          </cell>
          <cell r="U40">
            <v>1</v>
          </cell>
          <cell r="V40">
            <v>0</v>
          </cell>
          <cell r="W40">
            <v>0</v>
          </cell>
          <cell r="X40">
            <v>0</v>
          </cell>
          <cell r="Y40">
            <v>0</v>
          </cell>
          <cell r="Z40">
            <v>0</v>
          </cell>
          <cell r="AA40">
            <v>0</v>
          </cell>
          <cell r="AB40">
            <v>1</v>
          </cell>
        </row>
        <row r="41">
          <cell r="B41" t="str">
            <v>DS002S</v>
          </cell>
          <cell r="L41">
            <v>383069.21</v>
          </cell>
          <cell r="N41">
            <v>383069.21</v>
          </cell>
          <cell r="O41">
            <v>383069.21</v>
          </cell>
          <cell r="P41">
            <v>0</v>
          </cell>
          <cell r="Q41">
            <v>0</v>
          </cell>
          <cell r="R41">
            <v>0</v>
          </cell>
          <cell r="S41">
            <v>0</v>
          </cell>
          <cell r="T41">
            <v>0</v>
          </cell>
          <cell r="U41">
            <v>0</v>
          </cell>
          <cell r="V41">
            <v>0</v>
          </cell>
          <cell r="W41">
            <v>0</v>
          </cell>
          <cell r="X41">
            <v>0</v>
          </cell>
          <cell r="Y41">
            <v>1</v>
          </cell>
          <cell r="Z41">
            <v>0</v>
          </cell>
          <cell r="AA41">
            <v>1</v>
          </cell>
          <cell r="AB41">
            <v>1</v>
          </cell>
        </row>
        <row r="42">
          <cell r="C42">
            <v>402919.09</v>
          </cell>
          <cell r="E42">
            <v>402919.09</v>
          </cell>
          <cell r="F42">
            <v>1142425.27</v>
          </cell>
          <cell r="H42">
            <v>1142425.27</v>
          </cell>
          <cell r="L42">
            <v>383069.21</v>
          </cell>
          <cell r="N42">
            <v>383069.21</v>
          </cell>
          <cell r="O42">
            <v>1928413.57</v>
          </cell>
          <cell r="P42">
            <v>0.20893811175576824</v>
          </cell>
          <cell r="Q42">
            <v>0</v>
          </cell>
          <cell r="R42">
            <v>0.20893811175576824</v>
          </cell>
          <cell r="S42">
            <v>0.59241714939809309</v>
          </cell>
          <cell r="T42">
            <v>0</v>
          </cell>
          <cell r="U42">
            <v>0.59241714939809309</v>
          </cell>
          <cell r="V42">
            <v>0</v>
          </cell>
          <cell r="W42">
            <v>0</v>
          </cell>
          <cell r="X42">
            <v>0</v>
          </cell>
          <cell r="Y42">
            <v>0.1986447388461387</v>
          </cell>
          <cell r="Z42">
            <v>0</v>
          </cell>
          <cell r="AA42">
            <v>0.1986447388461387</v>
          </cell>
          <cell r="AB42">
            <v>1</v>
          </cell>
        </row>
        <row r="43">
          <cell r="B43" t="str">
            <v>DS003C</v>
          </cell>
          <cell r="C43">
            <v>1806878.13</v>
          </cell>
          <cell r="E43">
            <v>1806878.13</v>
          </cell>
          <cell r="G43">
            <v>277.73</v>
          </cell>
          <cell r="H43">
            <v>277.73</v>
          </cell>
          <cell r="M43">
            <v>1944.11</v>
          </cell>
          <cell r="N43">
            <v>1944.11</v>
          </cell>
          <cell r="O43">
            <v>1809099.97</v>
          </cell>
          <cell r="P43">
            <v>0.99877185338740559</v>
          </cell>
          <cell r="Q43">
            <v>0</v>
          </cell>
          <cell r="R43">
            <v>0.99877185338740559</v>
          </cell>
          <cell r="S43">
            <v>0</v>
          </cell>
          <cell r="T43">
            <v>1.53518326574291E-4</v>
          </cell>
          <cell r="U43">
            <v>1.53518326574291E-4</v>
          </cell>
          <cell r="V43">
            <v>0</v>
          </cell>
          <cell r="W43">
            <v>0</v>
          </cell>
          <cell r="X43">
            <v>0</v>
          </cell>
          <cell r="Y43">
            <v>0</v>
          </cell>
          <cell r="Z43">
            <v>1.0746282860200369E-3</v>
          </cell>
          <cell r="AA43">
            <v>1.0746282860200369E-3</v>
          </cell>
          <cell r="AB43">
            <v>1</v>
          </cell>
        </row>
        <row r="44">
          <cell r="B44" t="str">
            <v>DS003N</v>
          </cell>
          <cell r="C44">
            <v>5480.98</v>
          </cell>
          <cell r="D44">
            <v>578.52</v>
          </cell>
          <cell r="E44">
            <v>6059.5</v>
          </cell>
          <cell r="F44">
            <v>3253537.07</v>
          </cell>
          <cell r="G44">
            <v>2845</v>
          </cell>
          <cell r="H44">
            <v>3256382.07</v>
          </cell>
          <cell r="I44">
            <v>2258.9</v>
          </cell>
          <cell r="K44">
            <v>2258.9</v>
          </cell>
          <cell r="O44">
            <v>3264700.47</v>
          </cell>
          <cell r="P44">
            <v>1.6788615220188943E-3</v>
          </cell>
          <cell r="Q44">
            <v>1.7720461810084523E-4</v>
          </cell>
          <cell r="R44">
            <v>1.8560661401197396E-3</v>
          </cell>
          <cell r="S44">
            <v>0.99658057451132709</v>
          </cell>
          <cell r="T44">
            <v>8.7144288615243154E-4</v>
          </cell>
          <cell r="U44">
            <v>0.99745201739747957</v>
          </cell>
          <cell r="V44">
            <v>6.9191646240060727E-4</v>
          </cell>
          <cell r="W44">
            <v>0</v>
          </cell>
          <cell r="X44">
            <v>6.9191646240060727E-4</v>
          </cell>
          <cell r="Y44">
            <v>0</v>
          </cell>
          <cell r="Z44">
            <v>0</v>
          </cell>
          <cell r="AA44">
            <v>0</v>
          </cell>
          <cell r="AB44">
            <v>1</v>
          </cell>
        </row>
        <row r="45">
          <cell r="B45" t="str">
            <v>DS003S</v>
          </cell>
          <cell r="C45">
            <v>60674.57</v>
          </cell>
          <cell r="D45">
            <v>1045.5999999999999</v>
          </cell>
          <cell r="E45">
            <v>61720.17</v>
          </cell>
          <cell r="I45">
            <v>245.95</v>
          </cell>
          <cell r="K45">
            <v>245.95</v>
          </cell>
          <cell r="L45">
            <v>2674682.08</v>
          </cell>
          <cell r="M45">
            <v>1975.19</v>
          </cell>
          <cell r="N45">
            <v>2676657.27</v>
          </cell>
          <cell r="O45">
            <v>2738623.39</v>
          </cell>
          <cell r="P45">
            <v>2.2155134664208063E-2</v>
          </cell>
          <cell r="Q45">
            <v>3.8179765929772472E-4</v>
          </cell>
          <cell r="R45">
            <v>2.2536932323505787E-2</v>
          </cell>
          <cell r="S45">
            <v>0</v>
          </cell>
          <cell r="T45">
            <v>0</v>
          </cell>
          <cell r="U45">
            <v>0</v>
          </cell>
          <cell r="V45">
            <v>8.9807894323140204E-5</v>
          </cell>
          <cell r="W45">
            <v>0</v>
          </cell>
          <cell r="X45">
            <v>8.9807894323140204E-5</v>
          </cell>
          <cell r="Y45">
            <v>0.97665202516217464</v>
          </cell>
          <cell r="Z45">
            <v>7.2123461999643544E-4</v>
          </cell>
          <cell r="AA45">
            <v>0.97737325978217104</v>
          </cell>
          <cell r="AB45">
            <v>1</v>
          </cell>
        </row>
        <row r="46">
          <cell r="C46">
            <v>1873033.68</v>
          </cell>
          <cell r="D46">
            <v>1624.12</v>
          </cell>
          <cell r="E46">
            <v>1874657.8</v>
          </cell>
          <cell r="F46">
            <v>3253537.07</v>
          </cell>
          <cell r="G46">
            <v>3122.73</v>
          </cell>
          <cell r="H46">
            <v>3256659.8</v>
          </cell>
          <cell r="I46">
            <v>2504.85</v>
          </cell>
          <cell r="K46">
            <v>2504.85</v>
          </cell>
          <cell r="L46">
            <v>2674682.08</v>
          </cell>
          <cell r="M46">
            <v>3919.3</v>
          </cell>
          <cell r="N46">
            <v>2678601.38</v>
          </cell>
          <cell r="O46">
            <v>7812423.8299999982</v>
          </cell>
          <cell r="P46">
            <v>0.23975064855128328</v>
          </cell>
          <cell r="Q46">
            <v>2.0788938687162859E-4</v>
          </cell>
          <cell r="R46">
            <v>0.23995853793815491</v>
          </cell>
          <cell r="S46">
            <v>0.41645680531390228</v>
          </cell>
          <cell r="T46">
            <v>3.9971333710910571E-4</v>
          </cell>
          <cell r="U46">
            <v>0.41685651865101137</v>
          </cell>
          <cell r="V46">
            <v>3.2062392600632888E-4</v>
          </cell>
          <cell r="W46">
            <v>0</v>
          </cell>
          <cell r="X46">
            <v>3.2062392600632888E-4</v>
          </cell>
          <cell r="Y46">
            <v>0.34236264419361395</v>
          </cell>
          <cell r="Z46">
            <v>5.0167529121368743E-4</v>
          </cell>
          <cell r="AA46">
            <v>0.3428643194848276</v>
          </cell>
          <cell r="AB46">
            <v>1</v>
          </cell>
        </row>
        <row r="47">
          <cell r="B47" t="str">
            <v>DS004C</v>
          </cell>
          <cell r="C47">
            <v>2749255.57</v>
          </cell>
          <cell r="D47">
            <v>3119.01</v>
          </cell>
          <cell r="E47">
            <v>2752374.58</v>
          </cell>
          <cell r="F47">
            <v>2988.49</v>
          </cell>
          <cell r="H47">
            <v>2988.49</v>
          </cell>
          <cell r="I47">
            <v>3726.93</v>
          </cell>
          <cell r="K47">
            <v>3726.93</v>
          </cell>
          <cell r="L47">
            <v>9845.42</v>
          </cell>
          <cell r="M47">
            <v>5851.73</v>
          </cell>
          <cell r="N47">
            <v>15697.15</v>
          </cell>
          <cell r="O47">
            <v>2774787.15</v>
          </cell>
          <cell r="P47">
            <v>0.99079872486795961</v>
          </cell>
          <cell r="Q47">
            <v>1.124053785530901E-3</v>
          </cell>
          <cell r="R47">
            <v>0.99192277865349066</v>
          </cell>
          <cell r="S47">
            <v>1.0770159433670435E-3</v>
          </cell>
          <cell r="T47">
            <v>0</v>
          </cell>
          <cell r="U47">
            <v>1.0770159433670435E-3</v>
          </cell>
          <cell r="V47">
            <v>1.3431408603719389E-3</v>
          </cell>
          <cell r="W47">
            <v>0</v>
          </cell>
          <cell r="X47">
            <v>1.3431408603719389E-3</v>
          </cell>
          <cell r="Y47">
            <v>3.5481712534238888E-3</v>
          </cell>
          <cell r="Z47">
            <v>2.108893289346536E-3</v>
          </cell>
          <cell r="AA47">
            <v>5.6570645427704248E-3</v>
          </cell>
          <cell r="AB47">
            <v>1</v>
          </cell>
        </row>
        <row r="48">
          <cell r="B48" t="str">
            <v>DS004N</v>
          </cell>
          <cell r="C48">
            <v>6822.56</v>
          </cell>
          <cell r="E48">
            <v>6822.56</v>
          </cell>
          <cell r="F48">
            <v>5477153.5000000186</v>
          </cell>
          <cell r="G48">
            <v>24856.400000000001</v>
          </cell>
          <cell r="H48">
            <v>5502009.900000019</v>
          </cell>
          <cell r="I48">
            <v>35116.03</v>
          </cell>
          <cell r="K48">
            <v>35116.03</v>
          </cell>
          <cell r="O48">
            <v>5543948.4900000188</v>
          </cell>
          <cell r="P48">
            <v>1.2306319245761926E-3</v>
          </cell>
          <cell r="Q48">
            <v>0</v>
          </cell>
          <cell r="R48">
            <v>1.2306319245761926E-3</v>
          </cell>
          <cell r="S48">
            <v>0.98795172968859957</v>
          </cell>
          <cell r="T48">
            <v>4.4835192904182121E-3</v>
          </cell>
          <cell r="U48">
            <v>0.99243524897901791</v>
          </cell>
          <cell r="V48">
            <v>6.3341190964059406E-3</v>
          </cell>
          <cell r="W48">
            <v>0</v>
          </cell>
          <cell r="X48">
            <v>6.3341190964059406E-3</v>
          </cell>
          <cell r="Y48">
            <v>0</v>
          </cell>
          <cell r="Z48">
            <v>0</v>
          </cell>
          <cell r="AA48">
            <v>0</v>
          </cell>
          <cell r="AB48">
            <v>1</v>
          </cell>
        </row>
        <row r="49">
          <cell r="B49" t="str">
            <v>DS004S</v>
          </cell>
          <cell r="L49">
            <v>3772727</v>
          </cell>
          <cell r="M49">
            <v>10431.68</v>
          </cell>
          <cell r="N49">
            <v>3783158.68</v>
          </cell>
          <cell r="O49">
            <v>3783158.68</v>
          </cell>
          <cell r="P49">
            <v>0</v>
          </cell>
          <cell r="Q49">
            <v>0</v>
          </cell>
          <cell r="R49">
            <v>0</v>
          </cell>
          <cell r="S49">
            <v>0</v>
          </cell>
          <cell r="T49">
            <v>0</v>
          </cell>
          <cell r="U49">
            <v>0</v>
          </cell>
          <cell r="V49">
            <v>0</v>
          </cell>
          <cell r="W49">
            <v>0</v>
          </cell>
          <cell r="X49">
            <v>0</v>
          </cell>
          <cell r="Y49">
            <v>0.99724260046105173</v>
          </cell>
          <cell r="Z49">
            <v>2.7573995389482313E-3</v>
          </cell>
          <cell r="AA49">
            <v>1</v>
          </cell>
          <cell r="AB49">
            <v>1</v>
          </cell>
        </row>
        <row r="50">
          <cell r="C50">
            <v>2756078.13</v>
          </cell>
          <cell r="D50">
            <v>3119.01</v>
          </cell>
          <cell r="E50">
            <v>2759197.14</v>
          </cell>
          <cell r="F50">
            <v>5480141.9900000188</v>
          </cell>
          <cell r="G50">
            <v>24856.400000000001</v>
          </cell>
          <cell r="H50">
            <v>5504998.3900000192</v>
          </cell>
          <cell r="I50">
            <v>38842.959999999999</v>
          </cell>
          <cell r="K50">
            <v>38842.959999999999</v>
          </cell>
          <cell r="L50">
            <v>3782572.42</v>
          </cell>
          <cell r="M50">
            <v>16283.41</v>
          </cell>
          <cell r="N50">
            <v>3798855.83</v>
          </cell>
          <cell r="O50">
            <v>12101894.320000017</v>
          </cell>
          <cell r="P50">
            <v>0.22773939823992745</v>
          </cell>
          <cell r="Q50">
            <v>2.577290726167898E-4</v>
          </cell>
          <cell r="R50">
            <v>0.22799712731254426</v>
          </cell>
          <cell r="S50">
            <v>0.45283340319236992</v>
          </cell>
          <cell r="T50">
            <v>2.0539263806759111E-3</v>
          </cell>
          <cell r="U50">
            <v>0.45488732957304584</v>
          </cell>
          <cell r="V50">
            <v>3.2096594940353063E-3</v>
          </cell>
          <cell r="W50">
            <v>0</v>
          </cell>
          <cell r="X50">
            <v>3.2096594940353063E-3</v>
          </cell>
          <cell r="Y50">
            <v>0.31256035790601705</v>
          </cell>
          <cell r="Z50">
            <v>1.3455257143577483E-3</v>
          </cell>
          <cell r="AA50">
            <v>0.3139058836203748</v>
          </cell>
          <cell r="AB50">
            <v>1</v>
          </cell>
        </row>
        <row r="51">
          <cell r="B51" t="str">
            <v>DS005C</v>
          </cell>
          <cell r="C51">
            <v>3177258.77</v>
          </cell>
          <cell r="E51">
            <v>3177258.77</v>
          </cell>
          <cell r="F51">
            <v>8363.11</v>
          </cell>
          <cell r="G51">
            <v>20251.02</v>
          </cell>
          <cell r="H51">
            <v>28614.13</v>
          </cell>
          <cell r="I51">
            <v>5314.32</v>
          </cell>
          <cell r="K51">
            <v>5314.32</v>
          </cell>
          <cell r="O51">
            <v>3211187.22</v>
          </cell>
          <cell r="P51">
            <v>0.98943429713824027</v>
          </cell>
          <cell r="Q51">
            <v>0</v>
          </cell>
          <cell r="R51">
            <v>0.98943429713824027</v>
          </cell>
          <cell r="S51">
            <v>2.6043669917196542E-3</v>
          </cell>
          <cell r="T51">
            <v>6.3063965482523313E-3</v>
          </cell>
          <cell r="U51">
            <v>8.9107635399719859E-3</v>
          </cell>
          <cell r="V51">
            <v>1.6549393217876595E-3</v>
          </cell>
          <cell r="W51">
            <v>0</v>
          </cell>
          <cell r="X51">
            <v>1.6549393217876595E-3</v>
          </cell>
          <cell r="Y51">
            <v>0</v>
          </cell>
          <cell r="Z51">
            <v>0</v>
          </cell>
          <cell r="AA51">
            <v>0</v>
          </cell>
          <cell r="AB51">
            <v>1</v>
          </cell>
        </row>
        <row r="52">
          <cell r="B52" t="str">
            <v>DS005N</v>
          </cell>
          <cell r="F52">
            <v>3812262.43</v>
          </cell>
          <cell r="G52">
            <v>8576.86</v>
          </cell>
          <cell r="H52">
            <v>3820839.2899999949</v>
          </cell>
          <cell r="I52">
            <v>8032.1</v>
          </cell>
          <cell r="K52">
            <v>8032.1</v>
          </cell>
          <cell r="O52">
            <v>3828871.39</v>
          </cell>
          <cell r="P52">
            <v>0</v>
          </cell>
          <cell r="Q52">
            <v>0</v>
          </cell>
          <cell r="R52">
            <v>0</v>
          </cell>
          <cell r="S52">
            <v>0.99566217866617868</v>
          </cell>
          <cell r="T52">
            <v>2.2400491231960654E-3</v>
          </cell>
          <cell r="U52">
            <v>0.99790222778937343</v>
          </cell>
          <cell r="V52">
            <v>2.0977722106252307E-3</v>
          </cell>
          <cell r="W52">
            <v>0</v>
          </cell>
          <cell r="X52">
            <v>2.0977722106252307E-3</v>
          </cell>
          <cell r="Y52">
            <v>0</v>
          </cell>
          <cell r="Z52">
            <v>0</v>
          </cell>
          <cell r="AA52">
            <v>0</v>
          </cell>
          <cell r="AB52">
            <v>1</v>
          </cell>
        </row>
        <row r="53">
          <cell r="B53" t="str">
            <v>DS005S</v>
          </cell>
          <cell r="C53">
            <v>2278.88</v>
          </cell>
          <cell r="E53">
            <v>2278.88</v>
          </cell>
          <cell r="L53">
            <v>5117240.96</v>
          </cell>
          <cell r="M53">
            <v>1528.65</v>
          </cell>
          <cell r="N53">
            <v>5118769.6100000003</v>
          </cell>
          <cell r="O53">
            <v>5121048.49</v>
          </cell>
          <cell r="P53">
            <v>4.4500262093788532E-4</v>
          </cell>
          <cell r="Q53">
            <v>0</v>
          </cell>
          <cell r="R53">
            <v>4.4500262093788532E-4</v>
          </cell>
          <cell r="S53">
            <v>0</v>
          </cell>
          <cell r="T53">
            <v>0</v>
          </cell>
          <cell r="U53">
            <v>0</v>
          </cell>
          <cell r="V53">
            <v>0</v>
          </cell>
          <cell r="W53">
            <v>0</v>
          </cell>
          <cell r="X53">
            <v>0</v>
          </cell>
          <cell r="Y53">
            <v>0.99925649405440398</v>
          </cell>
          <cell r="Z53">
            <v>2.9850332465803308E-4</v>
          </cell>
          <cell r="AA53">
            <v>0.99955499737906217</v>
          </cell>
          <cell r="AB53">
            <v>1</v>
          </cell>
        </row>
        <row r="54">
          <cell r="C54">
            <v>3179537.65</v>
          </cell>
          <cell r="E54">
            <v>3179537.65</v>
          </cell>
          <cell r="F54">
            <v>3820625.5399999949</v>
          </cell>
          <cell r="G54">
            <v>28827.88</v>
          </cell>
          <cell r="H54">
            <v>3849453.4199999948</v>
          </cell>
          <cell r="I54">
            <v>13346.42</v>
          </cell>
          <cell r="K54">
            <v>13346.42</v>
          </cell>
          <cell r="L54">
            <v>5117240.96</v>
          </cell>
          <cell r="M54">
            <v>1528.65</v>
          </cell>
          <cell r="N54">
            <v>5118769.6100000003</v>
          </cell>
          <cell r="O54">
            <v>12161107.099999996</v>
          </cell>
          <cell r="P54">
            <v>0.2614513320090735</v>
          </cell>
          <cell r="Q54">
            <v>0</v>
          </cell>
          <cell r="R54">
            <v>0.2614513320090735</v>
          </cell>
          <cell r="S54">
            <v>0.31416757607537199</v>
          </cell>
          <cell r="T54">
            <v>2.3704979952030858E-3</v>
          </cell>
          <cell r="U54">
            <v>0.31653807407057505</v>
          </cell>
          <cell r="V54">
            <v>1.0974675159303551E-3</v>
          </cell>
          <cell r="W54">
            <v>0</v>
          </cell>
          <cell r="X54">
            <v>1.0974675159303551E-3</v>
          </cell>
          <cell r="Y54">
            <v>0.42078742650001016</v>
          </cell>
          <cell r="Z54">
            <v>1.2569990441084106E-4</v>
          </cell>
          <cell r="AA54">
            <v>0.42091312640442102</v>
          </cell>
          <cell r="AB54">
            <v>1</v>
          </cell>
        </row>
        <row r="55">
          <cell r="B55" t="str">
            <v>DS006C</v>
          </cell>
          <cell r="C55">
            <v>1653305.08</v>
          </cell>
          <cell r="E55">
            <v>1653305.08</v>
          </cell>
          <cell r="O55">
            <v>1653305.08</v>
          </cell>
          <cell r="P55">
            <v>1</v>
          </cell>
          <cell r="Q55">
            <v>0</v>
          </cell>
          <cell r="R55">
            <v>1</v>
          </cell>
          <cell r="S55">
            <v>0</v>
          </cell>
          <cell r="T55">
            <v>0</v>
          </cell>
          <cell r="U55">
            <v>0</v>
          </cell>
          <cell r="V55">
            <v>0</v>
          </cell>
          <cell r="W55">
            <v>0</v>
          </cell>
          <cell r="X55">
            <v>0</v>
          </cell>
          <cell r="Y55">
            <v>0</v>
          </cell>
          <cell r="Z55">
            <v>0</v>
          </cell>
          <cell r="AA55">
            <v>0</v>
          </cell>
          <cell r="AB55">
            <v>1</v>
          </cell>
        </row>
        <row r="56">
          <cell r="B56" t="str">
            <v>DS006N</v>
          </cell>
          <cell r="C56">
            <v>1505.25</v>
          </cell>
          <cell r="E56">
            <v>1505.25</v>
          </cell>
          <cell r="F56">
            <v>4914929.43</v>
          </cell>
          <cell r="G56">
            <v>1470.24</v>
          </cell>
          <cell r="H56">
            <v>4916399.67</v>
          </cell>
          <cell r="O56">
            <v>4917904.92</v>
          </cell>
          <cell r="P56">
            <v>3.0607545783947364E-4</v>
          </cell>
          <cell r="Q56">
            <v>0</v>
          </cell>
          <cell r="R56">
            <v>3.0607545783947364E-4</v>
          </cell>
          <cell r="S56">
            <v>0.99939496796940919</v>
          </cell>
          <cell r="T56">
            <v>2.9895657275130891E-4</v>
          </cell>
          <cell r="U56">
            <v>0.99969392454216055</v>
          </cell>
          <cell r="V56">
            <v>0</v>
          </cell>
          <cell r="W56">
            <v>0</v>
          </cell>
          <cell r="X56">
            <v>0</v>
          </cell>
          <cell r="Y56">
            <v>0</v>
          </cell>
          <cell r="Z56">
            <v>0</v>
          </cell>
          <cell r="AA56">
            <v>0</v>
          </cell>
          <cell r="AB56">
            <v>1</v>
          </cell>
        </row>
        <row r="57">
          <cell r="B57" t="str">
            <v>DS006S</v>
          </cell>
          <cell r="L57">
            <v>118583.25</v>
          </cell>
          <cell r="N57">
            <v>118583.25</v>
          </cell>
          <cell r="O57">
            <v>118583.25</v>
          </cell>
          <cell r="P57">
            <v>0</v>
          </cell>
          <cell r="Q57">
            <v>0</v>
          </cell>
          <cell r="R57">
            <v>0</v>
          </cell>
          <cell r="S57">
            <v>0</v>
          </cell>
          <cell r="T57">
            <v>0</v>
          </cell>
          <cell r="U57">
            <v>0</v>
          </cell>
          <cell r="V57">
            <v>0</v>
          </cell>
          <cell r="W57">
            <v>0</v>
          </cell>
          <cell r="X57">
            <v>0</v>
          </cell>
          <cell r="Y57">
            <v>1</v>
          </cell>
          <cell r="Z57">
            <v>0</v>
          </cell>
          <cell r="AA57">
            <v>1</v>
          </cell>
          <cell r="AB57">
            <v>1</v>
          </cell>
        </row>
        <row r="58">
          <cell r="C58">
            <v>1654810.33</v>
          </cell>
          <cell r="E58">
            <v>1654810.33</v>
          </cell>
          <cell r="F58">
            <v>4914929.43</v>
          </cell>
          <cell r="G58">
            <v>1470.24</v>
          </cell>
          <cell r="H58">
            <v>4916399.67</v>
          </cell>
          <cell r="L58">
            <v>118583.25</v>
          </cell>
          <cell r="N58">
            <v>118583.25</v>
          </cell>
          <cell r="O58">
            <v>6689793.25</v>
          </cell>
          <cell r="P58">
            <v>0.24736344878819685</v>
          </cell>
          <cell r="Q58">
            <v>0</v>
          </cell>
          <cell r="R58">
            <v>0.24736344878819685</v>
          </cell>
          <cell r="S58">
            <v>0.73469078136308619</v>
          </cell>
          <cell r="T58">
            <v>2.1977360810066887E-4</v>
          </cell>
          <cell r="U58">
            <v>0.73491055497118685</v>
          </cell>
          <cell r="V58">
            <v>0</v>
          </cell>
          <cell r="W58">
            <v>0</v>
          </cell>
          <cell r="X58">
            <v>0</v>
          </cell>
          <cell r="Y58">
            <v>1.7725996240616257E-2</v>
          </cell>
          <cell r="Z58">
            <v>0</v>
          </cell>
          <cell r="AA58">
            <v>1.7725996240616257E-2</v>
          </cell>
          <cell r="AB58">
            <v>1</v>
          </cell>
        </row>
        <row r="59">
          <cell r="B59" t="str">
            <v>DS007P</v>
          </cell>
          <cell r="I59">
            <v>479.51</v>
          </cell>
          <cell r="K59">
            <v>479.51</v>
          </cell>
          <cell r="O59">
            <v>479.51</v>
          </cell>
          <cell r="P59">
            <v>0</v>
          </cell>
          <cell r="Q59">
            <v>0</v>
          </cell>
          <cell r="R59">
            <v>0</v>
          </cell>
          <cell r="S59">
            <v>0</v>
          </cell>
          <cell r="T59">
            <v>0</v>
          </cell>
          <cell r="U59">
            <v>0</v>
          </cell>
          <cell r="V59">
            <v>1</v>
          </cell>
          <cell r="W59">
            <v>0</v>
          </cell>
          <cell r="X59">
            <v>1</v>
          </cell>
          <cell r="Y59">
            <v>0</v>
          </cell>
          <cell r="Z59">
            <v>0</v>
          </cell>
          <cell r="AA59">
            <v>0</v>
          </cell>
          <cell r="AB59">
            <v>1</v>
          </cell>
        </row>
        <row r="60">
          <cell r="I60">
            <v>479.51</v>
          </cell>
          <cell r="K60">
            <v>479.51</v>
          </cell>
          <cell r="O60">
            <v>479.51</v>
          </cell>
          <cell r="P60">
            <v>0</v>
          </cell>
          <cell r="Q60">
            <v>0</v>
          </cell>
          <cell r="R60">
            <v>0</v>
          </cell>
          <cell r="S60">
            <v>0</v>
          </cell>
          <cell r="T60">
            <v>0</v>
          </cell>
          <cell r="U60">
            <v>0</v>
          </cell>
          <cell r="V60">
            <v>1</v>
          </cell>
          <cell r="W60">
            <v>0</v>
          </cell>
          <cell r="X60">
            <v>1</v>
          </cell>
          <cell r="Y60">
            <v>0</v>
          </cell>
          <cell r="Z60">
            <v>0</v>
          </cell>
          <cell r="AA60">
            <v>0</v>
          </cell>
          <cell r="AB60">
            <v>1</v>
          </cell>
        </row>
        <row r="61">
          <cell r="B61" t="str">
            <v>DS008C</v>
          </cell>
          <cell r="C61">
            <v>169586.71</v>
          </cell>
          <cell r="E61">
            <v>169586.71</v>
          </cell>
          <cell r="I61">
            <v>430.05</v>
          </cell>
          <cell r="K61">
            <v>430.05</v>
          </cell>
          <cell r="O61">
            <v>170016.76</v>
          </cell>
          <cell r="P61">
            <v>0.99747054349230035</v>
          </cell>
          <cell r="Q61">
            <v>0</v>
          </cell>
          <cell r="R61">
            <v>0.99747054349230035</v>
          </cell>
          <cell r="S61">
            <v>0</v>
          </cell>
          <cell r="T61">
            <v>0</v>
          </cell>
          <cell r="U61">
            <v>0</v>
          </cell>
          <cell r="V61">
            <v>2.529456507699594E-3</v>
          </cell>
          <cell r="W61">
            <v>0</v>
          </cell>
          <cell r="X61">
            <v>2.529456507699594E-3</v>
          </cell>
          <cell r="Y61">
            <v>0</v>
          </cell>
          <cell r="Z61">
            <v>0</v>
          </cell>
          <cell r="AA61">
            <v>0</v>
          </cell>
          <cell r="AB61">
            <v>1</v>
          </cell>
        </row>
        <row r="62">
          <cell r="B62" t="str">
            <v>DS008N</v>
          </cell>
          <cell r="F62">
            <v>1144769.97</v>
          </cell>
          <cell r="G62">
            <v>-8996.9</v>
          </cell>
          <cell r="H62">
            <v>1135773.07</v>
          </cell>
          <cell r="I62">
            <v>1928.48</v>
          </cell>
          <cell r="K62">
            <v>1928.48</v>
          </cell>
          <cell r="O62">
            <v>1137701.55</v>
          </cell>
          <cell r="P62">
            <v>0</v>
          </cell>
          <cell r="Q62">
            <v>0</v>
          </cell>
          <cell r="R62">
            <v>0</v>
          </cell>
          <cell r="S62">
            <v>1.0062128947613722</v>
          </cell>
          <cell r="T62">
            <v>-7.9079614508743516E-3</v>
          </cell>
          <cell r="U62">
            <v>0.99830493331049786</v>
          </cell>
          <cell r="V62">
            <v>1.6950666895021809E-3</v>
          </cell>
          <cell r="W62">
            <v>0</v>
          </cell>
          <cell r="X62">
            <v>1.6950666895021809E-3</v>
          </cell>
          <cell r="Y62">
            <v>0</v>
          </cell>
          <cell r="Z62">
            <v>0</v>
          </cell>
          <cell r="AA62">
            <v>0</v>
          </cell>
          <cell r="AB62">
            <v>1</v>
          </cell>
        </row>
        <row r="63">
          <cell r="C63">
            <v>169586.71</v>
          </cell>
          <cell r="E63">
            <v>169586.71</v>
          </cell>
          <cell r="F63">
            <v>1144769.97</v>
          </cell>
          <cell r="G63">
            <v>-8996.9</v>
          </cell>
          <cell r="H63">
            <v>1135773.07</v>
          </cell>
          <cell r="I63">
            <v>2358.5300000000002</v>
          </cell>
          <cell r="K63">
            <v>2358.5300000000002</v>
          </cell>
          <cell r="O63">
            <v>1307718.31</v>
          </cell>
          <cell r="P63">
            <v>0.12968137610614322</v>
          </cell>
          <cell r="Q63">
            <v>0</v>
          </cell>
          <cell r="R63">
            <v>0.12968137610614322</v>
          </cell>
          <cell r="S63">
            <v>0.87539492354435255</v>
          </cell>
          <cell r="T63">
            <v>-6.8798455532828005E-3</v>
          </cell>
          <cell r="U63">
            <v>0.86851507799106986</v>
          </cell>
          <cell r="V63">
            <v>1.8035459027869695E-3</v>
          </cell>
          <cell r="W63">
            <v>0</v>
          </cell>
          <cell r="X63">
            <v>1.8035459027869695E-3</v>
          </cell>
          <cell r="Y63">
            <v>0</v>
          </cell>
          <cell r="Z63">
            <v>0</v>
          </cell>
          <cell r="AA63">
            <v>0</v>
          </cell>
          <cell r="AB63">
            <v>1</v>
          </cell>
        </row>
        <row r="64">
          <cell r="B64" t="str">
            <v>EHC</v>
          </cell>
          <cell r="C64">
            <v>18783.240000000002</v>
          </cell>
          <cell r="E64">
            <v>18783.240000000002</v>
          </cell>
          <cell r="O64">
            <v>18783.240000000002</v>
          </cell>
          <cell r="P64">
            <v>1</v>
          </cell>
          <cell r="Q64">
            <v>0</v>
          </cell>
          <cell r="R64">
            <v>1</v>
          </cell>
          <cell r="S64">
            <v>0</v>
          </cell>
          <cell r="T64">
            <v>0</v>
          </cell>
          <cell r="U64">
            <v>0</v>
          </cell>
          <cell r="V64">
            <v>0</v>
          </cell>
          <cell r="W64">
            <v>0</v>
          </cell>
          <cell r="X64">
            <v>0</v>
          </cell>
          <cell r="Y64">
            <v>0</v>
          </cell>
          <cell r="Z64">
            <v>0</v>
          </cell>
          <cell r="AA64">
            <v>0</v>
          </cell>
          <cell r="AB64">
            <v>1</v>
          </cell>
        </row>
        <row r="65">
          <cell r="B65" t="str">
            <v>EHN</v>
          </cell>
          <cell r="F65">
            <v>123568.97</v>
          </cell>
          <cell r="H65">
            <v>123568.97</v>
          </cell>
          <cell r="I65">
            <v>6964.45</v>
          </cell>
          <cell r="K65">
            <v>6964.45</v>
          </cell>
          <cell r="O65">
            <v>130533.42</v>
          </cell>
          <cell r="P65">
            <v>0</v>
          </cell>
          <cell r="Q65">
            <v>0</v>
          </cell>
          <cell r="R65">
            <v>0</v>
          </cell>
          <cell r="S65">
            <v>0.94664623052088881</v>
          </cell>
          <cell r="T65">
            <v>0</v>
          </cell>
          <cell r="U65">
            <v>0.94664623052088881</v>
          </cell>
          <cell r="V65">
            <v>5.335376947911117E-2</v>
          </cell>
          <cell r="W65">
            <v>0</v>
          </cell>
          <cell r="X65">
            <v>5.335376947911117E-2</v>
          </cell>
          <cell r="Y65">
            <v>0</v>
          </cell>
          <cell r="Z65">
            <v>0</v>
          </cell>
          <cell r="AA65">
            <v>0</v>
          </cell>
          <cell r="AB65">
            <v>1</v>
          </cell>
        </row>
        <row r="66">
          <cell r="B66" t="str">
            <v>EHS</v>
          </cell>
          <cell r="L66">
            <v>3633.29</v>
          </cell>
          <cell r="N66">
            <v>3633.29</v>
          </cell>
          <cell r="O66">
            <v>3633.29</v>
          </cell>
          <cell r="P66">
            <v>0</v>
          </cell>
          <cell r="Q66">
            <v>0</v>
          </cell>
          <cell r="R66">
            <v>0</v>
          </cell>
          <cell r="S66">
            <v>0</v>
          </cell>
          <cell r="T66">
            <v>0</v>
          </cell>
          <cell r="U66">
            <v>0</v>
          </cell>
          <cell r="V66">
            <v>0</v>
          </cell>
          <cell r="W66">
            <v>0</v>
          </cell>
          <cell r="X66">
            <v>0</v>
          </cell>
          <cell r="Y66">
            <v>1</v>
          </cell>
          <cell r="Z66">
            <v>0</v>
          </cell>
          <cell r="AA66">
            <v>1</v>
          </cell>
          <cell r="AB66">
            <v>1</v>
          </cell>
        </row>
        <row r="67">
          <cell r="C67">
            <v>18783.240000000002</v>
          </cell>
          <cell r="E67">
            <v>18783.240000000002</v>
          </cell>
          <cell r="F67">
            <v>123568.97</v>
          </cell>
          <cell r="H67">
            <v>123568.97</v>
          </cell>
          <cell r="I67">
            <v>6964.45</v>
          </cell>
          <cell r="K67">
            <v>6964.45</v>
          </cell>
          <cell r="L67">
            <v>3633.29</v>
          </cell>
          <cell r="N67">
            <v>3633.29</v>
          </cell>
          <cell r="O67">
            <v>152949.95000000001</v>
          </cell>
          <cell r="P67">
            <v>0.12280644746860002</v>
          </cell>
          <cell r="Q67">
            <v>0</v>
          </cell>
          <cell r="R67">
            <v>0.12280644746860002</v>
          </cell>
          <cell r="S67">
            <v>0.80790461193351149</v>
          </cell>
          <cell r="T67">
            <v>0</v>
          </cell>
          <cell r="U67">
            <v>0.80790461193351149</v>
          </cell>
          <cell r="V67">
            <v>4.55341763759975E-2</v>
          </cell>
          <cell r="W67">
            <v>0</v>
          </cell>
          <cell r="X67">
            <v>4.55341763759975E-2</v>
          </cell>
          <cell r="Y67">
            <v>2.3754764221890885E-2</v>
          </cell>
          <cell r="Z67">
            <v>0</v>
          </cell>
          <cell r="AA67">
            <v>2.3754764221890885E-2</v>
          </cell>
          <cell r="AB67">
            <v>1</v>
          </cell>
        </row>
        <row r="68">
          <cell r="B68" t="str">
            <v>HVWC</v>
          </cell>
          <cell r="C68">
            <v>1552153.97</v>
          </cell>
          <cell r="D68">
            <v>1272.08</v>
          </cell>
          <cell r="E68">
            <v>1553426.05</v>
          </cell>
          <cell r="G68">
            <v>4487.1499999999996</v>
          </cell>
          <cell r="H68">
            <v>4487.1499999999996</v>
          </cell>
          <cell r="I68">
            <v>4353.6099999999997</v>
          </cell>
          <cell r="K68">
            <v>4353.6099999999997</v>
          </cell>
          <cell r="M68">
            <v>4038.59</v>
          </cell>
          <cell r="N68">
            <v>4038.59</v>
          </cell>
          <cell r="O68">
            <v>1566305.4</v>
          </cell>
          <cell r="P68">
            <v>0.99096508892837887</v>
          </cell>
          <cell r="Q68">
            <v>8.1215323652718047E-4</v>
          </cell>
          <cell r="R68">
            <v>0.99177724216490615</v>
          </cell>
          <cell r="S68">
            <v>0</v>
          </cell>
          <cell r="T68">
            <v>2.8647989083099628E-3</v>
          </cell>
          <cell r="U68">
            <v>2.8647989083099628E-3</v>
          </cell>
          <cell r="V68">
            <v>2.7795409503153087E-3</v>
          </cell>
          <cell r="W68">
            <v>0</v>
          </cell>
          <cell r="X68">
            <v>2.7795409503153087E-3</v>
          </cell>
          <cell r="Y68">
            <v>0</v>
          </cell>
          <cell r="Z68">
            <v>2.5784179764687019E-3</v>
          </cell>
          <cell r="AA68">
            <v>2.5784179764687019E-3</v>
          </cell>
          <cell r="AB68">
            <v>1</v>
          </cell>
        </row>
        <row r="69">
          <cell r="B69" t="str">
            <v>HVWE</v>
          </cell>
          <cell r="I69">
            <v>36562.5</v>
          </cell>
          <cell r="K69">
            <v>36562.5</v>
          </cell>
          <cell r="O69">
            <v>36562.5</v>
          </cell>
          <cell r="P69">
            <v>0</v>
          </cell>
          <cell r="Q69">
            <v>0</v>
          </cell>
          <cell r="R69">
            <v>0</v>
          </cell>
          <cell r="S69">
            <v>0</v>
          </cell>
          <cell r="T69">
            <v>0</v>
          </cell>
          <cell r="U69">
            <v>0</v>
          </cell>
          <cell r="V69">
            <v>1</v>
          </cell>
          <cell r="W69">
            <v>0</v>
          </cell>
          <cell r="X69">
            <v>1</v>
          </cell>
          <cell r="Y69">
            <v>0</v>
          </cell>
          <cell r="Z69">
            <v>0</v>
          </cell>
          <cell r="AA69">
            <v>0</v>
          </cell>
          <cell r="AB69">
            <v>1</v>
          </cell>
        </row>
        <row r="70">
          <cell r="B70" t="str">
            <v>HVWN</v>
          </cell>
          <cell r="C70">
            <v>835.57</v>
          </cell>
          <cell r="E70">
            <v>835.57</v>
          </cell>
          <cell r="F70">
            <v>2873731.18</v>
          </cell>
          <cell r="G70">
            <v>84192.88</v>
          </cell>
          <cell r="H70">
            <v>2957924.06</v>
          </cell>
          <cell r="I70">
            <v>40197.21</v>
          </cell>
          <cell r="K70">
            <v>40197.21</v>
          </cell>
          <cell r="O70">
            <v>2998956.84</v>
          </cell>
          <cell r="P70">
            <v>2.7862021515454689E-4</v>
          </cell>
          <cell r="Q70">
            <v>0</v>
          </cell>
          <cell r="R70">
            <v>2.7862021515454689E-4</v>
          </cell>
          <cell r="S70">
            <v>0.95824359379576807</v>
          </cell>
          <cell r="T70">
            <v>2.8074055243822719E-2</v>
          </cell>
          <cell r="U70">
            <v>0.98631764903959074</v>
          </cell>
          <cell r="V70">
            <v>1.3403730745254741E-2</v>
          </cell>
          <cell r="W70">
            <v>0</v>
          </cell>
          <cell r="X70">
            <v>1.3403730745254741E-2</v>
          </cell>
          <cell r="Y70">
            <v>0</v>
          </cell>
          <cell r="Z70">
            <v>0</v>
          </cell>
          <cell r="AA70">
            <v>0</v>
          </cell>
          <cell r="AB70">
            <v>1</v>
          </cell>
        </row>
        <row r="71">
          <cell r="B71" t="str">
            <v>HVWS</v>
          </cell>
          <cell r="I71">
            <v>32122.91</v>
          </cell>
          <cell r="K71">
            <v>32122.91</v>
          </cell>
          <cell r="L71">
            <v>1060851.95</v>
          </cell>
          <cell r="M71">
            <v>2928.71</v>
          </cell>
          <cell r="N71">
            <v>1063780.6599999999</v>
          </cell>
          <cell r="O71">
            <v>1095903.57</v>
          </cell>
          <cell r="P71">
            <v>0</v>
          </cell>
          <cell r="Q71">
            <v>0</v>
          </cell>
          <cell r="R71">
            <v>0</v>
          </cell>
          <cell r="S71">
            <v>0</v>
          </cell>
          <cell r="T71">
            <v>0</v>
          </cell>
          <cell r="U71">
            <v>0</v>
          </cell>
          <cell r="V71">
            <v>2.931180340985658E-2</v>
          </cell>
          <cell r="W71">
            <v>0</v>
          </cell>
          <cell r="X71">
            <v>2.931180340985658E-2</v>
          </cell>
          <cell r="Y71">
            <v>0.9680157808045099</v>
          </cell>
          <cell r="Z71">
            <v>2.6724157856334021E-3</v>
          </cell>
          <cell r="AA71">
            <v>0.97068819659014327</v>
          </cell>
          <cell r="AB71">
            <v>1</v>
          </cell>
        </row>
        <row r="72">
          <cell r="C72">
            <v>1552989.54</v>
          </cell>
          <cell r="D72">
            <v>1272.08</v>
          </cell>
          <cell r="E72">
            <v>1554261.62</v>
          </cell>
          <cell r="F72">
            <v>2873731.18</v>
          </cell>
          <cell r="G72">
            <v>88680.03</v>
          </cell>
          <cell r="H72">
            <v>2962411.21</v>
          </cell>
          <cell r="I72">
            <v>113236.23</v>
          </cell>
          <cell r="K72">
            <v>113236.23</v>
          </cell>
          <cell r="L72">
            <v>1060851.95</v>
          </cell>
          <cell r="M72">
            <v>6967.3</v>
          </cell>
          <cell r="N72">
            <v>1067819.25</v>
          </cell>
          <cell r="O72">
            <v>5697728.3100000005</v>
          </cell>
          <cell r="P72">
            <v>0.27256293306831963</v>
          </cell>
          <cell r="Q72">
            <v>2.232609086971365E-4</v>
          </cell>
          <cell r="R72">
            <v>0.27278619397701676</v>
          </cell>
          <cell r="S72">
            <v>0.50436437535225331</v>
          </cell>
          <cell r="T72">
            <v>1.5564102950356366E-2</v>
          </cell>
          <cell r="U72">
            <v>0.51992847830260969</v>
          </cell>
          <cell r="V72">
            <v>1.9873925859409745E-2</v>
          </cell>
          <cell r="W72">
            <v>0</v>
          </cell>
          <cell r="X72">
            <v>1.9873925859409745E-2</v>
          </cell>
          <cell r="Y72">
            <v>0.18618858118210271</v>
          </cell>
          <cell r="Z72">
            <v>1.2228206788610458E-3</v>
          </cell>
          <cell r="AA72">
            <v>0.18741140186096375</v>
          </cell>
          <cell r="AB72">
            <v>1</v>
          </cell>
        </row>
        <row r="73">
          <cell r="B73" t="str">
            <v>ICC</v>
          </cell>
          <cell r="C73">
            <v>3623658.41</v>
          </cell>
          <cell r="D73">
            <v>4750.3999999999996</v>
          </cell>
          <cell r="E73">
            <v>3628408.81</v>
          </cell>
          <cell r="F73">
            <v>20867.990000000002</v>
          </cell>
          <cell r="G73">
            <v>12378.3</v>
          </cell>
          <cell r="H73">
            <v>33246.29</v>
          </cell>
          <cell r="I73">
            <v>423467.29</v>
          </cell>
          <cell r="K73">
            <v>423467.29</v>
          </cell>
          <cell r="L73">
            <v>102754.01</v>
          </cell>
          <cell r="N73">
            <v>102754.01</v>
          </cell>
          <cell r="O73">
            <v>4187876.4</v>
          </cell>
          <cell r="P73">
            <v>0.86527348562627115</v>
          </cell>
          <cell r="Q73">
            <v>1.1343219202935406E-3</v>
          </cell>
          <cell r="R73">
            <v>0.86640780754656466</v>
          </cell>
          <cell r="S73">
            <v>4.9829526965026955E-3</v>
          </cell>
          <cell r="T73">
            <v>2.95574625841393E-3</v>
          </cell>
          <cell r="U73">
            <v>7.9386989549166259E-3</v>
          </cell>
          <cell r="V73">
            <v>0.1011174279164495</v>
          </cell>
          <cell r="W73">
            <v>0</v>
          </cell>
          <cell r="X73">
            <v>0.1011174279164495</v>
          </cell>
          <cell r="Y73">
            <v>2.4536065582069232E-2</v>
          </cell>
          <cell r="Z73">
            <v>0</v>
          </cell>
          <cell r="AA73">
            <v>2.4536065582069232E-2</v>
          </cell>
          <cell r="AB73">
            <v>1</v>
          </cell>
        </row>
        <row r="74">
          <cell r="B74" t="str">
            <v>ICE</v>
          </cell>
          <cell r="I74">
            <v>662201.28</v>
          </cell>
          <cell r="K74">
            <v>662201.28</v>
          </cell>
          <cell r="O74">
            <v>662201.28</v>
          </cell>
          <cell r="P74">
            <v>0</v>
          </cell>
          <cell r="Q74">
            <v>0</v>
          </cell>
          <cell r="R74">
            <v>0</v>
          </cell>
          <cell r="S74">
            <v>0</v>
          </cell>
          <cell r="T74">
            <v>0</v>
          </cell>
          <cell r="U74">
            <v>0</v>
          </cell>
          <cell r="V74">
            <v>1</v>
          </cell>
          <cell r="W74">
            <v>0</v>
          </cell>
          <cell r="X74">
            <v>1</v>
          </cell>
          <cell r="Y74">
            <v>0</v>
          </cell>
          <cell r="Z74">
            <v>0</v>
          </cell>
          <cell r="AA74">
            <v>0</v>
          </cell>
          <cell r="AB74">
            <v>1</v>
          </cell>
        </row>
        <row r="75">
          <cell r="B75" t="str">
            <v>ICN</v>
          </cell>
          <cell r="C75">
            <v>2490910.5</v>
          </cell>
          <cell r="D75">
            <v>11556.66</v>
          </cell>
          <cell r="E75">
            <v>2502467.16</v>
          </cell>
          <cell r="F75">
            <v>1874373.67</v>
          </cell>
          <cell r="G75">
            <v>129625.12</v>
          </cell>
          <cell r="H75">
            <v>2003998.79</v>
          </cell>
          <cell r="I75">
            <v>601642.29</v>
          </cell>
          <cell r="K75">
            <v>601642.29</v>
          </cell>
          <cell r="O75">
            <v>5108108.24</v>
          </cell>
          <cell r="P75">
            <v>0.48763855090118446</v>
          </cell>
          <cell r="Q75">
            <v>2.2624148622191293E-3</v>
          </cell>
          <cell r="R75">
            <v>0.48990096576340364</v>
          </cell>
          <cell r="S75">
            <v>0.36694086772131512</v>
          </cell>
          <cell r="T75">
            <v>2.5376345588166312E-2</v>
          </cell>
          <cell r="U75">
            <v>0.39231721330948149</v>
          </cell>
          <cell r="V75">
            <v>0.11778182092711489</v>
          </cell>
          <cell r="W75">
            <v>0</v>
          </cell>
          <cell r="X75">
            <v>0.11778182092711489</v>
          </cell>
          <cell r="Y75">
            <v>0</v>
          </cell>
          <cell r="Z75">
            <v>0</v>
          </cell>
          <cell r="AA75">
            <v>0</v>
          </cell>
          <cell r="AB75">
            <v>1</v>
          </cell>
        </row>
        <row r="76">
          <cell r="B76" t="str">
            <v>ICS</v>
          </cell>
          <cell r="C76">
            <v>686888.88</v>
          </cell>
          <cell r="E76">
            <v>686888.88</v>
          </cell>
          <cell r="I76">
            <v>371009.28000000003</v>
          </cell>
          <cell r="K76">
            <v>371009.28000000003</v>
          </cell>
          <cell r="L76">
            <v>1632464.71</v>
          </cell>
          <cell r="M76">
            <v>148403.24</v>
          </cell>
          <cell r="N76">
            <v>1780867.95</v>
          </cell>
          <cell r="O76">
            <v>2838766.11</v>
          </cell>
          <cell r="P76">
            <v>0.24196740886130982</v>
          </cell>
          <cell r="Q76">
            <v>0</v>
          </cell>
          <cell r="R76">
            <v>0.24196740886130982</v>
          </cell>
          <cell r="S76">
            <v>0</v>
          </cell>
          <cell r="T76">
            <v>0</v>
          </cell>
          <cell r="U76">
            <v>0</v>
          </cell>
          <cell r="V76">
            <v>0.13069385275985279</v>
          </cell>
          <cell r="W76">
            <v>0</v>
          </cell>
          <cell r="X76">
            <v>0.13069385275985279</v>
          </cell>
          <cell r="Y76">
            <v>0.57506136354431825</v>
          </cell>
          <cell r="Z76">
            <v>5.2277374834519212E-2</v>
          </cell>
          <cell r="AA76">
            <v>0.62733873837883747</v>
          </cell>
          <cell r="AB76">
            <v>1</v>
          </cell>
        </row>
        <row r="77">
          <cell r="C77">
            <v>6801457.790000001</v>
          </cell>
          <cell r="D77">
            <v>16307.06</v>
          </cell>
          <cell r="E77">
            <v>6817764.8500000006</v>
          </cell>
          <cell r="F77">
            <v>1895241.66</v>
          </cell>
          <cell r="G77">
            <v>142003.42000000001</v>
          </cell>
          <cell r="H77">
            <v>2037245.08</v>
          </cell>
          <cell r="I77">
            <v>2058320.14</v>
          </cell>
          <cell r="K77">
            <v>2058320.14</v>
          </cell>
          <cell r="L77">
            <v>1735218.72</v>
          </cell>
          <cell r="M77">
            <v>148403.24</v>
          </cell>
          <cell r="N77">
            <v>1883621.96</v>
          </cell>
          <cell r="O77">
            <v>12796952.030000001</v>
          </cell>
          <cell r="P77">
            <v>0.53149044976141868</v>
          </cell>
          <cell r="Q77">
            <v>1.2742925004150382E-3</v>
          </cell>
          <cell r="R77">
            <v>0.53276474226183368</v>
          </cell>
          <cell r="S77">
            <v>0.14810102089598906</v>
          </cell>
          <cell r="T77">
            <v>1.1096659553548393E-2</v>
          </cell>
          <cell r="U77">
            <v>0.15919768044953747</v>
          </cell>
          <cell r="V77">
            <v>0.16084456167176864</v>
          </cell>
          <cell r="W77">
            <v>0</v>
          </cell>
          <cell r="X77">
            <v>0.16084456167176864</v>
          </cell>
          <cell r="Y77">
            <v>0.13559625103947504</v>
          </cell>
          <cell r="Z77">
            <v>1.1596764577385071E-2</v>
          </cell>
          <cell r="AA77">
            <v>0.14719301561686013</v>
          </cell>
          <cell r="AB77">
            <v>1</v>
          </cell>
        </row>
        <row r="78">
          <cell r="B78" t="str">
            <v>LV001C</v>
          </cell>
          <cell r="C78">
            <v>3712641.45</v>
          </cell>
          <cell r="E78">
            <v>3712641.45</v>
          </cell>
          <cell r="F78">
            <v>1100.57</v>
          </cell>
          <cell r="G78">
            <v>3972.62</v>
          </cell>
          <cell r="H78">
            <v>5073.1899999999996</v>
          </cell>
          <cell r="L78">
            <v>1481.13</v>
          </cell>
          <cell r="N78">
            <v>1481.13</v>
          </cell>
          <cell r="O78">
            <v>3719195.77</v>
          </cell>
          <cell r="P78">
            <v>0.99823770502943976</v>
          </cell>
          <cell r="Q78">
            <v>0</v>
          </cell>
          <cell r="R78">
            <v>0.99823770502943976</v>
          </cell>
          <cell r="S78">
            <v>2.9591612489922786E-4</v>
          </cell>
          <cell r="T78">
            <v>1.068139524153094E-3</v>
          </cell>
          <cell r="U78">
            <v>1.3640556490523217E-3</v>
          </cell>
          <cell r="V78">
            <v>0</v>
          </cell>
          <cell r="W78">
            <v>0</v>
          </cell>
          <cell r="X78">
            <v>0</v>
          </cell>
          <cell r="Y78">
            <v>3.9823932150793989E-4</v>
          </cell>
          <cell r="Z78">
            <v>0</v>
          </cell>
          <cell r="AA78">
            <v>3.9823932150793989E-4</v>
          </cell>
          <cell r="AB78">
            <v>1</v>
          </cell>
        </row>
        <row r="79">
          <cell r="B79" t="str">
            <v>LV001N</v>
          </cell>
          <cell r="C79">
            <v>-3113.9</v>
          </cell>
          <cell r="E79">
            <v>-3113.9</v>
          </cell>
          <cell r="F79">
            <v>916295.25</v>
          </cell>
          <cell r="H79">
            <v>916295.25</v>
          </cell>
          <cell r="O79">
            <v>913181.35</v>
          </cell>
          <cell r="P79">
            <v>-3.4099469946467921E-3</v>
          </cell>
          <cell r="Q79">
            <v>0</v>
          </cell>
          <cell r="R79">
            <v>-3.4099469946467921E-3</v>
          </cell>
          <cell r="S79">
            <v>1.0034099469946469</v>
          </cell>
          <cell r="T79">
            <v>0</v>
          </cell>
          <cell r="U79">
            <v>1.0034099469946469</v>
          </cell>
          <cell r="V79">
            <v>0</v>
          </cell>
          <cell r="W79">
            <v>0</v>
          </cell>
          <cell r="X79">
            <v>0</v>
          </cell>
          <cell r="Y79">
            <v>0</v>
          </cell>
          <cell r="Z79">
            <v>0</v>
          </cell>
          <cell r="AA79">
            <v>0</v>
          </cell>
          <cell r="AB79">
            <v>1</v>
          </cell>
        </row>
        <row r="80">
          <cell r="B80" t="str">
            <v>LV001S</v>
          </cell>
          <cell r="C80">
            <v>1604.1</v>
          </cell>
          <cell r="E80">
            <v>1604.1</v>
          </cell>
          <cell r="L80">
            <v>478451.95</v>
          </cell>
          <cell r="N80">
            <v>478451.95</v>
          </cell>
          <cell r="O80">
            <v>480056.05</v>
          </cell>
          <cell r="P80">
            <v>3.341484812033928E-3</v>
          </cell>
          <cell r="Q80">
            <v>0</v>
          </cell>
          <cell r="R80">
            <v>3.341484812033928E-3</v>
          </cell>
          <cell r="S80">
            <v>0</v>
          </cell>
          <cell r="T80">
            <v>0</v>
          </cell>
          <cell r="U80">
            <v>0</v>
          </cell>
          <cell r="V80">
            <v>0</v>
          </cell>
          <cell r="W80">
            <v>0</v>
          </cell>
          <cell r="X80">
            <v>0</v>
          </cell>
          <cell r="Y80">
            <v>0.99665851518796611</v>
          </cell>
          <cell r="Z80">
            <v>0</v>
          </cell>
          <cell r="AA80">
            <v>0.99665851518796611</v>
          </cell>
          <cell r="AB80">
            <v>1</v>
          </cell>
        </row>
        <row r="81">
          <cell r="C81">
            <v>3711131.65</v>
          </cell>
          <cell r="E81">
            <v>3711131.65</v>
          </cell>
          <cell r="F81">
            <v>917395.82</v>
          </cell>
          <cell r="G81">
            <v>3972.62</v>
          </cell>
          <cell r="H81">
            <v>921368.44</v>
          </cell>
          <cell r="L81">
            <v>479933.08</v>
          </cell>
          <cell r="N81">
            <v>479933.08</v>
          </cell>
          <cell r="O81">
            <v>5112433.17</v>
          </cell>
          <cell r="P81">
            <v>0.72590321019296566</v>
          </cell>
          <cell r="Q81">
            <v>0</v>
          </cell>
          <cell r="R81">
            <v>0.72590321019296566</v>
          </cell>
          <cell r="S81">
            <v>0.17944407085520883</v>
          </cell>
          <cell r="T81">
            <v>7.770507443132014E-4</v>
          </cell>
          <cell r="U81">
            <v>0.18022112159952206</v>
          </cell>
          <cell r="V81">
            <v>0</v>
          </cell>
          <cell r="W81">
            <v>0</v>
          </cell>
          <cell r="X81">
            <v>0</v>
          </cell>
          <cell r="Y81">
            <v>9.3875668207512239E-2</v>
          </cell>
          <cell r="Z81">
            <v>0</v>
          </cell>
          <cell r="AA81">
            <v>9.3875668207512239E-2</v>
          </cell>
          <cell r="AB81">
            <v>1</v>
          </cell>
        </row>
        <row r="82">
          <cell r="B82" t="str">
            <v>LV002C</v>
          </cell>
          <cell r="C82">
            <v>459057.63</v>
          </cell>
          <cell r="E82">
            <v>459057.63</v>
          </cell>
          <cell r="G82">
            <v>582.01</v>
          </cell>
          <cell r="H82">
            <v>582.01</v>
          </cell>
          <cell r="O82">
            <v>459639.64</v>
          </cell>
          <cell r="P82">
            <v>0.99873376891514398</v>
          </cell>
          <cell r="Q82">
            <v>0</v>
          </cell>
          <cell r="R82">
            <v>0.99873376891514398</v>
          </cell>
          <cell r="S82">
            <v>0</v>
          </cell>
          <cell r="T82">
            <v>1.2662310848559537E-3</v>
          </cell>
          <cell r="U82">
            <v>1.2662310848559537E-3</v>
          </cell>
          <cell r="V82">
            <v>0</v>
          </cell>
          <cell r="W82">
            <v>0</v>
          </cell>
          <cell r="X82">
            <v>0</v>
          </cell>
          <cell r="Y82">
            <v>0</v>
          </cell>
          <cell r="Z82">
            <v>0</v>
          </cell>
          <cell r="AA82">
            <v>0</v>
          </cell>
          <cell r="AB82">
            <v>1</v>
          </cell>
        </row>
        <row r="83">
          <cell r="B83" t="str">
            <v>LV002N</v>
          </cell>
          <cell r="C83">
            <v>3307.89</v>
          </cell>
          <cell r="E83">
            <v>3307.89</v>
          </cell>
          <cell r="F83">
            <v>1925445.98</v>
          </cell>
          <cell r="G83">
            <v>457.19</v>
          </cell>
          <cell r="H83">
            <v>1925903.17</v>
          </cell>
          <cell r="O83">
            <v>1929211.06</v>
          </cell>
          <cell r="P83">
            <v>1.7146335455903927E-3</v>
          </cell>
          <cell r="Q83">
            <v>0</v>
          </cell>
          <cell r="R83">
            <v>1.7146335455903927E-3</v>
          </cell>
          <cell r="S83">
            <v>0.9980483835708468</v>
          </cell>
          <cell r="T83">
            <v>2.3698288356277617E-4</v>
          </cell>
          <cell r="U83">
            <v>0.99828536645440957</v>
          </cell>
          <cell r="V83">
            <v>0</v>
          </cell>
          <cell r="W83">
            <v>0</v>
          </cell>
          <cell r="X83">
            <v>0</v>
          </cell>
          <cell r="Y83">
            <v>0</v>
          </cell>
          <cell r="Z83">
            <v>0</v>
          </cell>
          <cell r="AA83">
            <v>0</v>
          </cell>
          <cell r="AB83">
            <v>1</v>
          </cell>
        </row>
        <row r="84">
          <cell r="B84" t="str">
            <v>LV002S</v>
          </cell>
          <cell r="L84">
            <v>275370.84000000003</v>
          </cell>
          <cell r="N84">
            <v>275370.84000000003</v>
          </cell>
          <cell r="O84">
            <v>275370.84000000003</v>
          </cell>
          <cell r="P84">
            <v>0</v>
          </cell>
          <cell r="Q84">
            <v>0</v>
          </cell>
          <cell r="R84">
            <v>0</v>
          </cell>
          <cell r="S84">
            <v>0</v>
          </cell>
          <cell r="T84">
            <v>0</v>
          </cell>
          <cell r="U84">
            <v>0</v>
          </cell>
          <cell r="V84">
            <v>0</v>
          </cell>
          <cell r="W84">
            <v>0</v>
          </cell>
          <cell r="X84">
            <v>0</v>
          </cell>
          <cell r="Y84">
            <v>1</v>
          </cell>
          <cell r="Z84">
            <v>0</v>
          </cell>
          <cell r="AA84">
            <v>1</v>
          </cell>
          <cell r="AB84">
            <v>1</v>
          </cell>
        </row>
        <row r="85">
          <cell r="C85">
            <v>462365.52</v>
          </cell>
          <cell r="E85">
            <v>462365.52</v>
          </cell>
          <cell r="F85">
            <v>1925445.98</v>
          </cell>
          <cell r="G85">
            <v>1039.2</v>
          </cell>
          <cell r="H85">
            <v>1926485.18</v>
          </cell>
          <cell r="L85">
            <v>275370.84000000003</v>
          </cell>
          <cell r="N85">
            <v>275370.84000000003</v>
          </cell>
          <cell r="O85">
            <v>2664221.54</v>
          </cell>
          <cell r="P85">
            <v>0.17354619841411537</v>
          </cell>
          <cell r="Q85">
            <v>0</v>
          </cell>
          <cell r="R85">
            <v>0.17354619841411537</v>
          </cell>
          <cell r="S85">
            <v>0.72270490688998779</v>
          </cell>
          <cell r="T85">
            <v>3.9005765263800096E-4</v>
          </cell>
          <cell r="U85">
            <v>0.72309496454262578</v>
          </cell>
          <cell r="V85">
            <v>0</v>
          </cell>
          <cell r="W85">
            <v>0</v>
          </cell>
          <cell r="X85">
            <v>0</v>
          </cell>
          <cell r="Y85">
            <v>0.10335883704325881</v>
          </cell>
          <cell r="Z85">
            <v>0</v>
          </cell>
          <cell r="AA85">
            <v>0.10335883704325881</v>
          </cell>
          <cell r="AB85">
            <v>1</v>
          </cell>
        </row>
        <row r="86">
          <cell r="B86" t="str">
            <v>LV003C</v>
          </cell>
          <cell r="C86">
            <v>316700.46000000002</v>
          </cell>
          <cell r="E86">
            <v>316700.46000000002</v>
          </cell>
          <cell r="I86">
            <v>41074.720000000001</v>
          </cell>
          <cell r="K86">
            <v>41074.720000000001</v>
          </cell>
          <cell r="O86">
            <v>357775.18</v>
          </cell>
          <cell r="P86">
            <v>0.88519404839653781</v>
          </cell>
          <cell r="Q86">
            <v>0</v>
          </cell>
          <cell r="R86">
            <v>0.88519404839653781</v>
          </cell>
          <cell r="S86">
            <v>0</v>
          </cell>
          <cell r="T86">
            <v>0</v>
          </cell>
          <cell r="U86">
            <v>0</v>
          </cell>
          <cell r="V86">
            <v>0.11480595160346227</v>
          </cell>
          <cell r="W86">
            <v>0</v>
          </cell>
          <cell r="X86">
            <v>0.11480595160346227</v>
          </cell>
          <cell r="Y86">
            <v>0</v>
          </cell>
          <cell r="Z86">
            <v>0</v>
          </cell>
          <cell r="AA86">
            <v>0</v>
          </cell>
          <cell r="AB86">
            <v>1</v>
          </cell>
        </row>
        <row r="87">
          <cell r="B87" t="str">
            <v>LV003N</v>
          </cell>
          <cell r="C87">
            <v>6853.89</v>
          </cell>
          <cell r="E87">
            <v>6853.89</v>
          </cell>
          <cell r="F87">
            <v>3500143.87</v>
          </cell>
          <cell r="G87">
            <v>4285.3999999999996</v>
          </cell>
          <cell r="H87">
            <v>3504429.27</v>
          </cell>
          <cell r="I87">
            <v>83350.81</v>
          </cell>
          <cell r="K87">
            <v>83350.81</v>
          </cell>
          <cell r="O87">
            <v>3594633.97</v>
          </cell>
          <cell r="P87">
            <v>1.9067003920847051E-3</v>
          </cell>
          <cell r="Q87">
            <v>0</v>
          </cell>
          <cell r="R87">
            <v>1.9067003920847051E-3</v>
          </cell>
          <cell r="S87">
            <v>0.97371356839428069</v>
          </cell>
          <cell r="T87">
            <v>1.192165888311571E-3</v>
          </cell>
          <cell r="U87">
            <v>0.97490573428259231</v>
          </cell>
          <cell r="V87">
            <v>2.3187565325322953E-2</v>
          </cell>
          <cell r="W87">
            <v>0</v>
          </cell>
          <cell r="X87">
            <v>2.3187565325322953E-2</v>
          </cell>
          <cell r="Y87">
            <v>0</v>
          </cell>
          <cell r="Z87">
            <v>0</v>
          </cell>
          <cell r="AA87">
            <v>0</v>
          </cell>
          <cell r="AB87">
            <v>1</v>
          </cell>
        </row>
        <row r="88">
          <cell r="B88" t="str">
            <v>LV003S</v>
          </cell>
          <cell r="I88">
            <v>31693.37</v>
          </cell>
          <cell r="K88">
            <v>31693.37</v>
          </cell>
          <cell r="L88">
            <v>291342.27</v>
          </cell>
          <cell r="M88">
            <v>462.71</v>
          </cell>
          <cell r="N88">
            <v>291804.98</v>
          </cell>
          <cell r="O88">
            <v>323498.34999999998</v>
          </cell>
          <cell r="P88">
            <v>0</v>
          </cell>
          <cell r="Q88">
            <v>0</v>
          </cell>
          <cell r="R88">
            <v>0</v>
          </cell>
          <cell r="S88">
            <v>0</v>
          </cell>
          <cell r="T88">
            <v>0</v>
          </cell>
          <cell r="U88">
            <v>0</v>
          </cell>
          <cell r="V88">
            <v>9.797073153541587E-2</v>
          </cell>
          <cell r="W88">
            <v>0</v>
          </cell>
          <cell r="X88">
            <v>9.797073153541587E-2</v>
          </cell>
          <cell r="Y88">
            <v>0.90059893659426715</v>
          </cell>
          <cell r="Z88">
            <v>1.430331870317113E-3</v>
          </cell>
          <cell r="AA88">
            <v>0.90202926846458409</v>
          </cell>
          <cell r="AB88">
            <v>1</v>
          </cell>
        </row>
        <row r="89">
          <cell r="C89">
            <v>323554.34999999998</v>
          </cell>
          <cell r="E89">
            <v>323554.34999999998</v>
          </cell>
          <cell r="F89">
            <v>3500143.87</v>
          </cell>
          <cell r="G89">
            <v>4285.3999999999996</v>
          </cell>
          <cell r="H89">
            <v>3504429.27</v>
          </cell>
          <cell r="I89">
            <v>156118.9</v>
          </cell>
          <cell r="K89">
            <v>156118.9</v>
          </cell>
          <cell r="L89">
            <v>291342.27</v>
          </cell>
          <cell r="M89">
            <v>462.71</v>
          </cell>
          <cell r="N89">
            <v>291804.98</v>
          </cell>
          <cell r="O89">
            <v>4275907.5</v>
          </cell>
          <cell r="P89">
            <v>7.566916496673512E-2</v>
          </cell>
          <cell r="Q89">
            <v>0</v>
          </cell>
          <cell r="R89">
            <v>7.566916496673512E-2</v>
          </cell>
          <cell r="S89">
            <v>0.81857333677120003</v>
          </cell>
          <cell r="T89">
            <v>1.0022199965738267E-3</v>
          </cell>
          <cell r="U89">
            <v>0.81957555676777383</v>
          </cell>
          <cell r="V89">
            <v>3.6511290293347085E-2</v>
          </cell>
          <cell r="W89">
            <v>0</v>
          </cell>
          <cell r="X89">
            <v>3.6511290293347085E-2</v>
          </cell>
          <cell r="Y89">
            <v>6.8135774686426218E-2</v>
          </cell>
          <cell r="Z89">
            <v>1.0821328571771021E-4</v>
          </cell>
          <cell r="AA89">
            <v>6.8243987972143927E-2</v>
          </cell>
          <cell r="AB89">
            <v>1</v>
          </cell>
        </row>
        <row r="90">
          <cell r="B90" t="str">
            <v>LV004C</v>
          </cell>
          <cell r="C90">
            <v>4406.71</v>
          </cell>
          <cell r="E90">
            <v>4406.71</v>
          </cell>
          <cell r="O90">
            <v>4406.71</v>
          </cell>
          <cell r="P90">
            <v>1</v>
          </cell>
          <cell r="Q90">
            <v>0</v>
          </cell>
          <cell r="R90">
            <v>1</v>
          </cell>
          <cell r="S90">
            <v>0</v>
          </cell>
          <cell r="T90">
            <v>0</v>
          </cell>
          <cell r="U90">
            <v>0</v>
          </cell>
          <cell r="V90">
            <v>0</v>
          </cell>
          <cell r="W90">
            <v>0</v>
          </cell>
          <cell r="X90">
            <v>0</v>
          </cell>
          <cell r="Y90">
            <v>0</v>
          </cell>
          <cell r="Z90">
            <v>0</v>
          </cell>
          <cell r="AA90">
            <v>0</v>
          </cell>
          <cell r="AB90">
            <v>1</v>
          </cell>
        </row>
        <row r="91">
          <cell r="B91" t="str">
            <v>LV004N</v>
          </cell>
          <cell r="F91">
            <v>58370.93</v>
          </cell>
          <cell r="H91">
            <v>58370.93</v>
          </cell>
          <cell r="O91">
            <v>58370.93</v>
          </cell>
          <cell r="P91">
            <v>0</v>
          </cell>
          <cell r="Q91">
            <v>0</v>
          </cell>
          <cell r="R91">
            <v>0</v>
          </cell>
          <cell r="S91">
            <v>1</v>
          </cell>
          <cell r="T91">
            <v>0</v>
          </cell>
          <cell r="U91">
            <v>1</v>
          </cell>
          <cell r="V91">
            <v>0</v>
          </cell>
          <cell r="W91">
            <v>0</v>
          </cell>
          <cell r="X91">
            <v>0</v>
          </cell>
          <cell r="Y91">
            <v>0</v>
          </cell>
          <cell r="Z91">
            <v>0</v>
          </cell>
          <cell r="AA91">
            <v>0</v>
          </cell>
          <cell r="AB91">
            <v>1</v>
          </cell>
        </row>
        <row r="92">
          <cell r="B92" t="str">
            <v>LV004S</v>
          </cell>
          <cell r="L92">
            <v>1173.42</v>
          </cell>
          <cell r="N92">
            <v>1173.42</v>
          </cell>
          <cell r="O92">
            <v>1173.42</v>
          </cell>
          <cell r="P92">
            <v>0</v>
          </cell>
          <cell r="Q92">
            <v>0</v>
          </cell>
          <cell r="R92">
            <v>0</v>
          </cell>
          <cell r="S92">
            <v>0</v>
          </cell>
          <cell r="T92">
            <v>0</v>
          </cell>
          <cell r="U92">
            <v>0</v>
          </cell>
          <cell r="V92">
            <v>0</v>
          </cell>
          <cell r="W92">
            <v>0</v>
          </cell>
          <cell r="X92">
            <v>0</v>
          </cell>
          <cell r="Y92">
            <v>1</v>
          </cell>
          <cell r="Z92">
            <v>0</v>
          </cell>
          <cell r="AA92">
            <v>1</v>
          </cell>
          <cell r="AB92">
            <v>1</v>
          </cell>
        </row>
        <row r="93">
          <cell r="C93">
            <v>4406.71</v>
          </cell>
          <cell r="E93">
            <v>4406.71</v>
          </cell>
          <cell r="F93">
            <v>58370.93</v>
          </cell>
          <cell r="H93">
            <v>58370.93</v>
          </cell>
          <cell r="L93">
            <v>1173.42</v>
          </cell>
          <cell r="N93">
            <v>1173.42</v>
          </cell>
          <cell r="O93">
            <v>63951.06</v>
          </cell>
          <cell r="P93">
            <v>6.8907536481803436E-2</v>
          </cell>
          <cell r="Q93">
            <v>0</v>
          </cell>
          <cell r="R93">
            <v>6.8907536481803436E-2</v>
          </cell>
          <cell r="S93">
            <v>0.91274374498249133</v>
          </cell>
          <cell r="T93">
            <v>0</v>
          </cell>
          <cell r="U93">
            <v>0.91274374498249133</v>
          </cell>
          <cell r="V93">
            <v>0</v>
          </cell>
          <cell r="W93">
            <v>0</v>
          </cell>
          <cell r="X93">
            <v>0</v>
          </cell>
          <cell r="Y93">
            <v>1.8348718535705275E-2</v>
          </cell>
          <cell r="Z93">
            <v>0</v>
          </cell>
          <cell r="AA93">
            <v>1.8348718535705275E-2</v>
          </cell>
          <cell r="AB93">
            <v>1</v>
          </cell>
        </row>
        <row r="94">
          <cell r="B94" t="str">
            <v>LV003N</v>
          </cell>
          <cell r="C94">
            <v>1955.29</v>
          </cell>
          <cell r="E94">
            <v>1955.29</v>
          </cell>
          <cell r="F94">
            <v>330388.47999999998</v>
          </cell>
          <cell r="G94">
            <v>865.14</v>
          </cell>
          <cell r="H94">
            <v>331253.62</v>
          </cell>
          <cell r="O94">
            <v>333208.90999999997</v>
          </cell>
          <cell r="P94">
            <v>5.8680603708946445E-3</v>
          </cell>
          <cell r="Q94">
            <v>0</v>
          </cell>
          <cell r="R94">
            <v>5.8680603708946445E-3</v>
          </cell>
          <cell r="S94">
            <v>0.99153555047492581</v>
          </cell>
          <cell r="T94">
            <v>2.5963891541795807E-3</v>
          </cell>
          <cell r="U94">
            <v>0.9941319396291054</v>
          </cell>
          <cell r="V94">
            <v>0</v>
          </cell>
          <cell r="W94">
            <v>0</v>
          </cell>
          <cell r="X94">
            <v>0</v>
          </cell>
          <cell r="Y94">
            <v>0</v>
          </cell>
          <cell r="Z94">
            <v>0</v>
          </cell>
          <cell r="AA94">
            <v>0</v>
          </cell>
          <cell r="AB94">
            <v>1</v>
          </cell>
        </row>
        <row r="95">
          <cell r="C95">
            <v>1955.29</v>
          </cell>
          <cell r="E95">
            <v>1955.29</v>
          </cell>
          <cell r="F95">
            <v>330388.47999999998</v>
          </cell>
          <cell r="G95">
            <v>865.14</v>
          </cell>
          <cell r="H95">
            <v>331253.62</v>
          </cell>
          <cell r="O95">
            <v>333208.90999999997</v>
          </cell>
          <cell r="P95">
            <v>5.8680603708946445E-3</v>
          </cell>
          <cell r="Q95">
            <v>0</v>
          </cell>
          <cell r="R95">
            <v>5.8680603708946445E-3</v>
          </cell>
          <cell r="S95">
            <v>0.99153555047492581</v>
          </cell>
          <cell r="T95">
            <v>2.5963891541795807E-3</v>
          </cell>
          <cell r="U95">
            <v>0.9941319396291054</v>
          </cell>
          <cell r="V95">
            <v>0</v>
          </cell>
          <cell r="W95">
            <v>0</v>
          </cell>
          <cell r="X95">
            <v>0</v>
          </cell>
          <cell r="Y95">
            <v>0</v>
          </cell>
          <cell r="Z95">
            <v>0</v>
          </cell>
          <cell r="AA95">
            <v>0</v>
          </cell>
          <cell r="AB95">
            <v>1</v>
          </cell>
        </row>
        <row r="96">
          <cell r="B96" t="str">
            <v>MC101</v>
          </cell>
          <cell r="I96">
            <v>2647843.14</v>
          </cell>
          <cell r="K96">
            <v>2647843.14</v>
          </cell>
          <cell r="O96">
            <v>2647843.14</v>
          </cell>
          <cell r="P96">
            <v>0</v>
          </cell>
          <cell r="Q96">
            <v>0</v>
          </cell>
          <cell r="R96">
            <v>0</v>
          </cell>
          <cell r="S96">
            <v>0</v>
          </cell>
          <cell r="T96">
            <v>0</v>
          </cell>
          <cell r="U96">
            <v>0</v>
          </cell>
          <cell r="V96">
            <v>1</v>
          </cell>
          <cell r="W96">
            <v>0</v>
          </cell>
          <cell r="X96">
            <v>1</v>
          </cell>
          <cell r="Y96">
            <v>0</v>
          </cell>
          <cell r="Z96">
            <v>0</v>
          </cell>
          <cell r="AA96">
            <v>0</v>
          </cell>
          <cell r="AB96">
            <v>1</v>
          </cell>
        </row>
        <row r="97">
          <cell r="I97">
            <v>2647843.14</v>
          </cell>
          <cell r="K97">
            <v>2647843.14</v>
          </cell>
          <cell r="O97">
            <v>2647843.14</v>
          </cell>
          <cell r="P97">
            <v>0</v>
          </cell>
          <cell r="Q97">
            <v>0</v>
          </cell>
          <cell r="R97">
            <v>0</v>
          </cell>
          <cell r="S97">
            <v>0</v>
          </cell>
          <cell r="T97">
            <v>0</v>
          </cell>
          <cell r="U97">
            <v>0</v>
          </cell>
          <cell r="V97">
            <v>1</v>
          </cell>
          <cell r="W97">
            <v>0</v>
          </cell>
          <cell r="X97">
            <v>1</v>
          </cell>
          <cell r="Y97">
            <v>0</v>
          </cell>
          <cell r="Z97">
            <v>0</v>
          </cell>
          <cell r="AA97">
            <v>0</v>
          </cell>
          <cell r="AB97">
            <v>1</v>
          </cell>
        </row>
        <row r="98">
          <cell r="B98" t="str">
            <v>MC102</v>
          </cell>
          <cell r="I98">
            <v>201370.44</v>
          </cell>
          <cell r="K98">
            <v>201370.44</v>
          </cell>
          <cell r="O98">
            <v>201370.44</v>
          </cell>
          <cell r="P98">
            <v>0</v>
          </cell>
          <cell r="Q98">
            <v>0</v>
          </cell>
          <cell r="R98">
            <v>0</v>
          </cell>
          <cell r="S98">
            <v>0</v>
          </cell>
          <cell r="T98">
            <v>0</v>
          </cell>
          <cell r="U98">
            <v>0</v>
          </cell>
          <cell r="V98">
            <v>1</v>
          </cell>
          <cell r="W98">
            <v>0</v>
          </cell>
          <cell r="X98">
            <v>1</v>
          </cell>
          <cell r="Y98">
            <v>0</v>
          </cell>
          <cell r="Z98">
            <v>0</v>
          </cell>
          <cell r="AA98">
            <v>0</v>
          </cell>
          <cell r="AB98">
            <v>1</v>
          </cell>
        </row>
        <row r="99">
          <cell r="I99">
            <v>201370.44</v>
          </cell>
          <cell r="K99">
            <v>201370.44</v>
          </cell>
          <cell r="O99">
            <v>201370.44</v>
          </cell>
          <cell r="P99">
            <v>0</v>
          </cell>
          <cell r="Q99">
            <v>0</v>
          </cell>
          <cell r="R99">
            <v>0</v>
          </cell>
          <cell r="S99">
            <v>0</v>
          </cell>
          <cell r="T99">
            <v>0</v>
          </cell>
          <cell r="U99">
            <v>0</v>
          </cell>
          <cell r="V99">
            <v>1</v>
          </cell>
          <cell r="W99">
            <v>0</v>
          </cell>
          <cell r="X99">
            <v>1</v>
          </cell>
          <cell r="Y99">
            <v>0</v>
          </cell>
          <cell r="Z99">
            <v>0</v>
          </cell>
          <cell r="AA99">
            <v>0</v>
          </cell>
          <cell r="AB99">
            <v>1</v>
          </cell>
        </row>
        <row r="100">
          <cell r="B100" t="str">
            <v>MC103</v>
          </cell>
          <cell r="C100">
            <v>10528.42</v>
          </cell>
          <cell r="E100">
            <v>10528.42</v>
          </cell>
          <cell r="F100">
            <v>9296.11</v>
          </cell>
          <cell r="H100">
            <v>9296.11</v>
          </cell>
          <cell r="I100">
            <v>1477026.26</v>
          </cell>
          <cell r="K100">
            <v>1477026.26</v>
          </cell>
          <cell r="O100">
            <v>1496850.79</v>
          </cell>
          <cell r="P100">
            <v>7.0337137611424846E-3</v>
          </cell>
          <cell r="Q100">
            <v>0</v>
          </cell>
          <cell r="R100">
            <v>7.0337137611424846E-3</v>
          </cell>
          <cell r="S100">
            <v>6.210445331027283E-3</v>
          </cell>
          <cell r="T100">
            <v>0</v>
          </cell>
          <cell r="U100">
            <v>6.210445331027283E-3</v>
          </cell>
          <cell r="V100">
            <v>0.9867558409078302</v>
          </cell>
          <cell r="W100">
            <v>0</v>
          </cell>
          <cell r="X100">
            <v>0.9867558409078302</v>
          </cell>
          <cell r="Y100">
            <v>0</v>
          </cell>
          <cell r="Z100">
            <v>0</v>
          </cell>
          <cell r="AA100">
            <v>0</v>
          </cell>
          <cell r="AB100">
            <v>1</v>
          </cell>
        </row>
        <row r="101">
          <cell r="C101">
            <v>10528.42</v>
          </cell>
          <cell r="E101">
            <v>10528.42</v>
          </cell>
          <cell r="F101">
            <v>9296.11</v>
          </cell>
          <cell r="H101">
            <v>9296.11</v>
          </cell>
          <cell r="I101">
            <v>1477026.26</v>
          </cell>
          <cell r="K101">
            <v>1477026.26</v>
          </cell>
          <cell r="O101">
            <v>1496850.79</v>
          </cell>
          <cell r="P101">
            <v>7.0337137611424846E-3</v>
          </cell>
          <cell r="Q101">
            <v>0</v>
          </cell>
          <cell r="R101">
            <v>7.0337137611424846E-3</v>
          </cell>
          <cell r="S101">
            <v>6.210445331027283E-3</v>
          </cell>
          <cell r="T101">
            <v>0</v>
          </cell>
          <cell r="U101">
            <v>6.210445331027283E-3</v>
          </cell>
          <cell r="V101">
            <v>0.9867558409078302</v>
          </cell>
          <cell r="W101">
            <v>0</v>
          </cell>
          <cell r="X101">
            <v>0.9867558409078302</v>
          </cell>
          <cell r="Y101">
            <v>0</v>
          </cell>
          <cell r="Z101">
            <v>0</v>
          </cell>
          <cell r="AA101">
            <v>0</v>
          </cell>
          <cell r="AB101">
            <v>1</v>
          </cell>
        </row>
        <row r="102">
          <cell r="B102" t="str">
            <v>MC104</v>
          </cell>
          <cell r="I102">
            <v>257499.53</v>
          </cell>
          <cell r="K102">
            <v>257499.53</v>
          </cell>
          <cell r="O102">
            <v>257499.53</v>
          </cell>
          <cell r="P102">
            <v>0</v>
          </cell>
          <cell r="Q102">
            <v>0</v>
          </cell>
          <cell r="R102">
            <v>0</v>
          </cell>
          <cell r="S102">
            <v>0</v>
          </cell>
          <cell r="T102">
            <v>0</v>
          </cell>
          <cell r="U102">
            <v>0</v>
          </cell>
          <cell r="V102">
            <v>1</v>
          </cell>
          <cell r="W102">
            <v>0</v>
          </cell>
          <cell r="X102">
            <v>1</v>
          </cell>
          <cell r="Y102">
            <v>0</v>
          </cell>
          <cell r="Z102">
            <v>0</v>
          </cell>
          <cell r="AA102">
            <v>0</v>
          </cell>
          <cell r="AB102">
            <v>1</v>
          </cell>
        </row>
        <row r="103">
          <cell r="I103">
            <v>257499.53</v>
          </cell>
          <cell r="K103">
            <v>257499.53</v>
          </cell>
          <cell r="O103">
            <v>257499.53</v>
          </cell>
          <cell r="P103">
            <v>0</v>
          </cell>
          <cell r="Q103">
            <v>0</v>
          </cell>
          <cell r="R103">
            <v>0</v>
          </cell>
          <cell r="S103">
            <v>0</v>
          </cell>
          <cell r="T103">
            <v>0</v>
          </cell>
          <cell r="U103">
            <v>0</v>
          </cell>
          <cell r="V103">
            <v>1</v>
          </cell>
          <cell r="W103">
            <v>0</v>
          </cell>
          <cell r="X103">
            <v>1</v>
          </cell>
          <cell r="Y103">
            <v>0</v>
          </cell>
          <cell r="Z103">
            <v>0</v>
          </cell>
          <cell r="AA103">
            <v>0</v>
          </cell>
          <cell r="AB103">
            <v>1</v>
          </cell>
        </row>
        <row r="104">
          <cell r="B104" t="str">
            <v>MC105</v>
          </cell>
          <cell r="I104">
            <v>18414.09</v>
          </cell>
          <cell r="K104">
            <v>18414.09</v>
          </cell>
          <cell r="O104">
            <v>18414.09</v>
          </cell>
          <cell r="P104">
            <v>0</v>
          </cell>
          <cell r="Q104">
            <v>0</v>
          </cell>
          <cell r="R104">
            <v>0</v>
          </cell>
          <cell r="S104">
            <v>0</v>
          </cell>
          <cell r="T104">
            <v>0</v>
          </cell>
          <cell r="U104">
            <v>0</v>
          </cell>
          <cell r="V104">
            <v>1</v>
          </cell>
          <cell r="W104">
            <v>0</v>
          </cell>
          <cell r="X104">
            <v>1</v>
          </cell>
          <cell r="Y104">
            <v>0</v>
          </cell>
          <cell r="Z104">
            <v>0</v>
          </cell>
          <cell r="AA104">
            <v>0</v>
          </cell>
          <cell r="AB104">
            <v>1</v>
          </cell>
        </row>
        <row r="105">
          <cell r="I105">
            <v>18414.09</v>
          </cell>
          <cell r="K105">
            <v>18414.09</v>
          </cell>
          <cell r="O105">
            <v>18414.09</v>
          </cell>
          <cell r="P105">
            <v>0</v>
          </cell>
          <cell r="Q105">
            <v>0</v>
          </cell>
          <cell r="R105">
            <v>0</v>
          </cell>
          <cell r="S105">
            <v>0</v>
          </cell>
          <cell r="T105">
            <v>0</v>
          </cell>
          <cell r="U105">
            <v>0</v>
          </cell>
          <cell r="V105">
            <v>1</v>
          </cell>
          <cell r="W105">
            <v>0</v>
          </cell>
          <cell r="X105">
            <v>1</v>
          </cell>
          <cell r="Y105">
            <v>0</v>
          </cell>
          <cell r="Z105">
            <v>0</v>
          </cell>
          <cell r="AA105">
            <v>0</v>
          </cell>
          <cell r="AB105">
            <v>1</v>
          </cell>
        </row>
        <row r="106">
          <cell r="B106" t="str">
            <v>MC106</v>
          </cell>
          <cell r="I106">
            <v>446559.09</v>
          </cell>
          <cell r="K106">
            <v>446559.09</v>
          </cell>
          <cell r="O106">
            <v>446559.09</v>
          </cell>
          <cell r="P106">
            <v>0</v>
          </cell>
          <cell r="Q106">
            <v>0</v>
          </cell>
          <cell r="R106">
            <v>0</v>
          </cell>
          <cell r="S106">
            <v>0</v>
          </cell>
          <cell r="T106">
            <v>0</v>
          </cell>
          <cell r="U106">
            <v>0</v>
          </cell>
          <cell r="V106">
            <v>1</v>
          </cell>
          <cell r="W106">
            <v>0</v>
          </cell>
          <cell r="X106">
            <v>1</v>
          </cell>
          <cell r="Y106">
            <v>0</v>
          </cell>
          <cell r="Z106">
            <v>0</v>
          </cell>
          <cell r="AA106">
            <v>0</v>
          </cell>
          <cell r="AB106">
            <v>1</v>
          </cell>
        </row>
        <row r="107">
          <cell r="I107">
            <v>446559.09</v>
          </cell>
          <cell r="K107">
            <v>446559.09</v>
          </cell>
          <cell r="O107">
            <v>446559.09</v>
          </cell>
          <cell r="P107">
            <v>0</v>
          </cell>
          <cell r="Q107">
            <v>0</v>
          </cell>
          <cell r="R107">
            <v>0</v>
          </cell>
          <cell r="S107">
            <v>0</v>
          </cell>
          <cell r="T107">
            <v>0</v>
          </cell>
          <cell r="U107">
            <v>0</v>
          </cell>
          <cell r="V107">
            <v>1</v>
          </cell>
          <cell r="W107">
            <v>0</v>
          </cell>
          <cell r="X107">
            <v>1</v>
          </cell>
          <cell r="Y107">
            <v>0</v>
          </cell>
          <cell r="Z107">
            <v>0</v>
          </cell>
          <cell r="AA107">
            <v>0</v>
          </cell>
          <cell r="AB107">
            <v>1</v>
          </cell>
        </row>
        <row r="108">
          <cell r="B108" t="str">
            <v>MC107</v>
          </cell>
          <cell r="I108">
            <v>71843.710000000006</v>
          </cell>
          <cell r="K108">
            <v>71843.710000000006</v>
          </cell>
          <cell r="O108">
            <v>71843.710000000006</v>
          </cell>
          <cell r="P108">
            <v>0</v>
          </cell>
          <cell r="Q108">
            <v>0</v>
          </cell>
          <cell r="R108">
            <v>0</v>
          </cell>
          <cell r="S108">
            <v>0</v>
          </cell>
          <cell r="T108">
            <v>0</v>
          </cell>
          <cell r="U108">
            <v>0</v>
          </cell>
          <cell r="V108">
            <v>1</v>
          </cell>
          <cell r="W108">
            <v>0</v>
          </cell>
          <cell r="X108">
            <v>1</v>
          </cell>
          <cell r="Y108">
            <v>0</v>
          </cell>
          <cell r="Z108">
            <v>0</v>
          </cell>
          <cell r="AA108">
            <v>0</v>
          </cell>
          <cell r="AB108">
            <v>1</v>
          </cell>
        </row>
        <row r="109">
          <cell r="I109">
            <v>71843.710000000006</v>
          </cell>
          <cell r="K109">
            <v>71843.710000000006</v>
          </cell>
          <cell r="O109">
            <v>71843.710000000006</v>
          </cell>
          <cell r="P109">
            <v>0</v>
          </cell>
          <cell r="Q109">
            <v>0</v>
          </cell>
          <cell r="R109">
            <v>0</v>
          </cell>
          <cell r="S109">
            <v>0</v>
          </cell>
          <cell r="T109">
            <v>0</v>
          </cell>
          <cell r="U109">
            <v>0</v>
          </cell>
          <cell r="V109">
            <v>1</v>
          </cell>
          <cell r="W109">
            <v>0</v>
          </cell>
          <cell r="X109">
            <v>1</v>
          </cell>
          <cell r="Y109">
            <v>0</v>
          </cell>
          <cell r="Z109">
            <v>0</v>
          </cell>
          <cell r="AA109">
            <v>0</v>
          </cell>
          <cell r="AB109">
            <v>1</v>
          </cell>
        </row>
        <row r="110">
          <cell r="B110" t="str">
            <v>MC108</v>
          </cell>
          <cell r="I110">
            <v>2817.36</v>
          </cell>
          <cell r="K110">
            <v>2817.36</v>
          </cell>
          <cell r="O110">
            <v>2817.36</v>
          </cell>
          <cell r="P110">
            <v>0</v>
          </cell>
          <cell r="Q110">
            <v>0</v>
          </cell>
          <cell r="R110">
            <v>0</v>
          </cell>
          <cell r="S110">
            <v>0</v>
          </cell>
          <cell r="T110">
            <v>0</v>
          </cell>
          <cell r="U110">
            <v>0</v>
          </cell>
          <cell r="V110">
            <v>1</v>
          </cell>
          <cell r="W110">
            <v>0</v>
          </cell>
          <cell r="X110">
            <v>1</v>
          </cell>
          <cell r="Y110">
            <v>0</v>
          </cell>
          <cell r="Z110">
            <v>0</v>
          </cell>
          <cell r="AA110">
            <v>0</v>
          </cell>
          <cell r="AB110">
            <v>1</v>
          </cell>
        </row>
        <row r="111">
          <cell r="I111">
            <v>2817.36</v>
          </cell>
          <cell r="K111">
            <v>2817.36</v>
          </cell>
          <cell r="O111">
            <v>2817.36</v>
          </cell>
          <cell r="P111">
            <v>0</v>
          </cell>
          <cell r="Q111">
            <v>0</v>
          </cell>
          <cell r="R111">
            <v>0</v>
          </cell>
          <cell r="S111">
            <v>0</v>
          </cell>
          <cell r="T111">
            <v>0</v>
          </cell>
          <cell r="U111">
            <v>0</v>
          </cell>
          <cell r="V111">
            <v>1</v>
          </cell>
          <cell r="W111">
            <v>0</v>
          </cell>
          <cell r="X111">
            <v>1</v>
          </cell>
          <cell r="Y111">
            <v>0</v>
          </cell>
          <cell r="Z111">
            <v>0</v>
          </cell>
          <cell r="AA111">
            <v>0</v>
          </cell>
          <cell r="AB111">
            <v>1</v>
          </cell>
        </row>
        <row r="112">
          <cell r="B112" t="str">
            <v>NUC</v>
          </cell>
          <cell r="C112">
            <v>274051.57</v>
          </cell>
          <cell r="E112">
            <v>274051.57</v>
          </cell>
          <cell r="G112">
            <v>8648.23</v>
          </cell>
          <cell r="H112">
            <v>8648.23</v>
          </cell>
          <cell r="I112">
            <v>5368.57</v>
          </cell>
          <cell r="K112">
            <v>5368.57</v>
          </cell>
          <cell r="O112">
            <v>288068.37</v>
          </cell>
          <cell r="P112">
            <v>0.95134210673667507</v>
          </cell>
          <cell r="Q112">
            <v>0</v>
          </cell>
          <cell r="R112">
            <v>0.95134210673667507</v>
          </cell>
          <cell r="S112">
            <v>0</v>
          </cell>
          <cell r="T112">
            <v>3.0021449421885504E-2</v>
          </cell>
          <cell r="U112">
            <v>3.0021449421885504E-2</v>
          </cell>
          <cell r="V112">
            <v>1.8636443841439445E-2</v>
          </cell>
          <cell r="W112">
            <v>0</v>
          </cell>
          <cell r="X112">
            <v>1.8636443841439445E-2</v>
          </cell>
          <cell r="Y112">
            <v>0</v>
          </cell>
          <cell r="Z112">
            <v>0</v>
          </cell>
          <cell r="AA112">
            <v>0</v>
          </cell>
          <cell r="AB112">
            <v>1</v>
          </cell>
        </row>
        <row r="113">
          <cell r="B113" t="str">
            <v>NUE</v>
          </cell>
          <cell r="I113">
            <v>196048.86</v>
          </cell>
          <cell r="K113">
            <v>196048.86</v>
          </cell>
          <cell r="O113">
            <v>196048.86</v>
          </cell>
          <cell r="P113">
            <v>0</v>
          </cell>
          <cell r="Q113">
            <v>0</v>
          </cell>
          <cell r="R113">
            <v>0</v>
          </cell>
          <cell r="S113">
            <v>0</v>
          </cell>
          <cell r="T113">
            <v>0</v>
          </cell>
          <cell r="U113">
            <v>0</v>
          </cell>
          <cell r="V113">
            <v>1</v>
          </cell>
          <cell r="W113">
            <v>0</v>
          </cell>
          <cell r="X113">
            <v>1</v>
          </cell>
          <cell r="Y113">
            <v>0</v>
          </cell>
          <cell r="Z113">
            <v>0</v>
          </cell>
          <cell r="AA113">
            <v>0</v>
          </cell>
          <cell r="AB113">
            <v>1</v>
          </cell>
        </row>
        <row r="114">
          <cell r="B114" t="str">
            <v>NUN</v>
          </cell>
          <cell r="C114">
            <v>73539.320000000007</v>
          </cell>
          <cell r="E114">
            <v>73539.320000000007</v>
          </cell>
          <cell r="F114">
            <v>282333.17</v>
          </cell>
          <cell r="H114">
            <v>282333.17</v>
          </cell>
          <cell r="I114">
            <v>755</v>
          </cell>
          <cell r="K114">
            <v>755</v>
          </cell>
          <cell r="O114">
            <v>356627.49</v>
          </cell>
          <cell r="P114">
            <v>0.20620765942636674</v>
          </cell>
          <cell r="Q114">
            <v>0</v>
          </cell>
          <cell r="R114">
            <v>0.20620765942636674</v>
          </cell>
          <cell r="S114">
            <v>0.79167528560403455</v>
          </cell>
          <cell r="T114">
            <v>0</v>
          </cell>
          <cell r="U114">
            <v>0.79167528560403455</v>
          </cell>
          <cell r="V114">
            <v>2.1170549695986702E-3</v>
          </cell>
          <cell r="W114">
            <v>0</v>
          </cell>
          <cell r="X114">
            <v>2.1170549695986702E-3</v>
          </cell>
          <cell r="Y114">
            <v>0</v>
          </cell>
          <cell r="Z114">
            <v>0</v>
          </cell>
          <cell r="AA114">
            <v>0</v>
          </cell>
          <cell r="AB114">
            <v>1</v>
          </cell>
        </row>
        <row r="115">
          <cell r="B115" t="str">
            <v>NUS</v>
          </cell>
          <cell r="C115">
            <v>31503.919999999998</v>
          </cell>
          <cell r="E115">
            <v>31503.919999999998</v>
          </cell>
          <cell r="L115">
            <v>482701.15</v>
          </cell>
          <cell r="M115">
            <v>4328.46</v>
          </cell>
          <cell r="N115">
            <v>487029.61</v>
          </cell>
          <cell r="O115">
            <v>518533.53</v>
          </cell>
          <cell r="P115">
            <v>6.0755801076161839E-2</v>
          </cell>
          <cell r="Q115">
            <v>0</v>
          </cell>
          <cell r="R115">
            <v>6.0755801076161839E-2</v>
          </cell>
          <cell r="S115">
            <v>0</v>
          </cell>
          <cell r="T115">
            <v>0</v>
          </cell>
          <cell r="U115">
            <v>0</v>
          </cell>
          <cell r="V115">
            <v>0</v>
          </cell>
          <cell r="W115">
            <v>0</v>
          </cell>
          <cell r="X115">
            <v>0</v>
          </cell>
          <cell r="Y115">
            <v>0.93089669630428717</v>
          </cell>
          <cell r="Z115">
            <v>8.3475026195509467E-3</v>
          </cell>
          <cell r="AA115">
            <v>0.93924419892383804</v>
          </cell>
          <cell r="AB115">
            <v>1</v>
          </cell>
        </row>
        <row r="116">
          <cell r="C116">
            <v>379094.81</v>
          </cell>
          <cell r="E116">
            <v>379094.81</v>
          </cell>
          <cell r="F116">
            <v>282333.17</v>
          </cell>
          <cell r="G116">
            <v>8648.23</v>
          </cell>
          <cell r="H116">
            <v>290981.40000000002</v>
          </cell>
          <cell r="I116">
            <v>202172.43</v>
          </cell>
          <cell r="K116">
            <v>202172.43</v>
          </cell>
          <cell r="L116">
            <v>482701.15</v>
          </cell>
          <cell r="M116">
            <v>4328.46</v>
          </cell>
          <cell r="N116">
            <v>487029.61</v>
          </cell>
          <cell r="O116">
            <v>1359278.25</v>
          </cell>
          <cell r="P116">
            <v>0.2788941925613832</v>
          </cell>
          <cell r="Q116">
            <v>0</v>
          </cell>
          <cell r="R116">
            <v>0.2788941925613832</v>
          </cell>
          <cell r="S116">
            <v>0.20770814952714794</v>
          </cell>
          <cell r="T116">
            <v>6.3623691470087156E-3</v>
          </cell>
          <cell r="U116">
            <v>0.21407051867415669</v>
          </cell>
          <cell r="V116">
            <v>0.14873513204526004</v>
          </cell>
          <cell r="W116">
            <v>0</v>
          </cell>
          <cell r="X116">
            <v>0.14873513204526004</v>
          </cell>
          <cell r="Y116">
            <v>0.35511577559635049</v>
          </cell>
          <cell r="Z116">
            <v>3.1843811228495712E-3</v>
          </cell>
          <cell r="AA116">
            <v>0.35830015671920007</v>
          </cell>
          <cell r="AB116">
            <v>1</v>
          </cell>
        </row>
        <row r="117">
          <cell r="B117" t="str">
            <v>OFPC</v>
          </cell>
          <cell r="C117">
            <v>378686.06</v>
          </cell>
          <cell r="E117">
            <v>378686.06</v>
          </cell>
          <cell r="G117">
            <v>3589.38</v>
          </cell>
          <cell r="H117">
            <v>3589.38</v>
          </cell>
          <cell r="O117">
            <v>382275.44</v>
          </cell>
          <cell r="P117">
            <v>0.99061048755839509</v>
          </cell>
          <cell r="Q117">
            <v>0</v>
          </cell>
          <cell r="R117">
            <v>0.99061048755839509</v>
          </cell>
          <cell r="S117">
            <v>0</v>
          </cell>
          <cell r="T117">
            <v>9.3895124416049323E-3</v>
          </cell>
          <cell r="U117">
            <v>9.3895124416049323E-3</v>
          </cell>
          <cell r="V117">
            <v>0</v>
          </cell>
          <cell r="W117">
            <v>0</v>
          </cell>
          <cell r="X117">
            <v>0</v>
          </cell>
          <cell r="Y117">
            <v>0</v>
          </cell>
          <cell r="Z117">
            <v>0</v>
          </cell>
          <cell r="AA117">
            <v>0</v>
          </cell>
          <cell r="AB117">
            <v>1</v>
          </cell>
        </row>
        <row r="118">
          <cell r="B118" t="str">
            <v>OFPN</v>
          </cell>
          <cell r="C118">
            <v>2238.6</v>
          </cell>
          <cell r="D118">
            <v>936.23</v>
          </cell>
          <cell r="E118">
            <v>3174.83</v>
          </cell>
          <cell r="F118">
            <v>4142669.33</v>
          </cell>
          <cell r="G118">
            <v>52184.63</v>
          </cell>
          <cell r="H118">
            <v>4194853.96</v>
          </cell>
          <cell r="I118">
            <v>21122.62</v>
          </cell>
          <cell r="K118">
            <v>21122.62</v>
          </cell>
          <cell r="O118">
            <v>4219151.41</v>
          </cell>
          <cell r="P118">
            <v>5.305806268753934E-4</v>
          </cell>
          <cell r="Q118">
            <v>2.2190007160705332E-4</v>
          </cell>
          <cell r="R118">
            <v>7.5248069848244672E-4</v>
          </cell>
          <cell r="S118">
            <v>0.98187263917129719</v>
          </cell>
          <cell r="T118">
            <v>1.2368513221951424E-2</v>
          </cell>
          <cell r="U118">
            <v>0.99424115239324862</v>
          </cell>
          <cell r="V118">
            <v>5.0063669082688828E-3</v>
          </cell>
          <cell r="W118">
            <v>0</v>
          </cell>
          <cell r="X118">
            <v>5.0063669082688828E-3</v>
          </cell>
          <cell r="Y118">
            <v>0</v>
          </cell>
          <cell r="Z118">
            <v>0</v>
          </cell>
          <cell r="AA118">
            <v>0</v>
          </cell>
          <cell r="AB118">
            <v>1</v>
          </cell>
        </row>
        <row r="119">
          <cell r="B119" t="str">
            <v>OFPS</v>
          </cell>
          <cell r="L119">
            <v>220939.29</v>
          </cell>
          <cell r="M119">
            <v>26037.02</v>
          </cell>
          <cell r="N119">
            <v>246976.31</v>
          </cell>
          <cell r="O119">
            <v>246976.31</v>
          </cell>
          <cell r="P119">
            <v>0</v>
          </cell>
          <cell r="Q119">
            <v>0</v>
          </cell>
          <cell r="R119">
            <v>0</v>
          </cell>
          <cell r="S119">
            <v>0</v>
          </cell>
          <cell r="T119">
            <v>0</v>
          </cell>
          <cell r="U119">
            <v>0</v>
          </cell>
          <cell r="V119">
            <v>0</v>
          </cell>
          <cell r="W119">
            <v>0</v>
          </cell>
          <cell r="X119">
            <v>0</v>
          </cell>
          <cell r="Y119">
            <v>0.89457685233049278</v>
          </cell>
          <cell r="Z119">
            <v>0.10542314766950725</v>
          </cell>
          <cell r="AA119">
            <v>1</v>
          </cell>
          <cell r="AB119">
            <v>1</v>
          </cell>
        </row>
        <row r="120">
          <cell r="C120">
            <v>380924.66</v>
          </cell>
          <cell r="D120">
            <v>936.23</v>
          </cell>
          <cell r="E120">
            <v>381860.89</v>
          </cell>
          <cell r="F120">
            <v>4142669.33</v>
          </cell>
          <cell r="G120">
            <v>55774.01</v>
          </cell>
          <cell r="H120">
            <v>4198443.34</v>
          </cell>
          <cell r="I120">
            <v>21122.62</v>
          </cell>
          <cell r="K120">
            <v>21122.62</v>
          </cell>
          <cell r="L120">
            <v>220939.29</v>
          </cell>
          <cell r="M120">
            <v>26037.02</v>
          </cell>
          <cell r="N120">
            <v>246976.31</v>
          </cell>
          <cell r="O120">
            <v>4848403.16</v>
          </cell>
          <cell r="P120">
            <v>7.8567034842044775E-2</v>
          </cell>
          <cell r="Q120">
            <v>1.9310069090871561E-4</v>
          </cell>
          <cell r="R120">
            <v>7.8760135532953496E-2</v>
          </cell>
          <cell r="S120">
            <v>0.85443994513030552</v>
          </cell>
          <cell r="T120">
            <v>1.1503583377748644E-2</v>
          </cell>
          <cell r="U120">
            <v>0.86594352850805412</v>
          </cell>
          <cell r="V120">
            <v>4.3566137763180563E-3</v>
          </cell>
          <cell r="W120">
            <v>0</v>
          </cell>
          <cell r="X120">
            <v>4.3566137763180563E-3</v>
          </cell>
          <cell r="Y120">
            <v>4.5569496328766522E-2</v>
          </cell>
          <cell r="Z120">
            <v>5.3702258539077433E-3</v>
          </cell>
          <cell r="AA120">
            <v>5.0939722182674264E-2</v>
          </cell>
          <cell r="AB120">
            <v>1</v>
          </cell>
        </row>
        <row r="121">
          <cell r="B121" t="str">
            <v>OH001</v>
          </cell>
          <cell r="G121">
            <v>23309.45</v>
          </cell>
          <cell r="H121">
            <v>23309.45</v>
          </cell>
          <cell r="M121">
            <v>288082.53999999998</v>
          </cell>
          <cell r="N121">
            <v>288082.53999999998</v>
          </cell>
          <cell r="O121">
            <v>311391.99</v>
          </cell>
          <cell r="P121">
            <v>0</v>
          </cell>
          <cell r="Q121">
            <v>0</v>
          </cell>
          <cell r="R121">
            <v>0</v>
          </cell>
          <cell r="S121">
            <v>0</v>
          </cell>
          <cell r="T121">
            <v>7.4855650590113135E-2</v>
          </cell>
          <cell r="U121">
            <v>7.4855650590113135E-2</v>
          </cell>
          <cell r="V121">
            <v>0</v>
          </cell>
          <cell r="W121">
            <v>0</v>
          </cell>
          <cell r="X121">
            <v>0</v>
          </cell>
          <cell r="Y121">
            <v>0</v>
          </cell>
          <cell r="Z121">
            <v>0.92514434940988688</v>
          </cell>
          <cell r="AA121">
            <v>0.92514434940988688</v>
          </cell>
          <cell r="AB121">
            <v>1</v>
          </cell>
        </row>
        <row r="122">
          <cell r="B122" t="str">
            <v>OH003</v>
          </cell>
          <cell r="G122">
            <v>3164.21</v>
          </cell>
          <cell r="H122">
            <v>3164.21</v>
          </cell>
          <cell r="J122">
            <v>76974098.960000038</v>
          </cell>
          <cell r="K122">
            <v>76974098.960000038</v>
          </cell>
          <cell r="M122">
            <v>-969.6</v>
          </cell>
          <cell r="N122">
            <v>-969.6</v>
          </cell>
          <cell r="O122">
            <v>76976293.570000038</v>
          </cell>
          <cell r="P122">
            <v>0</v>
          </cell>
          <cell r="Q122">
            <v>0</v>
          </cell>
          <cell r="R122">
            <v>0</v>
          </cell>
          <cell r="S122">
            <v>0</v>
          </cell>
          <cell r="T122">
            <v>4.1106291992645214E-5</v>
          </cell>
          <cell r="U122">
            <v>4.1106291992645214E-5</v>
          </cell>
          <cell r="V122">
            <v>0</v>
          </cell>
          <cell r="W122">
            <v>0.99997148979382844</v>
          </cell>
          <cell r="X122">
            <v>0.99997148979382844</v>
          </cell>
          <cell r="Y122">
            <v>0</v>
          </cell>
          <cell r="Z122">
            <v>-1.259608582112717E-5</v>
          </cell>
          <cell r="AA122">
            <v>-1.259608582112717E-5</v>
          </cell>
          <cell r="AB122">
            <v>1</v>
          </cell>
        </row>
        <row r="123">
          <cell r="B123" t="str">
            <v>OH004</v>
          </cell>
          <cell r="J123">
            <v>170803.35</v>
          </cell>
          <cell r="K123">
            <v>170803.35</v>
          </cell>
          <cell r="O123">
            <v>170803.35</v>
          </cell>
          <cell r="P123">
            <v>0</v>
          </cell>
          <cell r="Q123">
            <v>0</v>
          </cell>
          <cell r="R123">
            <v>0</v>
          </cell>
          <cell r="S123">
            <v>0</v>
          </cell>
          <cell r="T123">
            <v>0</v>
          </cell>
          <cell r="U123">
            <v>0</v>
          </cell>
          <cell r="V123">
            <v>0</v>
          </cell>
          <cell r="W123">
            <v>1</v>
          </cell>
          <cell r="X123">
            <v>1</v>
          </cell>
          <cell r="Y123">
            <v>0</v>
          </cell>
          <cell r="Z123">
            <v>0</v>
          </cell>
          <cell r="AA123">
            <v>0</v>
          </cell>
          <cell r="AB123">
            <v>1</v>
          </cell>
        </row>
        <row r="124">
          <cell r="G124">
            <v>26473.66</v>
          </cell>
          <cell r="H124">
            <v>26473.66</v>
          </cell>
          <cell r="J124">
            <v>77144902.310000032</v>
          </cell>
          <cell r="K124">
            <v>77144902.310000032</v>
          </cell>
          <cell r="M124">
            <v>287112.94</v>
          </cell>
          <cell r="N124">
            <v>287112.94</v>
          </cell>
          <cell r="O124">
            <v>77458488.910000026</v>
          </cell>
          <cell r="P124">
            <v>0</v>
          </cell>
          <cell r="Q124">
            <v>0</v>
          </cell>
          <cell r="R124">
            <v>0</v>
          </cell>
          <cell r="S124">
            <v>0</v>
          </cell>
          <cell r="T124">
            <v>3.4177867878057975E-4</v>
          </cell>
          <cell r="U124">
            <v>3.4177867878057975E-4</v>
          </cell>
          <cell r="V124">
            <v>0</v>
          </cell>
          <cell r="W124">
            <v>0.99595155283284242</v>
          </cell>
          <cell r="X124">
            <v>0.99595155283284242</v>
          </cell>
          <cell r="Y124">
            <v>0</v>
          </cell>
          <cell r="Z124">
            <v>3.7066684883770465E-3</v>
          </cell>
          <cell r="AA124">
            <v>3.7066684883770465E-3</v>
          </cell>
          <cell r="AB124">
            <v>1</v>
          </cell>
        </row>
        <row r="125">
          <cell r="B125" t="str">
            <v>PQ001</v>
          </cell>
          <cell r="J125">
            <v>26343.65</v>
          </cell>
          <cell r="K125">
            <v>26343.65</v>
          </cell>
          <cell r="M125">
            <v>14600.99</v>
          </cell>
          <cell r="N125">
            <v>14600.99</v>
          </cell>
          <cell r="O125">
            <v>40944.639999999999</v>
          </cell>
          <cell r="P125">
            <v>0</v>
          </cell>
          <cell r="Q125">
            <v>0</v>
          </cell>
          <cell r="R125">
            <v>0</v>
          </cell>
          <cell r="S125">
            <v>0</v>
          </cell>
          <cell r="T125">
            <v>0</v>
          </cell>
          <cell r="U125">
            <v>0</v>
          </cell>
          <cell r="V125">
            <v>0</v>
          </cell>
          <cell r="W125">
            <v>0.64339679137489059</v>
          </cell>
          <cell r="X125">
            <v>0.64339679137489059</v>
          </cell>
          <cell r="Y125">
            <v>0</v>
          </cell>
          <cell r="Z125">
            <v>0.35660320862510941</v>
          </cell>
          <cell r="AA125">
            <v>0.35660320862510941</v>
          </cell>
          <cell r="AB125">
            <v>1</v>
          </cell>
        </row>
        <row r="126">
          <cell r="J126">
            <v>26343.65</v>
          </cell>
          <cell r="K126">
            <v>26343.65</v>
          </cell>
          <cell r="M126">
            <v>14600.99</v>
          </cell>
          <cell r="N126">
            <v>14600.99</v>
          </cell>
          <cell r="O126">
            <v>40944.639999999999</v>
          </cell>
          <cell r="P126">
            <v>0</v>
          </cell>
          <cell r="Q126">
            <v>0</v>
          </cell>
          <cell r="R126">
            <v>0</v>
          </cell>
          <cell r="S126">
            <v>0</v>
          </cell>
          <cell r="T126">
            <v>0</v>
          </cell>
          <cell r="U126">
            <v>0</v>
          </cell>
          <cell r="V126">
            <v>0</v>
          </cell>
          <cell r="W126">
            <v>0.64339679137489059</v>
          </cell>
          <cell r="X126">
            <v>0.64339679137489059</v>
          </cell>
          <cell r="Y126">
            <v>0</v>
          </cell>
          <cell r="Z126">
            <v>0.35660320862510941</v>
          </cell>
          <cell r="AA126">
            <v>0.35660320862510941</v>
          </cell>
          <cell r="AB126">
            <v>1</v>
          </cell>
        </row>
        <row r="127">
          <cell r="B127" t="str">
            <v>PR022</v>
          </cell>
          <cell r="D127">
            <v>70063.259999999995</v>
          </cell>
          <cell r="E127">
            <v>70063.259999999995</v>
          </cell>
          <cell r="G127">
            <v>1573.8</v>
          </cell>
          <cell r="H127">
            <v>1573.8</v>
          </cell>
          <cell r="I127">
            <v>112573.5</v>
          </cell>
          <cell r="K127">
            <v>112573.5</v>
          </cell>
          <cell r="O127">
            <v>184210.56</v>
          </cell>
          <cell r="P127">
            <v>0</v>
          </cell>
          <cell r="Q127">
            <v>0.38034334188007463</v>
          </cell>
          <cell r="R127">
            <v>0.38034334188007463</v>
          </cell>
          <cell r="S127">
            <v>0</v>
          </cell>
          <cell r="T127">
            <v>8.543484152048612E-3</v>
          </cell>
          <cell r="U127">
            <v>8.543484152048612E-3</v>
          </cell>
          <cell r="V127">
            <v>0.61111317396787679</v>
          </cell>
          <cell r="W127">
            <v>0</v>
          </cell>
          <cell r="X127">
            <v>0.61111317396787679</v>
          </cell>
          <cell r="Y127">
            <v>0</v>
          </cell>
          <cell r="Z127">
            <v>0</v>
          </cell>
          <cell r="AA127">
            <v>0</v>
          </cell>
          <cell r="AB127">
            <v>1</v>
          </cell>
        </row>
        <row r="128">
          <cell r="D128">
            <v>70063.259999999995</v>
          </cell>
          <cell r="E128">
            <v>70063.259999999995</v>
          </cell>
          <cell r="G128">
            <v>1573.8</v>
          </cell>
          <cell r="H128">
            <v>1573.8</v>
          </cell>
          <cell r="I128">
            <v>112573.5</v>
          </cell>
          <cell r="K128">
            <v>112573.5</v>
          </cell>
          <cell r="O128">
            <v>184210.56</v>
          </cell>
          <cell r="P128">
            <v>0</v>
          </cell>
          <cell r="Q128">
            <v>0.38034334188007463</v>
          </cell>
          <cell r="R128">
            <v>0.38034334188007463</v>
          </cell>
          <cell r="S128">
            <v>0</v>
          </cell>
          <cell r="T128">
            <v>8.543484152048612E-3</v>
          </cell>
          <cell r="U128">
            <v>8.543484152048612E-3</v>
          </cell>
          <cell r="V128">
            <v>0.61111317396787679</v>
          </cell>
          <cell r="W128">
            <v>0</v>
          </cell>
          <cell r="X128">
            <v>0.61111317396787679</v>
          </cell>
          <cell r="Y128">
            <v>0</v>
          </cell>
          <cell r="Z128">
            <v>0</v>
          </cell>
          <cell r="AA128">
            <v>0</v>
          </cell>
          <cell r="AB128">
            <v>1</v>
          </cell>
        </row>
        <row r="129">
          <cell r="B129" t="str">
            <v>PR029</v>
          </cell>
          <cell r="G129">
            <v>12545.56</v>
          </cell>
          <cell r="H129">
            <v>12545.56</v>
          </cell>
          <cell r="I129">
            <v>90416.92</v>
          </cell>
          <cell r="K129">
            <v>90416.92</v>
          </cell>
          <cell r="O129">
            <v>102962.48</v>
          </cell>
          <cell r="P129">
            <v>0</v>
          </cell>
          <cell r="Q129">
            <v>0</v>
          </cell>
          <cell r="R129">
            <v>0</v>
          </cell>
          <cell r="S129">
            <v>0</v>
          </cell>
          <cell r="T129">
            <v>0.12184593844281917</v>
          </cell>
          <cell r="U129">
            <v>0.12184593844281917</v>
          </cell>
          <cell r="V129">
            <v>0.8781540615571809</v>
          </cell>
          <cell r="W129">
            <v>0</v>
          </cell>
          <cell r="X129">
            <v>0.8781540615571809</v>
          </cell>
          <cell r="Y129">
            <v>0</v>
          </cell>
          <cell r="Z129">
            <v>0</v>
          </cell>
          <cell r="AA129">
            <v>0</v>
          </cell>
          <cell r="AB129">
            <v>1</v>
          </cell>
        </row>
        <row r="130">
          <cell r="G130">
            <v>12545.56</v>
          </cell>
          <cell r="H130">
            <v>12545.56</v>
          </cell>
          <cell r="I130">
            <v>90416.92</v>
          </cell>
          <cell r="K130">
            <v>90416.92</v>
          </cell>
          <cell r="O130">
            <v>102962.48</v>
          </cell>
          <cell r="P130">
            <v>0</v>
          </cell>
          <cell r="Q130">
            <v>0</v>
          </cell>
          <cell r="R130">
            <v>0</v>
          </cell>
          <cell r="S130">
            <v>0</v>
          </cell>
          <cell r="T130">
            <v>0.12184593844281917</v>
          </cell>
          <cell r="U130">
            <v>0.12184593844281917</v>
          </cell>
          <cell r="V130">
            <v>0.8781540615571809</v>
          </cell>
          <cell r="W130">
            <v>0</v>
          </cell>
          <cell r="X130">
            <v>0.8781540615571809</v>
          </cell>
          <cell r="Y130">
            <v>0</v>
          </cell>
          <cell r="Z130">
            <v>0</v>
          </cell>
          <cell r="AA130">
            <v>0</v>
          </cell>
          <cell r="AB130">
            <v>1</v>
          </cell>
        </row>
        <row r="131">
          <cell r="B131" t="str">
            <v>PR035</v>
          </cell>
          <cell r="G131">
            <v>36.840000000000003</v>
          </cell>
          <cell r="H131">
            <v>36.840000000000003</v>
          </cell>
          <cell r="I131">
            <v>202916.73</v>
          </cell>
          <cell r="K131">
            <v>202916.73</v>
          </cell>
          <cell r="O131">
            <v>202953.57</v>
          </cell>
          <cell r="P131">
            <v>0</v>
          </cell>
          <cell r="Q131">
            <v>0</v>
          </cell>
          <cell r="R131">
            <v>0</v>
          </cell>
          <cell r="S131">
            <v>0</v>
          </cell>
          <cell r="T131">
            <v>1.8151934947485774E-4</v>
          </cell>
          <cell r="U131">
            <v>1.8151934947485774E-4</v>
          </cell>
          <cell r="V131">
            <v>0.99981848065052514</v>
          </cell>
          <cell r="W131">
            <v>0</v>
          </cell>
          <cell r="X131">
            <v>0.99981848065052514</v>
          </cell>
          <cell r="Y131">
            <v>0</v>
          </cell>
          <cell r="Z131">
            <v>0</v>
          </cell>
          <cell r="AA131">
            <v>0</v>
          </cell>
          <cell r="AB131">
            <v>1</v>
          </cell>
        </row>
        <row r="132">
          <cell r="G132">
            <v>36.840000000000003</v>
          </cell>
          <cell r="H132">
            <v>36.840000000000003</v>
          </cell>
          <cell r="I132">
            <v>202916.73</v>
          </cell>
          <cell r="K132">
            <v>202916.73</v>
          </cell>
          <cell r="O132">
            <v>202953.57</v>
          </cell>
          <cell r="P132">
            <v>0</v>
          </cell>
          <cell r="Q132">
            <v>0</v>
          </cell>
          <cell r="R132">
            <v>0</v>
          </cell>
          <cell r="S132">
            <v>0</v>
          </cell>
          <cell r="T132">
            <v>1.8151934947485774E-4</v>
          </cell>
          <cell r="U132">
            <v>1.8151934947485774E-4</v>
          </cell>
          <cell r="V132">
            <v>0.99981848065052514</v>
          </cell>
          <cell r="W132">
            <v>0</v>
          </cell>
          <cell r="X132">
            <v>0.99981848065052514</v>
          </cell>
          <cell r="Y132">
            <v>0</v>
          </cell>
          <cell r="Z132">
            <v>0</v>
          </cell>
          <cell r="AA132">
            <v>0</v>
          </cell>
          <cell r="AB132">
            <v>1</v>
          </cell>
        </row>
        <row r="133">
          <cell r="B133" t="str">
            <v>PR044</v>
          </cell>
          <cell r="C133">
            <v>487642.22</v>
          </cell>
          <cell r="D133">
            <v>17121.490000000002</v>
          </cell>
          <cell r="E133">
            <v>504763.71</v>
          </cell>
          <cell r="G133">
            <v>14781.36</v>
          </cell>
          <cell r="H133">
            <v>14781.36</v>
          </cell>
          <cell r="I133">
            <v>5213525.32</v>
          </cell>
          <cell r="K133">
            <v>5213525.32</v>
          </cell>
          <cell r="O133">
            <v>5733070.3899999997</v>
          </cell>
          <cell r="P133">
            <v>8.5057776518944847E-2</v>
          </cell>
          <cell r="Q133">
            <v>2.9864433602392946E-3</v>
          </cell>
          <cell r="R133">
            <v>8.8044219879184149E-2</v>
          </cell>
          <cell r="S133">
            <v>0</v>
          </cell>
          <cell r="T133">
            <v>2.5782624308577523E-3</v>
          </cell>
          <cell r="U133">
            <v>2.5782624308577523E-3</v>
          </cell>
          <cell r="V133">
            <v>0.90937751768995823</v>
          </cell>
          <cell r="W133">
            <v>0</v>
          </cell>
          <cell r="X133">
            <v>0.90937751768995823</v>
          </cell>
          <cell r="Y133">
            <v>0</v>
          </cell>
          <cell r="Z133">
            <v>0</v>
          </cell>
          <cell r="AA133">
            <v>0</v>
          </cell>
          <cell r="AB133">
            <v>1</v>
          </cell>
        </row>
        <row r="134">
          <cell r="C134">
            <v>487642.22</v>
          </cell>
          <cell r="D134">
            <v>17121.490000000002</v>
          </cell>
          <cell r="E134">
            <v>504763.71</v>
          </cell>
          <cell r="G134">
            <v>14781.36</v>
          </cell>
          <cell r="H134">
            <v>14781.36</v>
          </cell>
          <cell r="I134">
            <v>5213525.32</v>
          </cell>
          <cell r="K134">
            <v>5213525.32</v>
          </cell>
          <cell r="O134">
            <v>5733070.3899999997</v>
          </cell>
          <cell r="P134">
            <v>8.5057776518944847E-2</v>
          </cell>
          <cell r="Q134">
            <v>2.9864433602392946E-3</v>
          </cell>
          <cell r="R134">
            <v>8.8044219879184149E-2</v>
          </cell>
          <cell r="S134">
            <v>0</v>
          </cell>
          <cell r="T134">
            <v>2.5782624308577523E-3</v>
          </cell>
          <cell r="U134">
            <v>2.5782624308577523E-3</v>
          </cell>
          <cell r="V134">
            <v>0.90937751768995823</v>
          </cell>
          <cell r="W134">
            <v>0</v>
          </cell>
          <cell r="X134">
            <v>0.90937751768995823</v>
          </cell>
          <cell r="Y134">
            <v>0</v>
          </cell>
          <cell r="Z134">
            <v>0</v>
          </cell>
          <cell r="AA134">
            <v>0</v>
          </cell>
          <cell r="AB134">
            <v>1</v>
          </cell>
        </row>
        <row r="135">
          <cell r="B135" t="str">
            <v>PR050</v>
          </cell>
          <cell r="G135">
            <v>27348.63</v>
          </cell>
          <cell r="H135">
            <v>27348.63</v>
          </cell>
          <cell r="I135">
            <v>374508.83</v>
          </cell>
          <cell r="K135">
            <v>374508.83</v>
          </cell>
          <cell r="M135">
            <v>354379.37</v>
          </cell>
          <cell r="N135">
            <v>354379.37</v>
          </cell>
          <cell r="O135">
            <v>756236.83</v>
          </cell>
          <cell r="P135">
            <v>0</v>
          </cell>
          <cell r="Q135">
            <v>0</v>
          </cell>
          <cell r="R135">
            <v>0</v>
          </cell>
          <cell r="S135">
            <v>0</v>
          </cell>
          <cell r="T135">
            <v>3.6164107479399014E-2</v>
          </cell>
          <cell r="U135">
            <v>3.6164107479399014E-2</v>
          </cell>
          <cell r="V135">
            <v>0.49522691191858514</v>
          </cell>
          <cell r="W135">
            <v>0</v>
          </cell>
          <cell r="X135">
            <v>0.49522691191858514</v>
          </cell>
          <cell r="Y135">
            <v>0</v>
          </cell>
          <cell r="Z135">
            <v>0.46860898060201595</v>
          </cell>
          <cell r="AA135">
            <v>0.46860898060201595</v>
          </cell>
          <cell r="AB135">
            <v>1</v>
          </cell>
        </row>
        <row r="136">
          <cell r="G136">
            <v>27348.63</v>
          </cell>
          <cell r="H136">
            <v>27348.63</v>
          </cell>
          <cell r="I136">
            <v>374508.83</v>
          </cell>
          <cell r="K136">
            <v>374508.83</v>
          </cell>
          <cell r="M136">
            <v>354379.37</v>
          </cell>
          <cell r="N136">
            <v>354379.37</v>
          </cell>
          <cell r="O136">
            <v>756236.83</v>
          </cell>
          <cell r="P136">
            <v>0</v>
          </cell>
          <cell r="Q136">
            <v>0</v>
          </cell>
          <cell r="R136">
            <v>0</v>
          </cell>
          <cell r="S136">
            <v>0</v>
          </cell>
          <cell r="T136">
            <v>3.6164107479399014E-2</v>
          </cell>
          <cell r="U136">
            <v>3.6164107479399014E-2</v>
          </cell>
          <cell r="V136">
            <v>0.49522691191858514</v>
          </cell>
          <cell r="W136">
            <v>0</v>
          </cell>
          <cell r="X136">
            <v>0.49522691191858514</v>
          </cell>
          <cell r="Y136">
            <v>0</v>
          </cell>
          <cell r="Z136">
            <v>0.46860898060201595</v>
          </cell>
          <cell r="AA136">
            <v>0.46860898060201595</v>
          </cell>
          <cell r="AB136">
            <v>1</v>
          </cell>
        </row>
        <row r="137">
          <cell r="B137" t="str">
            <v>PR051</v>
          </cell>
          <cell r="I137">
            <v>84.84</v>
          </cell>
          <cell r="K137">
            <v>84.84</v>
          </cell>
          <cell r="O137">
            <v>84.84</v>
          </cell>
          <cell r="P137">
            <v>0</v>
          </cell>
          <cell r="Q137">
            <v>0</v>
          </cell>
          <cell r="R137">
            <v>0</v>
          </cell>
          <cell r="S137">
            <v>0</v>
          </cell>
          <cell r="T137">
            <v>0</v>
          </cell>
          <cell r="U137">
            <v>0</v>
          </cell>
          <cell r="V137">
            <v>1</v>
          </cell>
          <cell r="W137">
            <v>0</v>
          </cell>
          <cell r="X137">
            <v>1</v>
          </cell>
          <cell r="Y137">
            <v>0</v>
          </cell>
          <cell r="Z137">
            <v>0</v>
          </cell>
          <cell r="AA137">
            <v>0</v>
          </cell>
          <cell r="AB137">
            <v>1</v>
          </cell>
        </row>
        <row r="138">
          <cell r="I138">
            <v>84.84</v>
          </cell>
          <cell r="K138">
            <v>84.84</v>
          </cell>
          <cell r="O138">
            <v>84.84</v>
          </cell>
          <cell r="P138">
            <v>0</v>
          </cell>
          <cell r="Q138">
            <v>0</v>
          </cell>
          <cell r="R138">
            <v>0</v>
          </cell>
          <cell r="S138">
            <v>0</v>
          </cell>
          <cell r="T138">
            <v>0</v>
          </cell>
          <cell r="U138">
            <v>0</v>
          </cell>
          <cell r="V138">
            <v>1</v>
          </cell>
          <cell r="W138">
            <v>0</v>
          </cell>
          <cell r="X138">
            <v>1</v>
          </cell>
          <cell r="Y138">
            <v>0</v>
          </cell>
          <cell r="Z138">
            <v>0</v>
          </cell>
          <cell r="AA138">
            <v>0</v>
          </cell>
          <cell r="AB138">
            <v>1</v>
          </cell>
        </row>
        <row r="139">
          <cell r="B139" t="str">
            <v>PR052</v>
          </cell>
          <cell r="G139">
            <v>633951.41</v>
          </cell>
          <cell r="H139">
            <v>633951.41</v>
          </cell>
          <cell r="I139">
            <v>5108294.1900000004</v>
          </cell>
          <cell r="K139">
            <v>5108294.1900000004</v>
          </cell>
          <cell r="O139">
            <v>5742245.5999999996</v>
          </cell>
          <cell r="P139">
            <v>0</v>
          </cell>
          <cell r="Q139">
            <v>0</v>
          </cell>
          <cell r="R139">
            <v>0</v>
          </cell>
          <cell r="S139">
            <v>0</v>
          </cell>
          <cell r="T139">
            <v>0.11040130537084657</v>
          </cell>
          <cell r="U139">
            <v>0.11040130537084657</v>
          </cell>
          <cell r="V139">
            <v>0.88959869462915353</v>
          </cell>
          <cell r="W139">
            <v>0</v>
          </cell>
          <cell r="X139">
            <v>0.88959869462915353</v>
          </cell>
          <cell r="Y139">
            <v>0</v>
          </cell>
          <cell r="Z139">
            <v>0</v>
          </cell>
          <cell r="AA139">
            <v>0</v>
          </cell>
          <cell r="AB139">
            <v>1</v>
          </cell>
        </row>
        <row r="140">
          <cell r="G140">
            <v>633951.41</v>
          </cell>
          <cell r="H140">
            <v>633951.41</v>
          </cell>
          <cell r="I140">
            <v>5108294.1900000004</v>
          </cell>
          <cell r="K140">
            <v>5108294.1900000004</v>
          </cell>
          <cell r="O140">
            <v>5742245.5999999996</v>
          </cell>
          <cell r="P140">
            <v>0</v>
          </cell>
          <cell r="Q140">
            <v>0</v>
          </cell>
          <cell r="R140">
            <v>0</v>
          </cell>
          <cell r="S140">
            <v>0</v>
          </cell>
          <cell r="T140">
            <v>0.11040130537084657</v>
          </cell>
          <cell r="U140">
            <v>0.11040130537084657</v>
          </cell>
          <cell r="V140">
            <v>0.88959869462915353</v>
          </cell>
          <cell r="W140">
            <v>0</v>
          </cell>
          <cell r="X140">
            <v>0.88959869462915353</v>
          </cell>
          <cell r="Y140">
            <v>0</v>
          </cell>
          <cell r="Z140">
            <v>0</v>
          </cell>
          <cell r="AA140">
            <v>0</v>
          </cell>
          <cell r="AB140">
            <v>1</v>
          </cell>
        </row>
        <row r="141">
          <cell r="B141" t="str">
            <v>PR054</v>
          </cell>
          <cell r="G141">
            <v>98255.97</v>
          </cell>
          <cell r="H141">
            <v>98255.97</v>
          </cell>
          <cell r="I141">
            <v>119880.4</v>
          </cell>
          <cell r="K141">
            <v>119880.4</v>
          </cell>
          <cell r="O141">
            <v>218136.37</v>
          </cell>
          <cell r="P141">
            <v>0</v>
          </cell>
          <cell r="Q141">
            <v>0</v>
          </cell>
          <cell r="R141">
            <v>0</v>
          </cell>
          <cell r="S141">
            <v>0</v>
          </cell>
          <cell r="T141">
            <v>0.45043368971437459</v>
          </cell>
          <cell r="U141">
            <v>0.45043368971437459</v>
          </cell>
          <cell r="V141">
            <v>0.54956631028562541</v>
          </cell>
          <cell r="W141">
            <v>0</v>
          </cell>
          <cell r="X141">
            <v>0.54956631028562541</v>
          </cell>
          <cell r="Y141">
            <v>0</v>
          </cell>
          <cell r="Z141">
            <v>0</v>
          </cell>
          <cell r="AA141">
            <v>0</v>
          </cell>
          <cell r="AB141">
            <v>1</v>
          </cell>
        </row>
        <row r="142">
          <cell r="G142">
            <v>98255.97</v>
          </cell>
          <cell r="H142">
            <v>98255.97</v>
          </cell>
          <cell r="I142">
            <v>119880.4</v>
          </cell>
          <cell r="K142">
            <v>119880.4</v>
          </cell>
          <cell r="O142">
            <v>218136.37</v>
          </cell>
          <cell r="P142">
            <v>0</v>
          </cell>
          <cell r="Q142">
            <v>0</v>
          </cell>
          <cell r="R142">
            <v>0</v>
          </cell>
          <cell r="S142">
            <v>0</v>
          </cell>
          <cell r="T142">
            <v>0.45043368971437459</v>
          </cell>
          <cell r="U142">
            <v>0.45043368971437459</v>
          </cell>
          <cell r="V142">
            <v>0.54956631028562541</v>
          </cell>
          <cell r="W142">
            <v>0</v>
          </cell>
          <cell r="X142">
            <v>0.54956631028562541</v>
          </cell>
          <cell r="Y142">
            <v>0</v>
          </cell>
          <cell r="Z142">
            <v>0</v>
          </cell>
          <cell r="AA142">
            <v>0</v>
          </cell>
          <cell r="AB142">
            <v>1</v>
          </cell>
        </row>
        <row r="143">
          <cell r="B143" t="str">
            <v>PR059</v>
          </cell>
          <cell r="C143">
            <v>863.55</v>
          </cell>
          <cell r="D143">
            <v>590021.80000000005</v>
          </cell>
          <cell r="E143">
            <v>590885.35</v>
          </cell>
          <cell r="G143">
            <v>19140.82</v>
          </cell>
          <cell r="H143">
            <v>19140.82</v>
          </cell>
          <cell r="I143">
            <v>7396399.9899999993</v>
          </cell>
          <cell r="K143">
            <v>7396399.9899999993</v>
          </cell>
          <cell r="M143">
            <v>4348.54</v>
          </cell>
          <cell r="N143">
            <v>4348.54</v>
          </cell>
          <cell r="O143">
            <v>8010774.6999999993</v>
          </cell>
          <cell r="P143">
            <v>1.0779856285310333E-4</v>
          </cell>
          <cell r="Q143">
            <v>7.3653525669620953E-2</v>
          </cell>
          <cell r="R143">
            <v>7.3761324232474043E-2</v>
          </cell>
          <cell r="S143">
            <v>0</v>
          </cell>
          <cell r="T143">
            <v>2.3893843875049938E-3</v>
          </cell>
          <cell r="U143">
            <v>2.3893843875049938E-3</v>
          </cell>
          <cell r="V143">
            <v>0.92330645499242414</v>
          </cell>
          <cell r="W143">
            <v>0</v>
          </cell>
          <cell r="X143">
            <v>0.92330645499242414</v>
          </cell>
          <cell r="Y143">
            <v>0</v>
          </cell>
          <cell r="Z143">
            <v>5.4283638759682008E-4</v>
          </cell>
          <cell r="AA143">
            <v>5.4283638759682008E-4</v>
          </cell>
          <cell r="AB143">
            <v>1</v>
          </cell>
        </row>
        <row r="144">
          <cell r="C144">
            <v>863.55</v>
          </cell>
          <cell r="D144">
            <v>590021.80000000005</v>
          </cell>
          <cell r="E144">
            <v>590885.35</v>
          </cell>
          <cell r="G144">
            <v>19140.82</v>
          </cell>
          <cell r="H144">
            <v>19140.82</v>
          </cell>
          <cell r="I144">
            <v>7396399.9899999993</v>
          </cell>
          <cell r="K144">
            <v>7396399.9899999993</v>
          </cell>
          <cell r="M144">
            <v>4348.54</v>
          </cell>
          <cell r="N144">
            <v>4348.54</v>
          </cell>
          <cell r="O144">
            <v>8010774.6999999993</v>
          </cell>
          <cell r="P144">
            <v>1.0779856285310333E-4</v>
          </cell>
          <cell r="Q144">
            <v>7.3653525669620953E-2</v>
          </cell>
          <cell r="R144">
            <v>7.3761324232474043E-2</v>
          </cell>
          <cell r="S144">
            <v>0</v>
          </cell>
          <cell r="T144">
            <v>2.3893843875049938E-3</v>
          </cell>
          <cell r="U144">
            <v>2.3893843875049938E-3</v>
          </cell>
          <cell r="V144">
            <v>0.92330645499242414</v>
          </cell>
          <cell r="W144">
            <v>0</v>
          </cell>
          <cell r="X144">
            <v>0.92330645499242414</v>
          </cell>
          <cell r="Y144">
            <v>0</v>
          </cell>
          <cell r="Z144">
            <v>5.4283638759682008E-4</v>
          </cell>
          <cell r="AA144">
            <v>5.4283638759682008E-4</v>
          </cell>
          <cell r="AB144">
            <v>1</v>
          </cell>
        </row>
        <row r="145">
          <cell r="B145" t="str">
            <v>PR060</v>
          </cell>
          <cell r="C145">
            <v>106.01</v>
          </cell>
          <cell r="E145">
            <v>106.01</v>
          </cell>
          <cell r="G145">
            <v>21713.39</v>
          </cell>
          <cell r="H145">
            <v>21713.39</v>
          </cell>
          <cell r="I145">
            <v>10748014.469999999</v>
          </cell>
          <cell r="K145">
            <v>10748014.469999999</v>
          </cell>
          <cell r="M145">
            <v>508.6</v>
          </cell>
          <cell r="N145">
            <v>508.6</v>
          </cell>
          <cell r="O145">
            <v>10770342.469999999</v>
          </cell>
          <cell r="P145">
            <v>9.8427696515020866E-6</v>
          </cell>
          <cell r="Q145">
            <v>0</v>
          </cell>
          <cell r="R145">
            <v>9.8427696515020866E-6</v>
          </cell>
          <cell r="S145">
            <v>0</v>
          </cell>
          <cell r="T145">
            <v>2.0160352431207325E-3</v>
          </cell>
          <cell r="U145">
            <v>2.0160352431207325E-3</v>
          </cell>
          <cell r="V145">
            <v>0.99792689971909498</v>
          </cell>
          <cell r="W145">
            <v>0</v>
          </cell>
          <cell r="X145">
            <v>0.99792689971909498</v>
          </cell>
          <cell r="Y145">
            <v>0</v>
          </cell>
          <cell r="Z145">
            <v>4.7222268132760694E-5</v>
          </cell>
          <cell r="AA145">
            <v>4.7222268132760694E-5</v>
          </cell>
          <cell r="AB145">
            <v>1</v>
          </cell>
        </row>
        <row r="146">
          <cell r="C146">
            <v>106.01</v>
          </cell>
          <cell r="E146">
            <v>106.01</v>
          </cell>
          <cell r="G146">
            <v>21713.39</v>
          </cell>
          <cell r="H146">
            <v>21713.39</v>
          </cell>
          <cell r="I146">
            <v>10748014.469999999</v>
          </cell>
          <cell r="K146">
            <v>10748014.469999999</v>
          </cell>
          <cell r="M146">
            <v>508.6</v>
          </cell>
          <cell r="N146">
            <v>508.6</v>
          </cell>
          <cell r="O146">
            <v>10770342.469999999</v>
          </cell>
          <cell r="P146">
            <v>9.8427696515020866E-6</v>
          </cell>
          <cell r="Q146">
            <v>0</v>
          </cell>
          <cell r="R146">
            <v>9.8427696515020866E-6</v>
          </cell>
          <cell r="S146">
            <v>0</v>
          </cell>
          <cell r="T146">
            <v>2.0160352431207325E-3</v>
          </cell>
          <cell r="U146">
            <v>2.0160352431207325E-3</v>
          </cell>
          <cell r="V146">
            <v>0.99792689971909498</v>
          </cell>
          <cell r="W146">
            <v>0</v>
          </cell>
          <cell r="X146">
            <v>0.99792689971909498</v>
          </cell>
          <cell r="Y146">
            <v>0</v>
          </cell>
          <cell r="Z146">
            <v>4.7222268132760694E-5</v>
          </cell>
          <cell r="AA146">
            <v>4.7222268132760694E-5</v>
          </cell>
          <cell r="AB146">
            <v>1</v>
          </cell>
        </row>
        <row r="147">
          <cell r="B147" t="str">
            <v>PR061</v>
          </cell>
          <cell r="I147">
            <v>46823.13</v>
          </cell>
          <cell r="K147">
            <v>46823.13</v>
          </cell>
          <cell r="L147">
            <v>18336.25</v>
          </cell>
          <cell r="M147">
            <v>33274.01</v>
          </cell>
          <cell r="N147">
            <v>51610.26</v>
          </cell>
          <cell r="O147">
            <v>98433.39</v>
          </cell>
          <cell r="P147">
            <v>0</v>
          </cell>
          <cell r="Q147">
            <v>0</v>
          </cell>
          <cell r="R147">
            <v>0</v>
          </cell>
          <cell r="S147">
            <v>0</v>
          </cell>
          <cell r="T147">
            <v>0</v>
          </cell>
          <cell r="U147">
            <v>0</v>
          </cell>
          <cell r="V147">
            <v>0.47568340377182983</v>
          </cell>
          <cell r="W147">
            <v>0</v>
          </cell>
          <cell r="X147">
            <v>0.47568340377182983</v>
          </cell>
          <cell r="Y147">
            <v>0.18628079353967186</v>
          </cell>
          <cell r="Z147">
            <v>0.33803580268849831</v>
          </cell>
          <cell r="AA147">
            <v>0.52431659622817017</v>
          </cell>
          <cell r="AB147">
            <v>1</v>
          </cell>
        </row>
        <row r="148">
          <cell r="I148">
            <v>46823.13</v>
          </cell>
          <cell r="K148">
            <v>46823.13</v>
          </cell>
          <cell r="L148">
            <v>18336.25</v>
          </cell>
          <cell r="M148">
            <v>33274.01</v>
          </cell>
          <cell r="N148">
            <v>51610.26</v>
          </cell>
          <cell r="O148">
            <v>98433.39</v>
          </cell>
          <cell r="P148">
            <v>0</v>
          </cell>
          <cell r="Q148">
            <v>0</v>
          </cell>
          <cell r="R148">
            <v>0</v>
          </cell>
          <cell r="S148">
            <v>0</v>
          </cell>
          <cell r="T148">
            <v>0</v>
          </cell>
          <cell r="U148">
            <v>0</v>
          </cell>
          <cell r="V148">
            <v>0.47568340377182983</v>
          </cell>
          <cell r="W148">
            <v>0</v>
          </cell>
          <cell r="X148">
            <v>0.47568340377182983</v>
          </cell>
          <cell r="Y148">
            <v>0.18628079353967186</v>
          </cell>
          <cell r="Z148">
            <v>0.33803580268849831</v>
          </cell>
          <cell r="AA148">
            <v>0.52431659622817017</v>
          </cell>
          <cell r="AB148">
            <v>1</v>
          </cell>
        </row>
        <row r="149">
          <cell r="B149" t="str">
            <v>PR062</v>
          </cell>
          <cell r="G149">
            <v>569.73</v>
          </cell>
          <cell r="H149">
            <v>569.73</v>
          </cell>
          <cell r="O149">
            <v>569.73</v>
          </cell>
          <cell r="P149">
            <v>0</v>
          </cell>
          <cell r="Q149">
            <v>0</v>
          </cell>
          <cell r="R149">
            <v>0</v>
          </cell>
          <cell r="S149">
            <v>0</v>
          </cell>
          <cell r="T149">
            <v>1</v>
          </cell>
          <cell r="U149">
            <v>1</v>
          </cell>
          <cell r="V149">
            <v>0</v>
          </cell>
          <cell r="W149">
            <v>0</v>
          </cell>
          <cell r="X149">
            <v>0</v>
          </cell>
          <cell r="Y149">
            <v>0</v>
          </cell>
          <cell r="Z149">
            <v>0</v>
          </cell>
          <cell r="AA149">
            <v>0</v>
          </cell>
          <cell r="AB149">
            <v>1</v>
          </cell>
        </row>
        <row r="150">
          <cell r="G150">
            <v>569.73</v>
          </cell>
          <cell r="H150">
            <v>569.73</v>
          </cell>
          <cell r="O150">
            <v>569.73</v>
          </cell>
          <cell r="P150">
            <v>0</v>
          </cell>
          <cell r="Q150">
            <v>0</v>
          </cell>
          <cell r="R150">
            <v>0</v>
          </cell>
          <cell r="S150">
            <v>0</v>
          </cell>
          <cell r="T150">
            <v>1</v>
          </cell>
          <cell r="U150">
            <v>1</v>
          </cell>
          <cell r="V150">
            <v>0</v>
          </cell>
          <cell r="W150">
            <v>0</v>
          </cell>
          <cell r="X150">
            <v>0</v>
          </cell>
          <cell r="Y150">
            <v>0</v>
          </cell>
          <cell r="Z150">
            <v>0</v>
          </cell>
          <cell r="AA150">
            <v>0</v>
          </cell>
          <cell r="AB150">
            <v>1</v>
          </cell>
        </row>
        <row r="151">
          <cell r="B151" t="str">
            <v>PR070</v>
          </cell>
          <cell r="C151">
            <v>800.98</v>
          </cell>
          <cell r="E151">
            <v>800.98</v>
          </cell>
          <cell r="F151">
            <v>1480961.51</v>
          </cell>
          <cell r="G151">
            <v>81140</v>
          </cell>
          <cell r="H151">
            <v>1562101.51</v>
          </cell>
          <cell r="I151">
            <v>5983807.4500000002</v>
          </cell>
          <cell r="K151">
            <v>5983807.4500000002</v>
          </cell>
          <cell r="O151">
            <v>7546709.9400000004</v>
          </cell>
          <cell r="P151">
            <v>1.0613631719890907E-4</v>
          </cell>
          <cell r="Q151">
            <v>0</v>
          </cell>
          <cell r="R151">
            <v>1.0613631719890907E-4</v>
          </cell>
          <cell r="S151">
            <v>0.19623935751795968</v>
          </cell>
          <cell r="T151">
            <v>1.075170513311129E-2</v>
          </cell>
          <cell r="U151">
            <v>0.20699106265107095</v>
          </cell>
          <cell r="V151">
            <v>0.79290280103173005</v>
          </cell>
          <cell r="W151">
            <v>0</v>
          </cell>
          <cell r="X151">
            <v>0.79290280103173005</v>
          </cell>
          <cell r="Y151">
            <v>0</v>
          </cell>
          <cell r="Z151">
            <v>0</v>
          </cell>
          <cell r="AA151">
            <v>0</v>
          </cell>
          <cell r="AB151">
            <v>1</v>
          </cell>
        </row>
        <row r="152">
          <cell r="C152">
            <v>800.98</v>
          </cell>
          <cell r="E152">
            <v>800.98</v>
          </cell>
          <cell r="F152">
            <v>1480961.51</v>
          </cell>
          <cell r="G152">
            <v>81140</v>
          </cell>
          <cell r="H152">
            <v>1562101.51</v>
          </cell>
          <cell r="I152">
            <v>5983807.4500000002</v>
          </cell>
          <cell r="K152">
            <v>5983807.4500000002</v>
          </cell>
          <cell r="O152">
            <v>7546709.9400000004</v>
          </cell>
          <cell r="P152">
            <v>1.0613631719890907E-4</v>
          </cell>
          <cell r="Q152">
            <v>0</v>
          </cell>
          <cell r="R152">
            <v>1.0613631719890907E-4</v>
          </cell>
          <cell r="S152">
            <v>0.19623935751795968</v>
          </cell>
          <cell r="T152">
            <v>1.075170513311129E-2</v>
          </cell>
          <cell r="U152">
            <v>0.20699106265107095</v>
          </cell>
          <cell r="V152">
            <v>0.79290280103173005</v>
          </cell>
          <cell r="W152">
            <v>0</v>
          </cell>
          <cell r="X152">
            <v>0.79290280103173005</v>
          </cell>
          <cell r="Y152">
            <v>0</v>
          </cell>
          <cell r="Z152">
            <v>0</v>
          </cell>
          <cell r="AA152">
            <v>0</v>
          </cell>
          <cell r="AB152">
            <v>1</v>
          </cell>
        </row>
        <row r="153">
          <cell r="B153" t="str">
            <v>PR073</v>
          </cell>
          <cell r="C153">
            <v>307578.2</v>
          </cell>
          <cell r="D153">
            <v>221732.98</v>
          </cell>
          <cell r="E153">
            <v>529311.18000000005</v>
          </cell>
          <cell r="I153">
            <v>431123.53</v>
          </cell>
          <cell r="K153">
            <v>431123.53</v>
          </cell>
          <cell r="M153">
            <v>20067.349999999999</v>
          </cell>
          <cell r="N153">
            <v>20067.349999999999</v>
          </cell>
          <cell r="O153">
            <v>980502.06</v>
          </cell>
          <cell r="P153">
            <v>0.31369459845907921</v>
          </cell>
          <cell r="Q153">
            <v>0.22614228877805723</v>
          </cell>
          <cell r="R153">
            <v>0.53983688723713652</v>
          </cell>
          <cell r="S153">
            <v>0</v>
          </cell>
          <cell r="T153">
            <v>0</v>
          </cell>
          <cell r="U153">
            <v>0</v>
          </cell>
          <cell r="V153">
            <v>0.43969671007116495</v>
          </cell>
          <cell r="W153">
            <v>0</v>
          </cell>
          <cell r="X153">
            <v>0.43969671007116495</v>
          </cell>
          <cell r="Y153">
            <v>0</v>
          </cell>
          <cell r="Z153">
            <v>2.0466402691698575E-2</v>
          </cell>
          <cell r="AA153">
            <v>2.0466402691698575E-2</v>
          </cell>
          <cell r="AB153">
            <v>1</v>
          </cell>
        </row>
        <row r="154">
          <cell r="C154">
            <v>307578.2</v>
          </cell>
          <cell r="D154">
            <v>221732.98</v>
          </cell>
          <cell r="E154">
            <v>529311.18000000005</v>
          </cell>
          <cell r="I154">
            <v>431123.53</v>
          </cell>
          <cell r="K154">
            <v>431123.53</v>
          </cell>
          <cell r="M154">
            <v>20067.349999999999</v>
          </cell>
          <cell r="N154">
            <v>20067.349999999999</v>
          </cell>
          <cell r="O154">
            <v>980502.06</v>
          </cell>
          <cell r="P154">
            <v>0.31369459845907921</v>
          </cell>
          <cell r="Q154">
            <v>0.22614228877805723</v>
          </cell>
          <cell r="R154">
            <v>0.53983688723713652</v>
          </cell>
          <cell r="S154">
            <v>0</v>
          </cell>
          <cell r="T154">
            <v>0</v>
          </cell>
          <cell r="U154">
            <v>0</v>
          </cell>
          <cell r="V154">
            <v>0.43969671007116495</v>
          </cell>
          <cell r="W154">
            <v>0</v>
          </cell>
          <cell r="X154">
            <v>0.43969671007116495</v>
          </cell>
          <cell r="Y154">
            <v>0</v>
          </cell>
          <cell r="Z154">
            <v>2.0466402691698575E-2</v>
          </cell>
          <cell r="AA154">
            <v>2.0466402691698575E-2</v>
          </cell>
          <cell r="AB154">
            <v>1</v>
          </cell>
        </row>
        <row r="155">
          <cell r="B155" t="str">
            <v>PR077</v>
          </cell>
          <cell r="I155">
            <v>2375.19</v>
          </cell>
          <cell r="K155">
            <v>2375.19</v>
          </cell>
          <cell r="O155">
            <v>2375.19</v>
          </cell>
          <cell r="P155">
            <v>0</v>
          </cell>
          <cell r="Q155">
            <v>0</v>
          </cell>
          <cell r="R155">
            <v>0</v>
          </cell>
          <cell r="S155">
            <v>0</v>
          </cell>
          <cell r="T155">
            <v>0</v>
          </cell>
          <cell r="U155">
            <v>0</v>
          </cell>
          <cell r="V155">
            <v>1</v>
          </cell>
          <cell r="W155">
            <v>0</v>
          </cell>
          <cell r="X155">
            <v>1</v>
          </cell>
          <cell r="Y155">
            <v>0</v>
          </cell>
          <cell r="Z155">
            <v>0</v>
          </cell>
          <cell r="AA155">
            <v>0</v>
          </cell>
          <cell r="AB155">
            <v>1</v>
          </cell>
        </row>
        <row r="156">
          <cell r="I156">
            <v>2375.19</v>
          </cell>
          <cell r="K156">
            <v>2375.19</v>
          </cell>
          <cell r="O156">
            <v>2375.19</v>
          </cell>
          <cell r="P156">
            <v>0</v>
          </cell>
          <cell r="Q156">
            <v>0</v>
          </cell>
          <cell r="R156">
            <v>0</v>
          </cell>
          <cell r="S156">
            <v>0</v>
          </cell>
          <cell r="T156">
            <v>0</v>
          </cell>
          <cell r="U156">
            <v>0</v>
          </cell>
          <cell r="V156">
            <v>1</v>
          </cell>
          <cell r="W156">
            <v>0</v>
          </cell>
          <cell r="X156">
            <v>1</v>
          </cell>
          <cell r="Y156">
            <v>0</v>
          </cell>
          <cell r="Z156">
            <v>0</v>
          </cell>
          <cell r="AA156">
            <v>0</v>
          </cell>
          <cell r="AB156">
            <v>1</v>
          </cell>
        </row>
        <row r="157">
          <cell r="B157" t="str">
            <v>PR086</v>
          </cell>
          <cell r="I157">
            <v>-1277093.19</v>
          </cell>
          <cell r="K157">
            <v>-1277093.19</v>
          </cell>
          <cell r="O157">
            <v>-1277093.19</v>
          </cell>
          <cell r="P157">
            <v>0</v>
          </cell>
          <cell r="Q157">
            <v>0</v>
          </cell>
          <cell r="R157">
            <v>0</v>
          </cell>
          <cell r="S157">
            <v>0</v>
          </cell>
          <cell r="T157">
            <v>0</v>
          </cell>
          <cell r="U157">
            <v>0</v>
          </cell>
          <cell r="V157">
            <v>1</v>
          </cell>
          <cell r="W157">
            <v>0</v>
          </cell>
          <cell r="X157">
            <v>1</v>
          </cell>
          <cell r="Y157">
            <v>0</v>
          </cell>
          <cell r="Z157">
            <v>0</v>
          </cell>
          <cell r="AA157">
            <v>0</v>
          </cell>
          <cell r="AB157">
            <v>1</v>
          </cell>
        </row>
        <row r="158">
          <cell r="I158">
            <v>-1277093.19</v>
          </cell>
          <cell r="K158">
            <v>-1277093.19</v>
          </cell>
          <cell r="O158">
            <v>-1277093.19</v>
          </cell>
          <cell r="P158">
            <v>0</v>
          </cell>
          <cell r="Q158">
            <v>0</v>
          </cell>
          <cell r="R158">
            <v>0</v>
          </cell>
          <cell r="S158">
            <v>0</v>
          </cell>
          <cell r="T158">
            <v>0</v>
          </cell>
          <cell r="U158">
            <v>0</v>
          </cell>
          <cell r="V158">
            <v>1</v>
          </cell>
          <cell r="W158">
            <v>0</v>
          </cell>
          <cell r="X158">
            <v>1</v>
          </cell>
          <cell r="Y158">
            <v>0</v>
          </cell>
          <cell r="Z158">
            <v>0</v>
          </cell>
          <cell r="AA158">
            <v>0</v>
          </cell>
          <cell r="AB158">
            <v>1</v>
          </cell>
        </row>
        <row r="159">
          <cell r="B159" t="str">
            <v>PR088</v>
          </cell>
          <cell r="G159">
            <v>8032.92</v>
          </cell>
          <cell r="H159">
            <v>8032.92</v>
          </cell>
          <cell r="O159">
            <v>8032.92</v>
          </cell>
          <cell r="P159">
            <v>0</v>
          </cell>
          <cell r="Q159">
            <v>0</v>
          </cell>
          <cell r="R159">
            <v>0</v>
          </cell>
          <cell r="S159">
            <v>0</v>
          </cell>
          <cell r="T159">
            <v>1</v>
          </cell>
          <cell r="U159">
            <v>1</v>
          </cell>
          <cell r="V159">
            <v>0</v>
          </cell>
          <cell r="W159">
            <v>0</v>
          </cell>
          <cell r="X159">
            <v>0</v>
          </cell>
          <cell r="Y159">
            <v>0</v>
          </cell>
          <cell r="Z159">
            <v>0</v>
          </cell>
          <cell r="AA159">
            <v>0</v>
          </cell>
          <cell r="AB159">
            <v>1</v>
          </cell>
        </row>
        <row r="160">
          <cell r="G160">
            <v>8032.92</v>
          </cell>
          <cell r="H160">
            <v>8032.92</v>
          </cell>
          <cell r="O160">
            <v>8032.92</v>
          </cell>
          <cell r="P160">
            <v>0</v>
          </cell>
          <cell r="Q160">
            <v>0</v>
          </cell>
          <cell r="R160">
            <v>0</v>
          </cell>
          <cell r="S160">
            <v>0</v>
          </cell>
          <cell r="T160">
            <v>1</v>
          </cell>
          <cell r="U160">
            <v>1</v>
          </cell>
          <cell r="V160">
            <v>0</v>
          </cell>
          <cell r="W160">
            <v>0</v>
          </cell>
          <cell r="X160">
            <v>0</v>
          </cell>
          <cell r="Y160">
            <v>0</v>
          </cell>
          <cell r="Z160">
            <v>0</v>
          </cell>
          <cell r="AA160">
            <v>0</v>
          </cell>
          <cell r="AB160">
            <v>1</v>
          </cell>
        </row>
        <row r="161">
          <cell r="B161" t="str">
            <v>PR090</v>
          </cell>
          <cell r="F161">
            <v>754388.05</v>
          </cell>
          <cell r="G161">
            <v>1124694.98</v>
          </cell>
          <cell r="H161">
            <v>1879083.03</v>
          </cell>
          <cell r="I161">
            <v>7122020.1500000004</v>
          </cell>
          <cell r="K161">
            <v>7122020.1500000004</v>
          </cell>
          <cell r="O161">
            <v>9001103.1799999997</v>
          </cell>
          <cell r="P161">
            <v>0</v>
          </cell>
          <cell r="Q161">
            <v>0</v>
          </cell>
          <cell r="R161">
            <v>0</v>
          </cell>
          <cell r="S161">
            <v>8.3810621310975802E-2</v>
          </cell>
          <cell r="T161">
            <v>0.12495079297602275</v>
          </cell>
          <cell r="U161">
            <v>0.20876141428699854</v>
          </cell>
          <cell r="V161">
            <v>0.79123858571300154</v>
          </cell>
          <cell r="W161">
            <v>0</v>
          </cell>
          <cell r="X161">
            <v>0.79123858571300154</v>
          </cell>
          <cell r="Y161">
            <v>0</v>
          </cell>
          <cell r="Z161">
            <v>0</v>
          </cell>
          <cell r="AA161">
            <v>0</v>
          </cell>
          <cell r="AB161">
            <v>1</v>
          </cell>
        </row>
        <row r="162">
          <cell r="F162">
            <v>754388.05</v>
          </cell>
          <cell r="G162">
            <v>1124694.98</v>
          </cell>
          <cell r="H162">
            <v>1879083.03</v>
          </cell>
          <cell r="I162">
            <v>7122020.1500000004</v>
          </cell>
          <cell r="K162">
            <v>7122020.1500000004</v>
          </cell>
          <cell r="O162">
            <v>9001103.1799999997</v>
          </cell>
          <cell r="P162">
            <v>0</v>
          </cell>
          <cell r="Q162">
            <v>0</v>
          </cell>
          <cell r="R162">
            <v>0</v>
          </cell>
          <cell r="S162">
            <v>8.3810621310975802E-2</v>
          </cell>
          <cell r="T162">
            <v>0.12495079297602275</v>
          </cell>
          <cell r="U162">
            <v>0.20876141428699854</v>
          </cell>
          <cell r="V162">
            <v>0.79123858571300154</v>
          </cell>
          <cell r="W162">
            <v>0</v>
          </cell>
          <cell r="X162">
            <v>0.79123858571300154</v>
          </cell>
          <cell r="Y162">
            <v>0</v>
          </cell>
          <cell r="Z162">
            <v>0</v>
          </cell>
          <cell r="AA162">
            <v>0</v>
          </cell>
          <cell r="AB162">
            <v>1</v>
          </cell>
        </row>
        <row r="163">
          <cell r="B163" t="str">
            <v>PR091</v>
          </cell>
          <cell r="F163">
            <v>733825.04</v>
          </cell>
          <cell r="G163">
            <v>3175.43</v>
          </cell>
          <cell r="H163">
            <v>737000.47</v>
          </cell>
          <cell r="I163">
            <v>4861331.78</v>
          </cell>
          <cell r="K163">
            <v>4861331.78</v>
          </cell>
          <cell r="O163">
            <v>5598332.2499999991</v>
          </cell>
          <cell r="P163">
            <v>0</v>
          </cell>
          <cell r="Q163">
            <v>0</v>
          </cell>
          <cell r="R163">
            <v>0</v>
          </cell>
          <cell r="S163">
            <v>0.13107922274530959</v>
          </cell>
          <cell r="T163">
            <v>5.6720999365480682E-4</v>
          </cell>
          <cell r="U163">
            <v>0.13164643273896437</v>
          </cell>
          <cell r="V163">
            <v>0.86835356726103585</v>
          </cell>
          <cell r="W163">
            <v>0</v>
          </cell>
          <cell r="X163">
            <v>0.86835356726103585</v>
          </cell>
          <cell r="Y163">
            <v>0</v>
          </cell>
          <cell r="Z163">
            <v>0</v>
          </cell>
          <cell r="AA163">
            <v>0</v>
          </cell>
          <cell r="AB163">
            <v>1</v>
          </cell>
        </row>
        <row r="164">
          <cell r="F164">
            <v>733825.04</v>
          </cell>
          <cell r="G164">
            <v>3175.43</v>
          </cell>
          <cell r="H164">
            <v>737000.47</v>
          </cell>
          <cell r="I164">
            <v>4861331.78</v>
          </cell>
          <cell r="K164">
            <v>4861331.78</v>
          </cell>
          <cell r="O164">
            <v>5598332.2499999991</v>
          </cell>
          <cell r="P164">
            <v>0</v>
          </cell>
          <cell r="Q164">
            <v>0</v>
          </cell>
          <cell r="R164">
            <v>0</v>
          </cell>
          <cell r="S164">
            <v>0.13107922274530959</v>
          </cell>
          <cell r="T164">
            <v>5.6720999365480682E-4</v>
          </cell>
          <cell r="U164">
            <v>0.13164643273896437</v>
          </cell>
          <cell r="V164">
            <v>0.86835356726103585</v>
          </cell>
          <cell r="W164">
            <v>0</v>
          </cell>
          <cell r="X164">
            <v>0.86835356726103585</v>
          </cell>
          <cell r="Y164">
            <v>0</v>
          </cell>
          <cell r="Z164">
            <v>0</v>
          </cell>
          <cell r="AA164">
            <v>0</v>
          </cell>
          <cell r="AB164">
            <v>1</v>
          </cell>
        </row>
        <row r="165">
          <cell r="B165" t="str">
            <v>PR095</v>
          </cell>
          <cell r="G165">
            <v>66658.33</v>
          </cell>
          <cell r="H165">
            <v>66658.33</v>
          </cell>
          <cell r="I165">
            <v>142055.56</v>
          </cell>
          <cell r="K165">
            <v>142055.56</v>
          </cell>
          <cell r="O165">
            <v>208713.89</v>
          </cell>
          <cell r="P165">
            <v>0</v>
          </cell>
          <cell r="Q165">
            <v>0</v>
          </cell>
          <cell r="R165">
            <v>0</v>
          </cell>
          <cell r="S165">
            <v>0</v>
          </cell>
          <cell r="T165">
            <v>0.31937658772973854</v>
          </cell>
          <cell r="U165">
            <v>0.31937658772973854</v>
          </cell>
          <cell r="V165">
            <v>0.68062341227026135</v>
          </cell>
          <cell r="W165">
            <v>0</v>
          </cell>
          <cell r="X165">
            <v>0.68062341227026135</v>
          </cell>
          <cell r="Y165">
            <v>0</v>
          </cell>
          <cell r="Z165">
            <v>0</v>
          </cell>
          <cell r="AA165">
            <v>0</v>
          </cell>
          <cell r="AB165">
            <v>1</v>
          </cell>
        </row>
        <row r="166">
          <cell r="G166">
            <v>66658.33</v>
          </cell>
          <cell r="H166">
            <v>66658.33</v>
          </cell>
          <cell r="I166">
            <v>142055.56</v>
          </cell>
          <cell r="K166">
            <v>142055.56</v>
          </cell>
          <cell r="O166">
            <v>208713.89</v>
          </cell>
          <cell r="P166">
            <v>0</v>
          </cell>
          <cell r="Q166">
            <v>0</v>
          </cell>
          <cell r="R166">
            <v>0</v>
          </cell>
          <cell r="S166">
            <v>0</v>
          </cell>
          <cell r="T166">
            <v>0.31937658772973854</v>
          </cell>
          <cell r="U166">
            <v>0.31937658772973854</v>
          </cell>
          <cell r="V166">
            <v>0.68062341227026135</v>
          </cell>
          <cell r="W166">
            <v>0</v>
          </cell>
          <cell r="X166">
            <v>0.68062341227026135</v>
          </cell>
          <cell r="Y166">
            <v>0</v>
          </cell>
          <cell r="Z166">
            <v>0</v>
          </cell>
          <cell r="AA166">
            <v>0</v>
          </cell>
          <cell r="AB166">
            <v>1</v>
          </cell>
        </row>
        <row r="167">
          <cell r="B167" t="str">
            <v>PR096</v>
          </cell>
          <cell r="I167">
            <v>163768.01999999999</v>
          </cell>
          <cell r="K167">
            <v>163768.01999999999</v>
          </cell>
          <cell r="L167">
            <v>169003.72</v>
          </cell>
          <cell r="M167">
            <v>182113.5</v>
          </cell>
          <cell r="N167">
            <v>351117.22</v>
          </cell>
          <cell r="O167">
            <v>514885.24</v>
          </cell>
          <cell r="P167">
            <v>0</v>
          </cell>
          <cell r="Q167">
            <v>0</v>
          </cell>
          <cell r="R167">
            <v>0</v>
          </cell>
          <cell r="S167">
            <v>0</v>
          </cell>
          <cell r="T167">
            <v>0</v>
          </cell>
          <cell r="U167">
            <v>0</v>
          </cell>
          <cell r="V167">
            <v>0.31806703179139489</v>
          </cell>
          <cell r="W167">
            <v>0</v>
          </cell>
          <cell r="X167">
            <v>0.31806703179139489</v>
          </cell>
          <cell r="Y167">
            <v>0.32823570549429615</v>
          </cell>
          <cell r="Z167">
            <v>0.3536972627143089</v>
          </cell>
          <cell r="AA167">
            <v>0.68193296820860505</v>
          </cell>
          <cell r="AB167">
            <v>1</v>
          </cell>
        </row>
        <row r="168">
          <cell r="I168">
            <v>163768.01999999999</v>
          </cell>
          <cell r="K168">
            <v>163768.01999999999</v>
          </cell>
          <cell r="L168">
            <v>169003.72</v>
          </cell>
          <cell r="M168">
            <v>182113.5</v>
          </cell>
          <cell r="N168">
            <v>351117.22</v>
          </cell>
          <cell r="O168">
            <v>514885.24</v>
          </cell>
          <cell r="P168">
            <v>0</v>
          </cell>
          <cell r="Q168">
            <v>0</v>
          </cell>
          <cell r="R168">
            <v>0</v>
          </cell>
          <cell r="S168">
            <v>0</v>
          </cell>
          <cell r="T168">
            <v>0</v>
          </cell>
          <cell r="U168">
            <v>0</v>
          </cell>
          <cell r="V168">
            <v>0.31806703179139489</v>
          </cell>
          <cell r="W168">
            <v>0</v>
          </cell>
          <cell r="X168">
            <v>0.31806703179139489</v>
          </cell>
          <cell r="Y168">
            <v>0.32823570549429615</v>
          </cell>
          <cell r="Z168">
            <v>0.3536972627143089</v>
          </cell>
          <cell r="AA168">
            <v>0.68193296820860505</v>
          </cell>
          <cell r="AB168">
            <v>1</v>
          </cell>
        </row>
        <row r="169">
          <cell r="B169" t="str">
            <v>PR098</v>
          </cell>
          <cell r="I169">
            <v>32761.58</v>
          </cell>
          <cell r="K169">
            <v>32761.58</v>
          </cell>
          <cell r="O169">
            <v>32761.58</v>
          </cell>
          <cell r="P169">
            <v>0</v>
          </cell>
          <cell r="Q169">
            <v>0</v>
          </cell>
          <cell r="R169">
            <v>0</v>
          </cell>
          <cell r="S169">
            <v>0</v>
          </cell>
          <cell r="T169">
            <v>0</v>
          </cell>
          <cell r="U169">
            <v>0</v>
          </cell>
          <cell r="V169">
            <v>1</v>
          </cell>
          <cell r="W169">
            <v>0</v>
          </cell>
          <cell r="X169">
            <v>1</v>
          </cell>
          <cell r="Y169">
            <v>0</v>
          </cell>
          <cell r="Z169">
            <v>0</v>
          </cell>
          <cell r="AA169">
            <v>0</v>
          </cell>
          <cell r="AB169">
            <v>1</v>
          </cell>
        </row>
        <row r="170">
          <cell r="I170">
            <v>32761.58</v>
          </cell>
          <cell r="K170">
            <v>32761.58</v>
          </cell>
          <cell r="O170">
            <v>32761.58</v>
          </cell>
          <cell r="P170">
            <v>0</v>
          </cell>
          <cell r="Q170">
            <v>0</v>
          </cell>
          <cell r="R170">
            <v>0</v>
          </cell>
          <cell r="S170">
            <v>0</v>
          </cell>
          <cell r="T170">
            <v>0</v>
          </cell>
          <cell r="U170">
            <v>0</v>
          </cell>
          <cell r="V170">
            <v>1</v>
          </cell>
          <cell r="W170">
            <v>0</v>
          </cell>
          <cell r="X170">
            <v>1</v>
          </cell>
          <cell r="Y170">
            <v>0</v>
          </cell>
          <cell r="Z170">
            <v>0</v>
          </cell>
          <cell r="AA170">
            <v>0</v>
          </cell>
          <cell r="AB170">
            <v>1</v>
          </cell>
        </row>
        <row r="171">
          <cell r="B171" t="str">
            <v>PR100</v>
          </cell>
          <cell r="I171">
            <v>73667.45</v>
          </cell>
          <cell r="K171">
            <v>73667.45</v>
          </cell>
          <cell r="L171">
            <v>24518.95</v>
          </cell>
          <cell r="M171">
            <v>818274.57</v>
          </cell>
          <cell r="N171">
            <v>842793.52</v>
          </cell>
          <cell r="O171">
            <v>916460.97</v>
          </cell>
          <cell r="P171">
            <v>0</v>
          </cell>
          <cell r="Q171">
            <v>0</v>
          </cell>
          <cell r="R171">
            <v>0</v>
          </cell>
          <cell r="S171">
            <v>0</v>
          </cell>
          <cell r="T171">
            <v>0</v>
          </cell>
          <cell r="U171">
            <v>0</v>
          </cell>
          <cell r="V171">
            <v>8.0382528456176369E-2</v>
          </cell>
          <cell r="W171">
            <v>0</v>
          </cell>
          <cell r="X171">
            <v>8.0382528456176369E-2</v>
          </cell>
          <cell r="Y171">
            <v>2.675394894340127E-2</v>
          </cell>
          <cell r="Z171">
            <v>0.89286352260042234</v>
          </cell>
          <cell r="AA171">
            <v>0.91961747154382367</v>
          </cell>
          <cell r="AB171">
            <v>1</v>
          </cell>
        </row>
        <row r="172">
          <cell r="I172">
            <v>73667.45</v>
          </cell>
          <cell r="K172">
            <v>73667.45</v>
          </cell>
          <cell r="L172">
            <v>24518.95</v>
          </cell>
          <cell r="M172">
            <v>818274.57</v>
          </cell>
          <cell r="N172">
            <v>842793.52</v>
          </cell>
          <cell r="O172">
            <v>916460.97</v>
          </cell>
          <cell r="P172">
            <v>0</v>
          </cell>
          <cell r="Q172">
            <v>0</v>
          </cell>
          <cell r="R172">
            <v>0</v>
          </cell>
          <cell r="S172">
            <v>0</v>
          </cell>
          <cell r="T172">
            <v>0</v>
          </cell>
          <cell r="U172">
            <v>0</v>
          </cell>
          <cell r="V172">
            <v>8.0382528456176369E-2</v>
          </cell>
          <cell r="W172">
            <v>0</v>
          </cell>
          <cell r="X172">
            <v>8.0382528456176369E-2</v>
          </cell>
          <cell r="Y172">
            <v>2.675394894340127E-2</v>
          </cell>
          <cell r="Z172">
            <v>0.89286352260042234</v>
          </cell>
          <cell r="AA172">
            <v>0.91961747154382367</v>
          </cell>
          <cell r="AB172">
            <v>1</v>
          </cell>
        </row>
        <row r="173">
          <cell r="B173" t="str">
            <v>PR101</v>
          </cell>
          <cell r="G173">
            <v>3169.26</v>
          </cell>
          <cell r="H173">
            <v>3169.26</v>
          </cell>
          <cell r="O173">
            <v>3169.26</v>
          </cell>
          <cell r="P173">
            <v>0</v>
          </cell>
          <cell r="Q173">
            <v>0</v>
          </cell>
          <cell r="R173">
            <v>0</v>
          </cell>
          <cell r="S173">
            <v>0</v>
          </cell>
          <cell r="T173">
            <v>1</v>
          </cell>
          <cell r="U173">
            <v>1</v>
          </cell>
          <cell r="V173">
            <v>0</v>
          </cell>
          <cell r="W173">
            <v>0</v>
          </cell>
          <cell r="X173">
            <v>0</v>
          </cell>
          <cell r="Y173">
            <v>0</v>
          </cell>
          <cell r="Z173">
            <v>0</v>
          </cell>
          <cell r="AA173">
            <v>0</v>
          </cell>
          <cell r="AB173">
            <v>1</v>
          </cell>
        </row>
        <row r="174">
          <cell r="G174">
            <v>3169.26</v>
          </cell>
          <cell r="H174">
            <v>3169.26</v>
          </cell>
          <cell r="O174">
            <v>3169.26</v>
          </cell>
          <cell r="P174">
            <v>0</v>
          </cell>
          <cell r="Q174">
            <v>0</v>
          </cell>
          <cell r="R174">
            <v>0</v>
          </cell>
          <cell r="S174">
            <v>0</v>
          </cell>
          <cell r="T174">
            <v>1</v>
          </cell>
          <cell r="U174">
            <v>1</v>
          </cell>
          <cell r="V174">
            <v>0</v>
          </cell>
          <cell r="W174">
            <v>0</v>
          </cell>
          <cell r="X174">
            <v>0</v>
          </cell>
          <cell r="Y174">
            <v>0</v>
          </cell>
          <cell r="Z174">
            <v>0</v>
          </cell>
          <cell r="AA174">
            <v>0</v>
          </cell>
          <cell r="AB174">
            <v>1</v>
          </cell>
        </row>
        <row r="175">
          <cell r="B175" t="str">
            <v>PR102</v>
          </cell>
          <cell r="I175">
            <v>308.89</v>
          </cell>
          <cell r="K175">
            <v>308.89</v>
          </cell>
          <cell r="O175">
            <v>308.89</v>
          </cell>
          <cell r="P175">
            <v>0</v>
          </cell>
          <cell r="Q175">
            <v>0</v>
          </cell>
          <cell r="R175">
            <v>0</v>
          </cell>
          <cell r="S175">
            <v>0</v>
          </cell>
          <cell r="T175">
            <v>0</v>
          </cell>
          <cell r="U175">
            <v>0</v>
          </cell>
          <cell r="V175">
            <v>1</v>
          </cell>
          <cell r="W175">
            <v>0</v>
          </cell>
          <cell r="X175">
            <v>1</v>
          </cell>
          <cell r="Y175">
            <v>0</v>
          </cell>
          <cell r="Z175">
            <v>0</v>
          </cell>
          <cell r="AA175">
            <v>0</v>
          </cell>
          <cell r="AB175">
            <v>1</v>
          </cell>
        </row>
        <row r="176">
          <cell r="I176">
            <v>308.89</v>
          </cell>
          <cell r="K176">
            <v>308.89</v>
          </cell>
          <cell r="O176">
            <v>308.89</v>
          </cell>
          <cell r="P176">
            <v>0</v>
          </cell>
          <cell r="Q176">
            <v>0</v>
          </cell>
          <cell r="R176">
            <v>0</v>
          </cell>
          <cell r="S176">
            <v>0</v>
          </cell>
          <cell r="T176">
            <v>0</v>
          </cell>
          <cell r="U176">
            <v>0</v>
          </cell>
          <cell r="V176">
            <v>1</v>
          </cell>
          <cell r="W176">
            <v>0</v>
          </cell>
          <cell r="X176">
            <v>1</v>
          </cell>
          <cell r="Y176">
            <v>0</v>
          </cell>
          <cell r="Z176">
            <v>0</v>
          </cell>
          <cell r="AA176">
            <v>0</v>
          </cell>
          <cell r="AB176">
            <v>1</v>
          </cell>
        </row>
        <row r="177">
          <cell r="B177" t="str">
            <v>PR103</v>
          </cell>
          <cell r="I177">
            <v>8693.7800000000007</v>
          </cell>
          <cell r="K177">
            <v>8693.7800000000007</v>
          </cell>
          <cell r="O177">
            <v>8693.7800000000007</v>
          </cell>
          <cell r="P177">
            <v>0</v>
          </cell>
          <cell r="Q177">
            <v>0</v>
          </cell>
          <cell r="R177">
            <v>0</v>
          </cell>
          <cell r="S177">
            <v>0</v>
          </cell>
          <cell r="T177">
            <v>0</v>
          </cell>
          <cell r="U177">
            <v>0</v>
          </cell>
          <cell r="V177">
            <v>1</v>
          </cell>
          <cell r="W177">
            <v>0</v>
          </cell>
          <cell r="X177">
            <v>1</v>
          </cell>
          <cell r="Y177">
            <v>0</v>
          </cell>
          <cell r="Z177">
            <v>0</v>
          </cell>
          <cell r="AA177">
            <v>0</v>
          </cell>
          <cell r="AB177">
            <v>1</v>
          </cell>
        </row>
        <row r="178">
          <cell r="I178">
            <v>8693.7800000000007</v>
          </cell>
          <cell r="K178">
            <v>8693.7800000000007</v>
          </cell>
          <cell r="O178">
            <v>8693.7800000000007</v>
          </cell>
          <cell r="P178">
            <v>0</v>
          </cell>
          <cell r="Q178">
            <v>0</v>
          </cell>
          <cell r="R178">
            <v>0</v>
          </cell>
          <cell r="S178">
            <v>0</v>
          </cell>
          <cell r="T178">
            <v>0</v>
          </cell>
          <cell r="U178">
            <v>0</v>
          </cell>
          <cell r="V178">
            <v>1</v>
          </cell>
          <cell r="W178">
            <v>0</v>
          </cell>
          <cell r="X178">
            <v>1</v>
          </cell>
          <cell r="Y178">
            <v>0</v>
          </cell>
          <cell r="Z178">
            <v>0</v>
          </cell>
          <cell r="AA178">
            <v>0</v>
          </cell>
          <cell r="AB178">
            <v>1</v>
          </cell>
        </row>
        <row r="179">
          <cell r="B179" t="str">
            <v>PR105</v>
          </cell>
          <cell r="I179">
            <v>7308.47</v>
          </cell>
          <cell r="K179">
            <v>7308.47</v>
          </cell>
          <cell r="O179">
            <v>7308.47</v>
          </cell>
          <cell r="P179">
            <v>0</v>
          </cell>
          <cell r="Q179">
            <v>0</v>
          </cell>
          <cell r="R179">
            <v>0</v>
          </cell>
          <cell r="S179">
            <v>0</v>
          </cell>
          <cell r="T179">
            <v>0</v>
          </cell>
          <cell r="U179">
            <v>0</v>
          </cell>
          <cell r="V179">
            <v>1</v>
          </cell>
          <cell r="W179">
            <v>0</v>
          </cell>
          <cell r="X179">
            <v>1</v>
          </cell>
          <cell r="Y179">
            <v>0</v>
          </cell>
          <cell r="Z179">
            <v>0</v>
          </cell>
          <cell r="AA179">
            <v>0</v>
          </cell>
          <cell r="AB179">
            <v>1</v>
          </cell>
        </row>
        <row r="180">
          <cell r="I180">
            <v>7308.47</v>
          </cell>
          <cell r="K180">
            <v>7308.47</v>
          </cell>
          <cell r="O180">
            <v>7308.47</v>
          </cell>
          <cell r="P180">
            <v>0</v>
          </cell>
          <cell r="Q180">
            <v>0</v>
          </cell>
          <cell r="R180">
            <v>0</v>
          </cell>
          <cell r="S180">
            <v>0</v>
          </cell>
          <cell r="T180">
            <v>0</v>
          </cell>
          <cell r="U180">
            <v>0</v>
          </cell>
          <cell r="V180">
            <v>1</v>
          </cell>
          <cell r="W180">
            <v>0</v>
          </cell>
          <cell r="X180">
            <v>1</v>
          </cell>
          <cell r="Y180">
            <v>0</v>
          </cell>
          <cell r="Z180">
            <v>0</v>
          </cell>
          <cell r="AA180">
            <v>0</v>
          </cell>
          <cell r="AB180">
            <v>1</v>
          </cell>
        </row>
        <row r="181">
          <cell r="B181" t="str">
            <v>PR121</v>
          </cell>
          <cell r="G181">
            <v>2358.15</v>
          </cell>
          <cell r="H181">
            <v>2358.15</v>
          </cell>
          <cell r="I181">
            <v>1936364.13</v>
          </cell>
          <cell r="K181">
            <v>1936364.13</v>
          </cell>
          <cell r="L181">
            <v>735109.19</v>
          </cell>
          <cell r="M181">
            <v>765962.29</v>
          </cell>
          <cell r="N181">
            <v>1501071.48</v>
          </cell>
          <cell r="O181">
            <v>3439793.76</v>
          </cell>
          <cell r="P181">
            <v>0</v>
          </cell>
          <cell r="Q181">
            <v>0</v>
          </cell>
          <cell r="R181">
            <v>0</v>
          </cell>
          <cell r="S181">
            <v>0</v>
          </cell>
          <cell r="T181">
            <v>6.8554982203351638E-4</v>
          </cell>
          <cell r="U181">
            <v>6.8554982203351638E-4</v>
          </cell>
          <cell r="V181">
            <v>0.56293029905374325</v>
          </cell>
          <cell r="W181">
            <v>0</v>
          </cell>
          <cell r="X181">
            <v>0.56293029905374325</v>
          </cell>
          <cell r="Y181">
            <v>0.21370734447753634</v>
          </cell>
          <cell r="Z181">
            <v>0.22267680664668688</v>
          </cell>
          <cell r="AA181">
            <v>0.43638415112422324</v>
          </cell>
          <cell r="AB181">
            <v>1</v>
          </cell>
        </row>
        <row r="182">
          <cell r="G182">
            <v>2358.15</v>
          </cell>
          <cell r="H182">
            <v>2358.15</v>
          </cell>
          <cell r="I182">
            <v>1936364.13</v>
          </cell>
          <cell r="K182">
            <v>1936364.13</v>
          </cell>
          <cell r="L182">
            <v>735109.19</v>
          </cell>
          <cell r="M182">
            <v>765962.29</v>
          </cell>
          <cell r="N182">
            <v>1501071.48</v>
          </cell>
          <cell r="O182">
            <v>3439793.76</v>
          </cell>
          <cell r="P182">
            <v>0</v>
          </cell>
          <cell r="Q182">
            <v>0</v>
          </cell>
          <cell r="R182">
            <v>0</v>
          </cell>
          <cell r="S182">
            <v>0</v>
          </cell>
          <cell r="T182">
            <v>6.8554982203351638E-4</v>
          </cell>
          <cell r="U182">
            <v>6.8554982203351638E-4</v>
          </cell>
          <cell r="V182">
            <v>0.56293029905374325</v>
          </cell>
          <cell r="W182">
            <v>0</v>
          </cell>
          <cell r="X182">
            <v>0.56293029905374325</v>
          </cell>
          <cell r="Y182">
            <v>0.21370734447753634</v>
          </cell>
          <cell r="Z182">
            <v>0.22267680664668688</v>
          </cell>
          <cell r="AA182">
            <v>0.43638415112422324</v>
          </cell>
          <cell r="AB182">
            <v>1</v>
          </cell>
        </row>
        <row r="183">
          <cell r="B183" t="str">
            <v>PR122</v>
          </cell>
          <cell r="I183">
            <v>2602.4899999999998</v>
          </cell>
          <cell r="K183">
            <v>2602.4899999999998</v>
          </cell>
          <cell r="O183">
            <v>2602.4899999999998</v>
          </cell>
          <cell r="P183">
            <v>0</v>
          </cell>
          <cell r="Q183">
            <v>0</v>
          </cell>
          <cell r="R183">
            <v>0</v>
          </cell>
          <cell r="S183">
            <v>0</v>
          </cell>
          <cell r="T183">
            <v>0</v>
          </cell>
          <cell r="U183">
            <v>0</v>
          </cell>
          <cell r="V183">
            <v>1</v>
          </cell>
          <cell r="W183">
            <v>0</v>
          </cell>
          <cell r="X183">
            <v>1</v>
          </cell>
          <cell r="Y183">
            <v>0</v>
          </cell>
          <cell r="Z183">
            <v>0</v>
          </cell>
          <cell r="AA183">
            <v>0</v>
          </cell>
          <cell r="AB183">
            <v>1</v>
          </cell>
        </row>
        <row r="184">
          <cell r="I184">
            <v>2602.4899999999998</v>
          </cell>
          <cell r="K184">
            <v>2602.4899999999998</v>
          </cell>
          <cell r="O184">
            <v>2602.4899999999998</v>
          </cell>
          <cell r="P184">
            <v>0</v>
          </cell>
          <cell r="Q184">
            <v>0</v>
          </cell>
          <cell r="R184">
            <v>0</v>
          </cell>
          <cell r="S184">
            <v>0</v>
          </cell>
          <cell r="T184">
            <v>0</v>
          </cell>
          <cell r="U184">
            <v>0</v>
          </cell>
          <cell r="V184">
            <v>1</v>
          </cell>
          <cell r="W184">
            <v>0</v>
          </cell>
          <cell r="X184">
            <v>1</v>
          </cell>
          <cell r="Y184">
            <v>0</v>
          </cell>
          <cell r="Z184">
            <v>0</v>
          </cell>
          <cell r="AA184">
            <v>0</v>
          </cell>
          <cell r="AB184">
            <v>1</v>
          </cell>
        </row>
        <row r="185">
          <cell r="B185" t="str">
            <v>PR123</v>
          </cell>
          <cell r="I185">
            <v>1590487.14</v>
          </cell>
          <cell r="K185">
            <v>1590487.14</v>
          </cell>
          <cell r="O185">
            <v>1590487.14</v>
          </cell>
          <cell r="P185">
            <v>0</v>
          </cell>
          <cell r="Q185">
            <v>0</v>
          </cell>
          <cell r="R185">
            <v>0</v>
          </cell>
          <cell r="S185">
            <v>0</v>
          </cell>
          <cell r="T185">
            <v>0</v>
          </cell>
          <cell r="U185">
            <v>0</v>
          </cell>
          <cell r="V185">
            <v>1</v>
          </cell>
          <cell r="W185">
            <v>0</v>
          </cell>
          <cell r="X185">
            <v>1</v>
          </cell>
          <cell r="Y185">
            <v>0</v>
          </cell>
          <cell r="Z185">
            <v>0</v>
          </cell>
          <cell r="AA185">
            <v>0</v>
          </cell>
          <cell r="AB185">
            <v>1</v>
          </cell>
        </row>
        <row r="186">
          <cell r="I186">
            <v>1590487.14</v>
          </cell>
          <cell r="K186">
            <v>1590487.14</v>
          </cell>
          <cell r="O186">
            <v>1590487.14</v>
          </cell>
          <cell r="P186">
            <v>0</v>
          </cell>
          <cell r="Q186">
            <v>0</v>
          </cell>
          <cell r="R186">
            <v>0</v>
          </cell>
          <cell r="S186">
            <v>0</v>
          </cell>
          <cell r="T186">
            <v>0</v>
          </cell>
          <cell r="U186">
            <v>0</v>
          </cell>
          <cell r="V186">
            <v>1</v>
          </cell>
          <cell r="W186">
            <v>0</v>
          </cell>
          <cell r="X186">
            <v>1</v>
          </cell>
          <cell r="Y186">
            <v>0</v>
          </cell>
          <cell r="Z186">
            <v>0</v>
          </cell>
          <cell r="AA186">
            <v>0</v>
          </cell>
          <cell r="AB186">
            <v>1</v>
          </cell>
        </row>
        <row r="187">
          <cell r="B187" t="str">
            <v>PR126</v>
          </cell>
          <cell r="I187">
            <v>193409.69</v>
          </cell>
          <cell r="K187">
            <v>193409.69</v>
          </cell>
          <cell r="O187">
            <v>193409.69</v>
          </cell>
          <cell r="P187">
            <v>0</v>
          </cell>
          <cell r="Q187">
            <v>0</v>
          </cell>
          <cell r="R187">
            <v>0</v>
          </cell>
          <cell r="S187">
            <v>0</v>
          </cell>
          <cell r="T187">
            <v>0</v>
          </cell>
          <cell r="U187">
            <v>0</v>
          </cell>
          <cell r="V187">
            <v>1</v>
          </cell>
          <cell r="W187">
            <v>0</v>
          </cell>
          <cell r="X187">
            <v>1</v>
          </cell>
          <cell r="Y187">
            <v>0</v>
          </cell>
          <cell r="Z187">
            <v>0</v>
          </cell>
          <cell r="AA187">
            <v>0</v>
          </cell>
          <cell r="AB187">
            <v>1</v>
          </cell>
        </row>
        <row r="188">
          <cell r="I188">
            <v>193409.69</v>
          </cell>
          <cell r="K188">
            <v>193409.69</v>
          </cell>
          <cell r="O188">
            <v>193409.69</v>
          </cell>
          <cell r="P188">
            <v>0</v>
          </cell>
          <cell r="Q188">
            <v>0</v>
          </cell>
          <cell r="R188">
            <v>0</v>
          </cell>
          <cell r="S188">
            <v>0</v>
          </cell>
          <cell r="T188">
            <v>0</v>
          </cell>
          <cell r="U188">
            <v>0</v>
          </cell>
          <cell r="V188">
            <v>1</v>
          </cell>
          <cell r="W188">
            <v>0</v>
          </cell>
          <cell r="X188">
            <v>1</v>
          </cell>
          <cell r="Y188">
            <v>0</v>
          </cell>
          <cell r="Z188">
            <v>0</v>
          </cell>
          <cell r="AA188">
            <v>0</v>
          </cell>
          <cell r="AB188">
            <v>1</v>
          </cell>
        </row>
        <row r="189">
          <cell r="B189" t="str">
            <v>PR128</v>
          </cell>
          <cell r="C189">
            <v>270553.98</v>
          </cell>
          <cell r="D189">
            <v>3792.5</v>
          </cell>
          <cell r="E189">
            <v>274346.48</v>
          </cell>
          <cell r="G189">
            <v>27837.46</v>
          </cell>
          <cell r="H189">
            <v>27837.46</v>
          </cell>
          <cell r="I189">
            <v>3346783.58</v>
          </cell>
          <cell r="K189">
            <v>3346783.58</v>
          </cell>
          <cell r="O189">
            <v>3648967.52</v>
          </cell>
          <cell r="P189">
            <v>7.414535166923053E-2</v>
          </cell>
          <cell r="Q189">
            <v>1.0393350938897915E-3</v>
          </cell>
          <cell r="R189">
            <v>7.5184686763120318E-2</v>
          </cell>
          <cell r="S189">
            <v>0</v>
          </cell>
          <cell r="T189">
            <v>7.6288593547141244E-3</v>
          </cell>
          <cell r="U189">
            <v>7.6288593547141244E-3</v>
          </cell>
          <cell r="V189">
            <v>0.91718645388216558</v>
          </cell>
          <cell r="W189">
            <v>0</v>
          </cell>
          <cell r="X189">
            <v>0.91718645388216558</v>
          </cell>
          <cell r="Y189">
            <v>0</v>
          </cell>
          <cell r="Z189">
            <v>0</v>
          </cell>
          <cell r="AA189">
            <v>0</v>
          </cell>
          <cell r="AB189">
            <v>1</v>
          </cell>
        </row>
        <row r="190">
          <cell r="C190">
            <v>270553.98</v>
          </cell>
          <cell r="D190">
            <v>3792.5</v>
          </cell>
          <cell r="E190">
            <v>274346.48</v>
          </cell>
          <cell r="G190">
            <v>27837.46</v>
          </cell>
          <cell r="H190">
            <v>27837.46</v>
          </cell>
          <cell r="I190">
            <v>3346783.58</v>
          </cell>
          <cell r="K190">
            <v>3346783.58</v>
          </cell>
          <cell r="O190">
            <v>3648967.52</v>
          </cell>
          <cell r="P190">
            <v>7.414535166923053E-2</v>
          </cell>
          <cell r="Q190">
            <v>1.0393350938897915E-3</v>
          </cell>
          <cell r="R190">
            <v>7.5184686763120318E-2</v>
          </cell>
          <cell r="S190">
            <v>0</v>
          </cell>
          <cell r="T190">
            <v>7.6288593547141244E-3</v>
          </cell>
          <cell r="U190">
            <v>7.6288593547141244E-3</v>
          </cell>
          <cell r="V190">
            <v>0.91718645388216558</v>
          </cell>
          <cell r="W190">
            <v>0</v>
          </cell>
          <cell r="X190">
            <v>0.91718645388216558</v>
          </cell>
          <cell r="Y190">
            <v>0</v>
          </cell>
          <cell r="Z190">
            <v>0</v>
          </cell>
          <cell r="AA190">
            <v>0</v>
          </cell>
          <cell r="AB190">
            <v>1</v>
          </cell>
        </row>
        <row r="191">
          <cell r="B191" t="str">
            <v>PR130</v>
          </cell>
          <cell r="I191">
            <v>650.62</v>
          </cell>
          <cell r="K191">
            <v>650.62</v>
          </cell>
          <cell r="O191">
            <v>650.62</v>
          </cell>
          <cell r="P191">
            <v>0</v>
          </cell>
          <cell r="Q191">
            <v>0</v>
          </cell>
          <cell r="R191">
            <v>0</v>
          </cell>
          <cell r="S191">
            <v>0</v>
          </cell>
          <cell r="T191">
            <v>0</v>
          </cell>
          <cell r="U191">
            <v>0</v>
          </cell>
          <cell r="V191">
            <v>1</v>
          </cell>
          <cell r="W191">
            <v>0</v>
          </cell>
          <cell r="X191">
            <v>1</v>
          </cell>
          <cell r="Y191">
            <v>0</v>
          </cell>
          <cell r="Z191">
            <v>0</v>
          </cell>
          <cell r="AA191">
            <v>0</v>
          </cell>
          <cell r="AB191">
            <v>1</v>
          </cell>
        </row>
        <row r="192">
          <cell r="I192">
            <v>650.62</v>
          </cell>
          <cell r="K192">
            <v>650.62</v>
          </cell>
          <cell r="O192">
            <v>650.62</v>
          </cell>
          <cell r="P192">
            <v>0</v>
          </cell>
          <cell r="Q192">
            <v>0</v>
          </cell>
          <cell r="R192">
            <v>0</v>
          </cell>
          <cell r="S192">
            <v>0</v>
          </cell>
          <cell r="T192">
            <v>0</v>
          </cell>
          <cell r="U192">
            <v>0</v>
          </cell>
          <cell r="V192">
            <v>1</v>
          </cell>
          <cell r="W192">
            <v>0</v>
          </cell>
          <cell r="X192">
            <v>1</v>
          </cell>
          <cell r="Y192">
            <v>0</v>
          </cell>
          <cell r="Z192">
            <v>0</v>
          </cell>
          <cell r="AA192">
            <v>0</v>
          </cell>
          <cell r="AB192">
            <v>1</v>
          </cell>
        </row>
        <row r="193">
          <cell r="B193" t="str">
            <v>PR136</v>
          </cell>
          <cell r="F193">
            <v>161.6</v>
          </cell>
          <cell r="G193">
            <v>233845.16</v>
          </cell>
          <cell r="H193">
            <v>234006.76</v>
          </cell>
          <cell r="I193">
            <v>449418.77</v>
          </cell>
          <cell r="K193">
            <v>449418.77</v>
          </cell>
          <cell r="O193">
            <v>683425.53</v>
          </cell>
          <cell r="P193">
            <v>0</v>
          </cell>
          <cell r="Q193">
            <v>0</v>
          </cell>
          <cell r="R193">
            <v>0</v>
          </cell>
          <cell r="S193">
            <v>2.3645590178640236E-4</v>
          </cell>
          <cell r="T193">
            <v>0.34216626352837592</v>
          </cell>
          <cell r="U193">
            <v>0.34240271943016237</v>
          </cell>
          <cell r="V193">
            <v>0.65759728056983768</v>
          </cell>
          <cell r="W193">
            <v>0</v>
          </cell>
          <cell r="X193">
            <v>0.65759728056983768</v>
          </cell>
          <cell r="Y193">
            <v>0</v>
          </cell>
          <cell r="Z193">
            <v>0</v>
          </cell>
          <cell r="AA193">
            <v>0</v>
          </cell>
          <cell r="AB193">
            <v>1</v>
          </cell>
        </row>
        <row r="194">
          <cell r="F194">
            <v>161.6</v>
          </cell>
          <cell r="G194">
            <v>233845.16</v>
          </cell>
          <cell r="H194">
            <v>234006.76</v>
          </cell>
          <cell r="I194">
            <v>449418.77</v>
          </cell>
          <cell r="K194">
            <v>449418.77</v>
          </cell>
          <cell r="O194">
            <v>683425.53</v>
          </cell>
          <cell r="P194">
            <v>0</v>
          </cell>
          <cell r="Q194">
            <v>0</v>
          </cell>
          <cell r="R194">
            <v>0</v>
          </cell>
          <cell r="S194">
            <v>2.3645590178640236E-4</v>
          </cell>
          <cell r="T194">
            <v>0.34216626352837592</v>
          </cell>
          <cell r="U194">
            <v>0.34240271943016237</v>
          </cell>
          <cell r="V194">
            <v>0.65759728056983768</v>
          </cell>
          <cell r="W194">
            <v>0</v>
          </cell>
          <cell r="X194">
            <v>0.65759728056983768</v>
          </cell>
          <cell r="Y194">
            <v>0</v>
          </cell>
          <cell r="Z194">
            <v>0</v>
          </cell>
          <cell r="AA194">
            <v>0</v>
          </cell>
          <cell r="AB194">
            <v>1</v>
          </cell>
        </row>
        <row r="195">
          <cell r="B195" t="str">
            <v>PR143</v>
          </cell>
          <cell r="I195">
            <v>678.71</v>
          </cell>
          <cell r="K195">
            <v>678.71</v>
          </cell>
          <cell r="O195">
            <v>678.71</v>
          </cell>
          <cell r="P195">
            <v>0</v>
          </cell>
          <cell r="Q195">
            <v>0</v>
          </cell>
          <cell r="R195">
            <v>0</v>
          </cell>
          <cell r="S195">
            <v>0</v>
          </cell>
          <cell r="T195">
            <v>0</v>
          </cell>
          <cell r="U195">
            <v>0</v>
          </cell>
          <cell r="V195">
            <v>1</v>
          </cell>
          <cell r="W195">
            <v>0</v>
          </cell>
          <cell r="X195">
            <v>1</v>
          </cell>
          <cell r="Y195">
            <v>0</v>
          </cell>
          <cell r="Z195">
            <v>0</v>
          </cell>
          <cell r="AA195">
            <v>0</v>
          </cell>
          <cell r="AB195">
            <v>1</v>
          </cell>
        </row>
        <row r="196">
          <cell r="I196">
            <v>678.71</v>
          </cell>
          <cell r="K196">
            <v>678.71</v>
          </cell>
          <cell r="O196">
            <v>678.71</v>
          </cell>
          <cell r="P196">
            <v>0</v>
          </cell>
          <cell r="Q196">
            <v>0</v>
          </cell>
          <cell r="R196">
            <v>0</v>
          </cell>
          <cell r="S196">
            <v>0</v>
          </cell>
          <cell r="T196">
            <v>0</v>
          </cell>
          <cell r="U196">
            <v>0</v>
          </cell>
          <cell r="V196">
            <v>1</v>
          </cell>
          <cell r="W196">
            <v>0</v>
          </cell>
          <cell r="X196">
            <v>1</v>
          </cell>
          <cell r="Y196">
            <v>0</v>
          </cell>
          <cell r="Z196">
            <v>0</v>
          </cell>
          <cell r="AA196">
            <v>0</v>
          </cell>
          <cell r="AB196">
            <v>1</v>
          </cell>
        </row>
        <row r="197">
          <cell r="B197" t="str">
            <v>PR144</v>
          </cell>
          <cell r="C197">
            <v>226093.55</v>
          </cell>
          <cell r="D197">
            <v>63777.43</v>
          </cell>
          <cell r="E197">
            <v>289870.98</v>
          </cell>
          <cell r="G197">
            <v>5516.8</v>
          </cell>
          <cell r="H197">
            <v>5516.8</v>
          </cell>
          <cell r="I197">
            <v>72915.820000000007</v>
          </cell>
          <cell r="K197">
            <v>72915.820000000007</v>
          </cell>
          <cell r="O197">
            <v>368303.6</v>
          </cell>
          <cell r="P197">
            <v>0.61387819722641868</v>
          </cell>
          <cell r="Q197">
            <v>0.17316537226353476</v>
          </cell>
          <cell r="R197">
            <v>0.78704356948995335</v>
          </cell>
          <cell r="S197">
            <v>0</v>
          </cell>
          <cell r="T197">
            <v>1.4978946716784741E-2</v>
          </cell>
          <cell r="U197">
            <v>1.4978946716784741E-2</v>
          </cell>
          <cell r="V197">
            <v>0.19797748379326188</v>
          </cell>
          <cell r="W197">
            <v>0</v>
          </cell>
          <cell r="X197">
            <v>0.19797748379326188</v>
          </cell>
          <cell r="Y197">
            <v>0</v>
          </cell>
          <cell r="Z197">
            <v>0</v>
          </cell>
          <cell r="AA197">
            <v>0</v>
          </cell>
          <cell r="AB197">
            <v>1</v>
          </cell>
        </row>
        <row r="198">
          <cell r="C198">
            <v>226093.55</v>
          </cell>
          <cell r="D198">
            <v>63777.43</v>
          </cell>
          <cell r="E198">
            <v>289870.98</v>
          </cell>
          <cell r="G198">
            <v>5516.8</v>
          </cell>
          <cell r="H198">
            <v>5516.8</v>
          </cell>
          <cell r="I198">
            <v>72915.820000000007</v>
          </cell>
          <cell r="K198">
            <v>72915.820000000007</v>
          </cell>
          <cell r="O198">
            <v>368303.6</v>
          </cell>
          <cell r="P198">
            <v>0.61387819722641868</v>
          </cell>
          <cell r="Q198">
            <v>0.17316537226353476</v>
          </cell>
          <cell r="R198">
            <v>0.78704356948995335</v>
          </cell>
          <cell r="S198">
            <v>0</v>
          </cell>
          <cell r="T198">
            <v>1.4978946716784741E-2</v>
          </cell>
          <cell r="U198">
            <v>1.4978946716784741E-2</v>
          </cell>
          <cell r="V198">
            <v>0.19797748379326188</v>
          </cell>
          <cell r="W198">
            <v>0</v>
          </cell>
          <cell r="X198">
            <v>0.19797748379326188</v>
          </cell>
          <cell r="Y198">
            <v>0</v>
          </cell>
          <cell r="Z198">
            <v>0</v>
          </cell>
          <cell r="AA198">
            <v>0</v>
          </cell>
          <cell r="AB198">
            <v>1</v>
          </cell>
        </row>
        <row r="199">
          <cell r="B199" t="str">
            <v>PR145</v>
          </cell>
          <cell r="D199">
            <v>10991.56</v>
          </cell>
          <cell r="E199">
            <v>10991.56</v>
          </cell>
          <cell r="G199">
            <v>3597.05</v>
          </cell>
          <cell r="H199">
            <v>3597.05</v>
          </cell>
          <cell r="I199">
            <v>2067.34</v>
          </cell>
          <cell r="K199">
            <v>2067.34</v>
          </cell>
          <cell r="O199">
            <v>16655.95</v>
          </cell>
          <cell r="P199">
            <v>0</v>
          </cell>
          <cell r="Q199">
            <v>0.65991792722720699</v>
          </cell>
          <cell r="R199">
            <v>0.65991792722720699</v>
          </cell>
          <cell r="S199">
            <v>0</v>
          </cell>
          <cell r="T199">
            <v>0.2159618634782165</v>
          </cell>
          <cell r="U199">
            <v>0.2159618634782165</v>
          </cell>
          <cell r="V199">
            <v>0.12412020929457641</v>
          </cell>
          <cell r="W199">
            <v>0</v>
          </cell>
          <cell r="X199">
            <v>0.12412020929457641</v>
          </cell>
          <cell r="Y199">
            <v>0</v>
          </cell>
          <cell r="Z199">
            <v>0</v>
          </cell>
          <cell r="AA199">
            <v>0</v>
          </cell>
          <cell r="AB199">
            <v>1</v>
          </cell>
        </row>
        <row r="200">
          <cell r="D200">
            <v>10991.56</v>
          </cell>
          <cell r="E200">
            <v>10991.56</v>
          </cell>
          <cell r="G200">
            <v>3597.05</v>
          </cell>
          <cell r="H200">
            <v>3597.05</v>
          </cell>
          <cell r="I200">
            <v>2067.34</v>
          </cell>
          <cell r="K200">
            <v>2067.34</v>
          </cell>
          <cell r="O200">
            <v>16655.95</v>
          </cell>
          <cell r="P200">
            <v>0</v>
          </cell>
          <cell r="Q200">
            <v>0.65991792722720699</v>
          </cell>
          <cell r="R200">
            <v>0.65991792722720699</v>
          </cell>
          <cell r="S200">
            <v>0</v>
          </cell>
          <cell r="T200">
            <v>0.2159618634782165</v>
          </cell>
          <cell r="U200">
            <v>0.2159618634782165</v>
          </cell>
          <cell r="V200">
            <v>0.12412020929457641</v>
          </cell>
          <cell r="W200">
            <v>0</v>
          </cell>
          <cell r="X200">
            <v>0.12412020929457641</v>
          </cell>
          <cell r="Y200">
            <v>0</v>
          </cell>
          <cell r="Z200">
            <v>0</v>
          </cell>
          <cell r="AA200">
            <v>0</v>
          </cell>
          <cell r="AB200">
            <v>1</v>
          </cell>
        </row>
        <row r="201">
          <cell r="B201" t="str">
            <v>PR148</v>
          </cell>
          <cell r="C201">
            <v>15399.42</v>
          </cell>
          <cell r="E201">
            <v>15399.42</v>
          </cell>
          <cell r="G201">
            <v>45982.23</v>
          </cell>
          <cell r="H201">
            <v>45982.23</v>
          </cell>
          <cell r="I201">
            <v>2547318.7200000002</v>
          </cell>
          <cell r="K201">
            <v>2547318.7200000002</v>
          </cell>
          <cell r="L201">
            <v>1194014.5</v>
          </cell>
          <cell r="M201">
            <v>922202.52</v>
          </cell>
          <cell r="N201">
            <v>2116217.02</v>
          </cell>
          <cell r="O201">
            <v>4724917.3899999997</v>
          </cell>
          <cell r="P201">
            <v>3.2591934903649184E-3</v>
          </cell>
          <cell r="Q201">
            <v>0</v>
          </cell>
          <cell r="R201">
            <v>3.2591934903649184E-3</v>
          </cell>
          <cell r="S201">
            <v>0</v>
          </cell>
          <cell r="T201">
            <v>9.73185903679895E-3</v>
          </cell>
          <cell r="U201">
            <v>9.73185903679895E-3</v>
          </cell>
          <cell r="V201">
            <v>0.53912449885182023</v>
          </cell>
          <cell r="W201">
            <v>0</v>
          </cell>
          <cell r="X201">
            <v>0.53912449885182023</v>
          </cell>
          <cell r="Y201">
            <v>0.25270589968981449</v>
          </cell>
          <cell r="Z201">
            <v>0.19517854893120154</v>
          </cell>
          <cell r="AA201">
            <v>0.44788444862101601</v>
          </cell>
          <cell r="AB201">
            <v>1</v>
          </cell>
        </row>
        <row r="202">
          <cell r="C202">
            <v>15399.42</v>
          </cell>
          <cell r="E202">
            <v>15399.42</v>
          </cell>
          <cell r="G202">
            <v>45982.23</v>
          </cell>
          <cell r="H202">
            <v>45982.23</v>
          </cell>
          <cell r="I202">
            <v>2547318.7200000002</v>
          </cell>
          <cell r="K202">
            <v>2547318.7200000002</v>
          </cell>
          <cell r="L202">
            <v>1194014.5</v>
          </cell>
          <cell r="M202">
            <v>922202.52</v>
          </cell>
          <cell r="N202">
            <v>2116217.02</v>
          </cell>
          <cell r="O202">
            <v>4724917.3899999997</v>
          </cell>
          <cell r="P202">
            <v>3.2591934903649184E-3</v>
          </cell>
          <cell r="Q202">
            <v>0</v>
          </cell>
          <cell r="R202">
            <v>3.2591934903649184E-3</v>
          </cell>
          <cell r="S202">
            <v>0</v>
          </cell>
          <cell r="T202">
            <v>9.73185903679895E-3</v>
          </cell>
          <cell r="U202">
            <v>9.73185903679895E-3</v>
          </cell>
          <cell r="V202">
            <v>0.53912449885182023</v>
          </cell>
          <cell r="W202">
            <v>0</v>
          </cell>
          <cell r="X202">
            <v>0.53912449885182023</v>
          </cell>
          <cell r="Y202">
            <v>0.25270589968981449</v>
          </cell>
          <cell r="Z202">
            <v>0.19517854893120154</v>
          </cell>
          <cell r="AA202">
            <v>0.44788444862101601</v>
          </cell>
          <cell r="AB202">
            <v>1</v>
          </cell>
        </row>
        <row r="203">
          <cell r="B203" t="str">
            <v>PR149</v>
          </cell>
          <cell r="G203">
            <v>7882.58</v>
          </cell>
          <cell r="H203">
            <v>7882.58</v>
          </cell>
          <cell r="I203">
            <v>981030.75</v>
          </cell>
          <cell r="K203">
            <v>981030.75</v>
          </cell>
          <cell r="L203">
            <v>831422.2</v>
          </cell>
          <cell r="M203">
            <v>423802.74</v>
          </cell>
          <cell r="N203">
            <v>1255224.94</v>
          </cell>
          <cell r="O203">
            <v>2244138.27</v>
          </cell>
          <cell r="P203">
            <v>0</v>
          </cell>
          <cell r="Q203">
            <v>0</v>
          </cell>
          <cell r="R203">
            <v>0</v>
          </cell>
          <cell r="S203">
            <v>0</v>
          </cell>
          <cell r="T203">
            <v>3.512519752180867E-3</v>
          </cell>
          <cell r="U203">
            <v>3.512519752180867E-3</v>
          </cell>
          <cell r="V203">
            <v>0.43715254229856343</v>
          </cell>
          <cell r="W203">
            <v>0</v>
          </cell>
          <cell r="X203">
            <v>0.43715254229856343</v>
          </cell>
          <cell r="Y203">
            <v>0.37048617329626482</v>
          </cell>
          <cell r="Z203">
            <v>0.18884876465299083</v>
          </cell>
          <cell r="AA203">
            <v>0.55933493794925571</v>
          </cell>
          <cell r="AB203">
            <v>1</v>
          </cell>
        </row>
        <row r="204">
          <cell r="G204">
            <v>7882.58</v>
          </cell>
          <cell r="H204">
            <v>7882.58</v>
          </cell>
          <cell r="I204">
            <v>981030.75</v>
          </cell>
          <cell r="K204">
            <v>981030.75</v>
          </cell>
          <cell r="L204">
            <v>831422.2</v>
          </cell>
          <cell r="M204">
            <v>423802.74</v>
          </cell>
          <cell r="N204">
            <v>1255224.94</v>
          </cell>
          <cell r="O204">
            <v>2244138.27</v>
          </cell>
          <cell r="P204">
            <v>0</v>
          </cell>
          <cell r="Q204">
            <v>0</v>
          </cell>
          <cell r="R204">
            <v>0</v>
          </cell>
          <cell r="S204">
            <v>0</v>
          </cell>
          <cell r="T204">
            <v>3.512519752180867E-3</v>
          </cell>
          <cell r="U204">
            <v>3.512519752180867E-3</v>
          </cell>
          <cell r="V204">
            <v>0.43715254229856343</v>
          </cell>
          <cell r="W204">
            <v>0</v>
          </cell>
          <cell r="X204">
            <v>0.43715254229856343</v>
          </cell>
          <cell r="Y204">
            <v>0.37048617329626482</v>
          </cell>
          <cell r="Z204">
            <v>0.18884876465299083</v>
          </cell>
          <cell r="AA204">
            <v>0.55933493794925571</v>
          </cell>
          <cell r="AB204">
            <v>1</v>
          </cell>
        </row>
        <row r="205">
          <cell r="B205" t="str">
            <v>PR154</v>
          </cell>
          <cell r="G205">
            <v>3688.62</v>
          </cell>
          <cell r="H205">
            <v>3688.62</v>
          </cell>
          <cell r="I205">
            <v>1314843.21</v>
          </cell>
          <cell r="K205">
            <v>1314843.21</v>
          </cell>
          <cell r="L205">
            <v>275225.84000000003</v>
          </cell>
          <cell r="M205">
            <v>665220.36</v>
          </cell>
          <cell r="N205">
            <v>940446.2</v>
          </cell>
          <cell r="O205">
            <v>2258978.0299999998</v>
          </cell>
          <cell r="P205">
            <v>0</v>
          </cell>
          <cell r="Q205">
            <v>0</v>
          </cell>
          <cell r="R205">
            <v>0</v>
          </cell>
          <cell r="S205">
            <v>0</v>
          </cell>
          <cell r="T205">
            <v>1.6328711262410995E-3</v>
          </cell>
          <cell r="U205">
            <v>1.6328711262410995E-3</v>
          </cell>
          <cell r="V205">
            <v>0.58205223447879217</v>
          </cell>
          <cell r="W205">
            <v>0</v>
          </cell>
          <cell r="X205">
            <v>0.58205223447879217</v>
          </cell>
          <cell r="Y205">
            <v>0.12183643946284863</v>
          </cell>
          <cell r="Z205">
            <v>0.29447845493211816</v>
          </cell>
          <cell r="AA205">
            <v>0.41631489439496677</v>
          </cell>
          <cell r="AB205">
            <v>1</v>
          </cell>
        </row>
        <row r="206">
          <cell r="G206">
            <v>3688.62</v>
          </cell>
          <cell r="H206">
            <v>3688.62</v>
          </cell>
          <cell r="I206">
            <v>1314843.21</v>
          </cell>
          <cell r="K206">
            <v>1314843.21</v>
          </cell>
          <cell r="L206">
            <v>275225.84000000003</v>
          </cell>
          <cell r="M206">
            <v>665220.36</v>
          </cell>
          <cell r="N206">
            <v>940446.2</v>
          </cell>
          <cell r="O206">
            <v>2258978.0299999998</v>
          </cell>
          <cell r="P206">
            <v>0</v>
          </cell>
          <cell r="Q206">
            <v>0</v>
          </cell>
          <cell r="R206">
            <v>0</v>
          </cell>
          <cell r="S206">
            <v>0</v>
          </cell>
          <cell r="T206">
            <v>1.6328711262410995E-3</v>
          </cell>
          <cell r="U206">
            <v>1.6328711262410995E-3</v>
          </cell>
          <cell r="V206">
            <v>0.58205223447879217</v>
          </cell>
          <cell r="W206">
            <v>0</v>
          </cell>
          <cell r="X206">
            <v>0.58205223447879217</v>
          </cell>
          <cell r="Y206">
            <v>0.12183643946284863</v>
          </cell>
          <cell r="Z206">
            <v>0.29447845493211816</v>
          </cell>
          <cell r="AA206">
            <v>0.41631489439496677</v>
          </cell>
          <cell r="AB206">
            <v>1</v>
          </cell>
        </row>
        <row r="207">
          <cell r="B207" t="str">
            <v>PR156</v>
          </cell>
          <cell r="I207">
            <v>126365.8</v>
          </cell>
          <cell r="K207">
            <v>126365.8</v>
          </cell>
          <cell r="O207">
            <v>126365.8</v>
          </cell>
          <cell r="P207">
            <v>0</v>
          </cell>
          <cell r="Q207">
            <v>0</v>
          </cell>
          <cell r="R207">
            <v>0</v>
          </cell>
          <cell r="S207">
            <v>0</v>
          </cell>
          <cell r="T207">
            <v>0</v>
          </cell>
          <cell r="U207">
            <v>0</v>
          </cell>
          <cell r="V207">
            <v>1</v>
          </cell>
          <cell r="W207">
            <v>0</v>
          </cell>
          <cell r="X207">
            <v>1</v>
          </cell>
          <cell r="Y207">
            <v>0</v>
          </cell>
          <cell r="Z207">
            <v>0</v>
          </cell>
          <cell r="AA207">
            <v>0</v>
          </cell>
          <cell r="AB207">
            <v>1</v>
          </cell>
        </row>
        <row r="208">
          <cell r="I208">
            <v>126365.8</v>
          </cell>
          <cell r="K208">
            <v>126365.8</v>
          </cell>
          <cell r="O208">
            <v>126365.8</v>
          </cell>
          <cell r="P208">
            <v>0</v>
          </cell>
          <cell r="Q208">
            <v>0</v>
          </cell>
          <cell r="R208">
            <v>0</v>
          </cell>
          <cell r="S208">
            <v>0</v>
          </cell>
          <cell r="T208">
            <v>0</v>
          </cell>
          <cell r="U208">
            <v>0</v>
          </cell>
          <cell r="V208">
            <v>1</v>
          </cell>
          <cell r="W208">
            <v>0</v>
          </cell>
          <cell r="X208">
            <v>1</v>
          </cell>
          <cell r="Y208">
            <v>0</v>
          </cell>
          <cell r="Z208">
            <v>0</v>
          </cell>
          <cell r="AA208">
            <v>0</v>
          </cell>
          <cell r="AB208">
            <v>1</v>
          </cell>
        </row>
        <row r="209">
          <cell r="B209" t="str">
            <v>PR157</v>
          </cell>
          <cell r="F209">
            <v>1138898.82</v>
          </cell>
          <cell r="G209">
            <v>2918.69</v>
          </cell>
          <cell r="H209">
            <v>1141817.51</v>
          </cell>
          <cell r="I209">
            <v>4634533.95</v>
          </cell>
          <cell r="K209">
            <v>4634533.95</v>
          </cell>
          <cell r="O209">
            <v>5776351.4600000009</v>
          </cell>
          <cell r="P209">
            <v>0</v>
          </cell>
          <cell r="Q209">
            <v>0</v>
          </cell>
          <cell r="R209">
            <v>0</v>
          </cell>
          <cell r="S209">
            <v>0.19716577633591567</v>
          </cell>
          <cell r="T209">
            <v>5.052826200433447E-4</v>
          </cell>
          <cell r="U209">
            <v>0.19767105895595899</v>
          </cell>
          <cell r="V209">
            <v>0.80232894104404084</v>
          </cell>
          <cell r="W209">
            <v>0</v>
          </cell>
          <cell r="X209">
            <v>0.80232894104404084</v>
          </cell>
          <cell r="Y209">
            <v>0</v>
          </cell>
          <cell r="Z209">
            <v>0</v>
          </cell>
          <cell r="AA209">
            <v>0</v>
          </cell>
          <cell r="AB209">
            <v>1</v>
          </cell>
        </row>
        <row r="210">
          <cell r="F210">
            <v>1138898.82</v>
          </cell>
          <cell r="G210">
            <v>2918.69</v>
          </cell>
          <cell r="H210">
            <v>1141817.51</v>
          </cell>
          <cell r="I210">
            <v>4634533.95</v>
          </cell>
          <cell r="K210">
            <v>4634533.95</v>
          </cell>
          <cell r="O210">
            <v>5776351.4600000009</v>
          </cell>
          <cell r="P210">
            <v>0</v>
          </cell>
          <cell r="Q210">
            <v>0</v>
          </cell>
          <cell r="R210">
            <v>0</v>
          </cell>
          <cell r="S210">
            <v>0.19716577633591567</v>
          </cell>
          <cell r="T210">
            <v>5.052826200433447E-4</v>
          </cell>
          <cell r="U210">
            <v>0.19767105895595899</v>
          </cell>
          <cell r="V210">
            <v>0.80232894104404084</v>
          </cell>
          <cell r="W210">
            <v>0</v>
          </cell>
          <cell r="X210">
            <v>0.80232894104404084</v>
          </cell>
          <cell r="Y210">
            <v>0</v>
          </cell>
          <cell r="Z210">
            <v>0</v>
          </cell>
          <cell r="AA210">
            <v>0</v>
          </cell>
          <cell r="AB210">
            <v>1</v>
          </cell>
        </row>
        <row r="211">
          <cell r="B211" t="str">
            <v>PR168</v>
          </cell>
          <cell r="D211">
            <v>3434.68</v>
          </cell>
          <cell r="E211">
            <v>3434.68</v>
          </cell>
          <cell r="F211">
            <v>2063.02</v>
          </cell>
          <cell r="H211">
            <v>2063.02</v>
          </cell>
          <cell r="I211">
            <v>24563</v>
          </cell>
          <cell r="K211">
            <v>24563</v>
          </cell>
          <cell r="O211">
            <v>30060.7</v>
          </cell>
          <cell r="P211">
            <v>0</v>
          </cell>
          <cell r="Q211">
            <v>0.11425815100779423</v>
          </cell>
          <cell r="R211">
            <v>0.11425815100779423</v>
          </cell>
          <cell r="S211">
            <v>6.8628475052144491E-2</v>
          </cell>
          <cell r="T211">
            <v>0</v>
          </cell>
          <cell r="U211">
            <v>6.8628475052144491E-2</v>
          </cell>
          <cell r="V211">
            <v>0.81711337394006123</v>
          </cell>
          <cell r="W211">
            <v>0</v>
          </cell>
          <cell r="X211">
            <v>0.81711337394006123</v>
          </cell>
          <cell r="Y211">
            <v>0</v>
          </cell>
          <cell r="Z211">
            <v>0</v>
          </cell>
          <cell r="AA211">
            <v>0</v>
          </cell>
          <cell r="AB211">
            <v>1</v>
          </cell>
        </row>
        <row r="212">
          <cell r="D212">
            <v>3434.68</v>
          </cell>
          <cell r="E212">
            <v>3434.68</v>
          </cell>
          <cell r="F212">
            <v>2063.02</v>
          </cell>
          <cell r="H212">
            <v>2063.02</v>
          </cell>
          <cell r="I212">
            <v>24563</v>
          </cell>
          <cell r="K212">
            <v>24563</v>
          </cell>
          <cell r="O212">
            <v>30060.7</v>
          </cell>
          <cell r="P212">
            <v>0</v>
          </cell>
          <cell r="Q212">
            <v>0.11425815100779423</v>
          </cell>
          <cell r="R212">
            <v>0.11425815100779423</v>
          </cell>
          <cell r="S212">
            <v>6.8628475052144491E-2</v>
          </cell>
          <cell r="T212">
            <v>0</v>
          </cell>
          <cell r="U212">
            <v>6.8628475052144491E-2</v>
          </cell>
          <cell r="V212">
            <v>0.81711337394006123</v>
          </cell>
          <cell r="W212">
            <v>0</v>
          </cell>
          <cell r="X212">
            <v>0.81711337394006123</v>
          </cell>
          <cell r="Y212">
            <v>0</v>
          </cell>
          <cell r="Z212">
            <v>0</v>
          </cell>
          <cell r="AA212">
            <v>0</v>
          </cell>
          <cell r="AB212">
            <v>1</v>
          </cell>
        </row>
        <row r="213">
          <cell r="B213" t="str">
            <v>PR172</v>
          </cell>
          <cell r="G213">
            <v>1458.74</v>
          </cell>
          <cell r="H213">
            <v>1458.74</v>
          </cell>
          <cell r="I213">
            <v>2851.61</v>
          </cell>
          <cell r="K213">
            <v>2851.61</v>
          </cell>
          <cell r="O213">
            <v>4310.3500000000004</v>
          </cell>
          <cell r="P213">
            <v>0</v>
          </cell>
          <cell r="Q213">
            <v>0</v>
          </cell>
          <cell r="R213">
            <v>0</v>
          </cell>
          <cell r="S213">
            <v>0</v>
          </cell>
          <cell r="T213">
            <v>0.33842727388727128</v>
          </cell>
          <cell r="U213">
            <v>0.33842727388727128</v>
          </cell>
          <cell r="V213">
            <v>0.66157272611272866</v>
          </cell>
          <cell r="W213">
            <v>0</v>
          </cell>
          <cell r="X213">
            <v>0.66157272611272866</v>
          </cell>
          <cell r="Y213">
            <v>0</v>
          </cell>
          <cell r="Z213">
            <v>0</v>
          </cell>
          <cell r="AA213">
            <v>0</v>
          </cell>
          <cell r="AB213">
            <v>1</v>
          </cell>
        </row>
        <row r="214">
          <cell r="G214">
            <v>1458.74</v>
          </cell>
          <cell r="H214">
            <v>1458.74</v>
          </cell>
          <cell r="I214">
            <v>2851.61</v>
          </cell>
          <cell r="K214">
            <v>2851.61</v>
          </cell>
          <cell r="O214">
            <v>4310.3500000000004</v>
          </cell>
          <cell r="P214">
            <v>0</v>
          </cell>
          <cell r="Q214">
            <v>0</v>
          </cell>
          <cell r="R214">
            <v>0</v>
          </cell>
          <cell r="S214">
            <v>0</v>
          </cell>
          <cell r="T214">
            <v>0.33842727388727128</v>
          </cell>
          <cell r="U214">
            <v>0.33842727388727128</v>
          </cell>
          <cell r="V214">
            <v>0.66157272611272866</v>
          </cell>
          <cell r="W214">
            <v>0</v>
          </cell>
          <cell r="X214">
            <v>0.66157272611272866</v>
          </cell>
          <cell r="Y214">
            <v>0</v>
          </cell>
          <cell r="Z214">
            <v>0</v>
          </cell>
          <cell r="AA214">
            <v>0</v>
          </cell>
          <cell r="AB214">
            <v>1</v>
          </cell>
        </row>
        <row r="215">
          <cell r="B215" t="str">
            <v>PR176</v>
          </cell>
          <cell r="F215">
            <v>45241.72</v>
          </cell>
          <cell r="G215">
            <v>405351.35</v>
          </cell>
          <cell r="H215">
            <v>450593.07</v>
          </cell>
          <cell r="I215">
            <v>14986708.929999996</v>
          </cell>
          <cell r="K215">
            <v>14986708.929999996</v>
          </cell>
          <cell r="O215">
            <v>15437301.999999996</v>
          </cell>
          <cell r="P215">
            <v>0</v>
          </cell>
          <cell r="Q215">
            <v>0</v>
          </cell>
          <cell r="R215">
            <v>0</v>
          </cell>
          <cell r="S215">
            <v>2.9306753213741632E-3</v>
          </cell>
          <cell r="T215">
            <v>2.6257914109602834E-2</v>
          </cell>
          <cell r="U215">
            <v>2.9188589430977002E-2</v>
          </cell>
          <cell r="V215">
            <v>0.97081141056902298</v>
          </cell>
          <cell r="W215">
            <v>0</v>
          </cell>
          <cell r="X215">
            <v>0.97081141056902298</v>
          </cell>
          <cell r="Y215">
            <v>0</v>
          </cell>
          <cell r="Z215">
            <v>0</v>
          </cell>
          <cell r="AA215">
            <v>0</v>
          </cell>
          <cell r="AB215">
            <v>1</v>
          </cell>
        </row>
        <row r="216">
          <cell r="F216">
            <v>45241.72</v>
          </cell>
          <cell r="G216">
            <v>405351.35</v>
          </cell>
          <cell r="H216">
            <v>450593.07</v>
          </cell>
          <cell r="I216">
            <v>14986708.929999996</v>
          </cell>
          <cell r="K216">
            <v>14986708.929999996</v>
          </cell>
          <cell r="O216">
            <v>15437301.999999996</v>
          </cell>
          <cell r="P216">
            <v>0</v>
          </cell>
          <cell r="Q216">
            <v>0</v>
          </cell>
          <cell r="R216">
            <v>0</v>
          </cell>
          <cell r="S216">
            <v>2.9306753213741632E-3</v>
          </cell>
          <cell r="T216">
            <v>2.6257914109602834E-2</v>
          </cell>
          <cell r="U216">
            <v>2.9188589430977002E-2</v>
          </cell>
          <cell r="V216">
            <v>0.97081141056902298</v>
          </cell>
          <cell r="W216">
            <v>0</v>
          </cell>
          <cell r="X216">
            <v>0.97081141056902298</v>
          </cell>
          <cell r="Y216">
            <v>0</v>
          </cell>
          <cell r="Z216">
            <v>0</v>
          </cell>
          <cell r="AA216">
            <v>0</v>
          </cell>
          <cell r="AB216">
            <v>1</v>
          </cell>
        </row>
        <row r="217">
          <cell r="B217" t="str">
            <v>PR177</v>
          </cell>
          <cell r="G217">
            <v>18047.36</v>
          </cell>
          <cell r="H217">
            <v>18047.36</v>
          </cell>
          <cell r="I217">
            <v>-86419.56</v>
          </cell>
          <cell r="K217">
            <v>-86419.56</v>
          </cell>
          <cell r="O217">
            <v>-68372.2</v>
          </cell>
          <cell r="P217">
            <v>0</v>
          </cell>
          <cell r="Q217">
            <v>0</v>
          </cell>
          <cell r="R217">
            <v>0</v>
          </cell>
          <cell r="S217">
            <v>0</v>
          </cell>
          <cell r="T217">
            <v>-0.2639575733997151</v>
          </cell>
          <cell r="U217">
            <v>-0.2639575733997151</v>
          </cell>
          <cell r="V217">
            <v>1.263957573399715</v>
          </cell>
          <cell r="W217">
            <v>0</v>
          </cell>
          <cell r="X217">
            <v>1.263957573399715</v>
          </cell>
          <cell r="Y217">
            <v>0</v>
          </cell>
          <cell r="Z217">
            <v>0</v>
          </cell>
          <cell r="AA217">
            <v>0</v>
          </cell>
          <cell r="AB217">
            <v>1</v>
          </cell>
        </row>
        <row r="218">
          <cell r="G218">
            <v>18047.36</v>
          </cell>
          <cell r="H218">
            <v>18047.36</v>
          </cell>
          <cell r="I218">
            <v>-86419.56</v>
          </cell>
          <cell r="K218">
            <v>-86419.56</v>
          </cell>
          <cell r="O218">
            <v>-68372.2</v>
          </cell>
          <cell r="P218">
            <v>0</v>
          </cell>
          <cell r="Q218">
            <v>0</v>
          </cell>
          <cell r="R218">
            <v>0</v>
          </cell>
          <cell r="S218">
            <v>0</v>
          </cell>
          <cell r="T218">
            <v>-0.2639575733997151</v>
          </cell>
          <cell r="U218">
            <v>-0.2639575733997151</v>
          </cell>
          <cell r="V218">
            <v>1.263957573399715</v>
          </cell>
          <cell r="W218">
            <v>0</v>
          </cell>
          <cell r="X218">
            <v>1.263957573399715</v>
          </cell>
          <cell r="Y218">
            <v>0</v>
          </cell>
          <cell r="Z218">
            <v>0</v>
          </cell>
          <cell r="AA218">
            <v>0</v>
          </cell>
          <cell r="AB218">
            <v>1</v>
          </cell>
        </row>
        <row r="219">
          <cell r="B219" t="str">
            <v>PR179</v>
          </cell>
          <cell r="G219">
            <v>39335.360000000001</v>
          </cell>
          <cell r="H219">
            <v>39335.360000000001</v>
          </cell>
          <cell r="I219">
            <v>61071.15</v>
          </cell>
          <cell r="K219">
            <v>61071.15</v>
          </cell>
          <cell r="O219">
            <v>100406.51</v>
          </cell>
          <cell r="P219">
            <v>0</v>
          </cell>
          <cell r="Q219">
            <v>0</v>
          </cell>
          <cell r="R219">
            <v>0</v>
          </cell>
          <cell r="S219">
            <v>0</v>
          </cell>
          <cell r="T219">
            <v>0.39176105214691759</v>
          </cell>
          <cell r="U219">
            <v>0.39176105214691759</v>
          </cell>
          <cell r="V219">
            <v>0.60823894785308252</v>
          </cell>
          <cell r="W219">
            <v>0</v>
          </cell>
          <cell r="X219">
            <v>0.60823894785308252</v>
          </cell>
          <cell r="Y219">
            <v>0</v>
          </cell>
          <cell r="Z219">
            <v>0</v>
          </cell>
          <cell r="AA219">
            <v>0</v>
          </cell>
          <cell r="AB219">
            <v>1</v>
          </cell>
        </row>
        <row r="220">
          <cell r="G220">
            <v>39335.360000000001</v>
          </cell>
          <cell r="H220">
            <v>39335.360000000001</v>
          </cell>
          <cell r="I220">
            <v>61071.15</v>
          </cell>
          <cell r="K220">
            <v>61071.15</v>
          </cell>
          <cell r="O220">
            <v>100406.51</v>
          </cell>
          <cell r="P220">
            <v>0</v>
          </cell>
          <cell r="Q220">
            <v>0</v>
          </cell>
          <cell r="R220">
            <v>0</v>
          </cell>
          <cell r="S220">
            <v>0</v>
          </cell>
          <cell r="T220">
            <v>0.39176105214691759</v>
          </cell>
          <cell r="U220">
            <v>0.39176105214691759</v>
          </cell>
          <cell r="V220">
            <v>0.60823894785308252</v>
          </cell>
          <cell r="W220">
            <v>0</v>
          </cell>
          <cell r="X220">
            <v>0.60823894785308252</v>
          </cell>
          <cell r="Y220">
            <v>0</v>
          </cell>
          <cell r="Z220">
            <v>0</v>
          </cell>
          <cell r="AA220">
            <v>0</v>
          </cell>
          <cell r="AB220">
            <v>1</v>
          </cell>
        </row>
        <row r="221">
          <cell r="B221" t="str">
            <v>PR182</v>
          </cell>
          <cell r="F221">
            <v>298925.68</v>
          </cell>
          <cell r="G221">
            <v>528003.54</v>
          </cell>
          <cell r="H221">
            <v>826929.22</v>
          </cell>
          <cell r="I221">
            <v>986367.28</v>
          </cell>
          <cell r="K221">
            <v>986367.28</v>
          </cell>
          <cell r="O221">
            <v>1813296.5</v>
          </cell>
          <cell r="P221">
            <v>0</v>
          </cell>
          <cell r="Q221">
            <v>0</v>
          </cell>
          <cell r="R221">
            <v>0</v>
          </cell>
          <cell r="S221">
            <v>0.16485206914588982</v>
          </cell>
          <cell r="T221">
            <v>0.29118433747597267</v>
          </cell>
          <cell r="U221">
            <v>0.45603640662186246</v>
          </cell>
          <cell r="V221">
            <v>0.5439635933781376</v>
          </cell>
          <cell r="W221">
            <v>0</v>
          </cell>
          <cell r="X221">
            <v>0.5439635933781376</v>
          </cell>
          <cell r="Y221">
            <v>0</v>
          </cell>
          <cell r="Z221">
            <v>0</v>
          </cell>
          <cell r="AA221">
            <v>0</v>
          </cell>
          <cell r="AB221">
            <v>1</v>
          </cell>
        </row>
        <row r="222">
          <cell r="F222">
            <v>298925.68</v>
          </cell>
          <cell r="G222">
            <v>528003.54</v>
          </cell>
          <cell r="H222">
            <v>826929.22</v>
          </cell>
          <cell r="I222">
            <v>986367.28</v>
          </cell>
          <cell r="K222">
            <v>986367.28</v>
          </cell>
          <cell r="O222">
            <v>1813296.5</v>
          </cell>
          <cell r="P222">
            <v>0</v>
          </cell>
          <cell r="Q222">
            <v>0</v>
          </cell>
          <cell r="R222">
            <v>0</v>
          </cell>
          <cell r="S222">
            <v>0.16485206914588982</v>
          </cell>
          <cell r="T222">
            <v>0.29118433747597267</v>
          </cell>
          <cell r="U222">
            <v>0.45603640662186246</v>
          </cell>
          <cell r="V222">
            <v>0.5439635933781376</v>
          </cell>
          <cell r="W222">
            <v>0</v>
          </cell>
          <cell r="X222">
            <v>0.5439635933781376</v>
          </cell>
          <cell r="Y222">
            <v>0</v>
          </cell>
          <cell r="Z222">
            <v>0</v>
          </cell>
          <cell r="AA222">
            <v>0</v>
          </cell>
          <cell r="AB222">
            <v>1</v>
          </cell>
        </row>
        <row r="223">
          <cell r="B223" t="str">
            <v>PR183</v>
          </cell>
          <cell r="C223">
            <v>1534.81</v>
          </cell>
          <cell r="E223">
            <v>1534.81</v>
          </cell>
          <cell r="F223">
            <v>224016.18</v>
          </cell>
          <cell r="G223">
            <v>7116.87</v>
          </cell>
          <cell r="H223">
            <v>231133.05</v>
          </cell>
          <cell r="I223">
            <v>11507980.139999999</v>
          </cell>
          <cell r="K223">
            <v>11507980.139999999</v>
          </cell>
          <cell r="O223">
            <v>11740647.999999998</v>
          </cell>
          <cell r="P223">
            <v>1.3072617456889944E-4</v>
          </cell>
          <cell r="Q223">
            <v>0</v>
          </cell>
          <cell r="R223">
            <v>1.3072617456889944E-4</v>
          </cell>
          <cell r="S223">
            <v>1.9080393177616773E-2</v>
          </cell>
          <cell r="T223">
            <v>6.0617352636753961E-4</v>
          </cell>
          <cell r="U223">
            <v>1.9686566703984314E-2</v>
          </cell>
          <cell r="V223">
            <v>0.98018270712144684</v>
          </cell>
          <cell r="W223">
            <v>0</v>
          </cell>
          <cell r="X223">
            <v>0.98018270712144684</v>
          </cell>
          <cell r="Y223">
            <v>0</v>
          </cell>
          <cell r="Z223">
            <v>0</v>
          </cell>
          <cell r="AA223">
            <v>0</v>
          </cell>
          <cell r="AB223">
            <v>1</v>
          </cell>
        </row>
        <row r="224">
          <cell r="C224">
            <v>1534.81</v>
          </cell>
          <cell r="E224">
            <v>1534.81</v>
          </cell>
          <cell r="F224">
            <v>224016.18</v>
          </cell>
          <cell r="G224">
            <v>7116.87</v>
          </cell>
          <cell r="H224">
            <v>231133.05</v>
          </cell>
          <cell r="I224">
            <v>11507980.139999999</v>
          </cell>
          <cell r="K224">
            <v>11507980.139999999</v>
          </cell>
          <cell r="O224">
            <v>11740647.999999998</v>
          </cell>
          <cell r="P224">
            <v>1.3072617456889944E-4</v>
          </cell>
          <cell r="Q224">
            <v>0</v>
          </cell>
          <cell r="R224">
            <v>1.3072617456889944E-4</v>
          </cell>
          <cell r="S224">
            <v>1.9080393177616773E-2</v>
          </cell>
          <cell r="T224">
            <v>6.0617352636753961E-4</v>
          </cell>
          <cell r="U224">
            <v>1.9686566703984314E-2</v>
          </cell>
          <cell r="V224">
            <v>0.98018270712144684</v>
          </cell>
          <cell r="W224">
            <v>0</v>
          </cell>
          <cell r="X224">
            <v>0.98018270712144684</v>
          </cell>
          <cell r="Y224">
            <v>0</v>
          </cell>
          <cell r="Z224">
            <v>0</v>
          </cell>
          <cell r="AA224">
            <v>0</v>
          </cell>
          <cell r="AB224">
            <v>1</v>
          </cell>
        </row>
        <row r="225">
          <cell r="B225" t="str">
            <v>PR186</v>
          </cell>
          <cell r="G225">
            <v>518.98</v>
          </cell>
          <cell r="H225">
            <v>518.98</v>
          </cell>
          <cell r="I225">
            <v>131660.82</v>
          </cell>
          <cell r="K225">
            <v>131660.82</v>
          </cell>
          <cell r="O225">
            <v>132179.79999999999</v>
          </cell>
          <cell r="P225">
            <v>0</v>
          </cell>
          <cell r="Q225">
            <v>0</v>
          </cell>
          <cell r="R225">
            <v>0</v>
          </cell>
          <cell r="S225">
            <v>0</v>
          </cell>
          <cell r="T225">
            <v>3.926318544891126E-3</v>
          </cell>
          <cell r="U225">
            <v>3.926318544891126E-3</v>
          </cell>
          <cell r="V225">
            <v>0.99607368145510899</v>
          </cell>
          <cell r="W225">
            <v>0</v>
          </cell>
          <cell r="X225">
            <v>0.99607368145510899</v>
          </cell>
          <cell r="Y225">
            <v>0</v>
          </cell>
          <cell r="Z225">
            <v>0</v>
          </cell>
          <cell r="AA225">
            <v>0</v>
          </cell>
          <cell r="AB225">
            <v>1</v>
          </cell>
        </row>
        <row r="226">
          <cell r="G226">
            <v>518.98</v>
          </cell>
          <cell r="H226">
            <v>518.98</v>
          </cell>
          <cell r="I226">
            <v>131660.82</v>
          </cell>
          <cell r="K226">
            <v>131660.82</v>
          </cell>
          <cell r="O226">
            <v>132179.79999999999</v>
          </cell>
          <cell r="P226">
            <v>0</v>
          </cell>
          <cell r="Q226">
            <v>0</v>
          </cell>
          <cell r="R226">
            <v>0</v>
          </cell>
          <cell r="S226">
            <v>0</v>
          </cell>
          <cell r="T226">
            <v>3.926318544891126E-3</v>
          </cell>
          <cell r="U226">
            <v>3.926318544891126E-3</v>
          </cell>
          <cell r="V226">
            <v>0.99607368145510899</v>
          </cell>
          <cell r="W226">
            <v>0</v>
          </cell>
          <cell r="X226">
            <v>0.99607368145510899</v>
          </cell>
          <cell r="Y226">
            <v>0</v>
          </cell>
          <cell r="Z226">
            <v>0</v>
          </cell>
          <cell r="AA226">
            <v>0</v>
          </cell>
          <cell r="AB226">
            <v>1</v>
          </cell>
        </row>
        <row r="227">
          <cell r="B227" t="str">
            <v>PR189</v>
          </cell>
          <cell r="I227">
            <v>0</v>
          </cell>
          <cell r="K227">
            <v>0</v>
          </cell>
          <cell r="O227">
            <v>0</v>
          </cell>
          <cell r="P227" t="e">
            <v>#DIV/0!</v>
          </cell>
          <cell r="Q227" t="e">
            <v>#DIV/0!</v>
          </cell>
          <cell r="R227" t="e">
            <v>#DIV/0!</v>
          </cell>
          <cell r="S227" t="e">
            <v>#DIV/0!</v>
          </cell>
          <cell r="T227" t="e">
            <v>#DIV/0!</v>
          </cell>
          <cell r="U227" t="e">
            <v>#DIV/0!</v>
          </cell>
          <cell r="V227" t="e">
            <v>#DIV/0!</v>
          </cell>
          <cell r="W227" t="e">
            <v>#DIV/0!</v>
          </cell>
          <cell r="X227" t="e">
            <v>#DIV/0!</v>
          </cell>
          <cell r="Y227" t="e">
            <v>#DIV/0!</v>
          </cell>
          <cell r="Z227" t="e">
            <v>#DIV/0!</v>
          </cell>
          <cell r="AA227" t="e">
            <v>#DIV/0!</v>
          </cell>
          <cell r="AB227" t="e">
            <v>#DIV/0!</v>
          </cell>
        </row>
        <row r="228">
          <cell r="I228">
            <v>0</v>
          </cell>
          <cell r="K228">
            <v>0</v>
          </cell>
          <cell r="O228">
            <v>0</v>
          </cell>
          <cell r="P228" t="e">
            <v>#DIV/0!</v>
          </cell>
          <cell r="Q228" t="e">
            <v>#DIV/0!</v>
          </cell>
          <cell r="R228" t="e">
            <v>#DIV/0!</v>
          </cell>
          <cell r="S228" t="e">
            <v>#DIV/0!</v>
          </cell>
          <cell r="T228" t="e">
            <v>#DIV/0!</v>
          </cell>
          <cell r="U228" t="e">
            <v>#DIV/0!</v>
          </cell>
          <cell r="V228" t="e">
            <v>#DIV/0!</v>
          </cell>
          <cell r="W228" t="e">
            <v>#DIV/0!</v>
          </cell>
          <cell r="X228" t="e">
            <v>#DIV/0!</v>
          </cell>
          <cell r="Y228" t="e">
            <v>#DIV/0!</v>
          </cell>
          <cell r="Z228" t="e">
            <v>#DIV/0!</v>
          </cell>
          <cell r="AA228" t="e">
            <v>#DIV/0!</v>
          </cell>
          <cell r="AB228" t="e">
            <v>#DIV/0!</v>
          </cell>
        </row>
        <row r="229">
          <cell r="B229" t="str">
            <v>PR191</v>
          </cell>
          <cell r="I229">
            <v>4757.1499999999996</v>
          </cell>
          <cell r="K229">
            <v>4757.1499999999996</v>
          </cell>
          <cell r="M229">
            <v>21812.959999999999</v>
          </cell>
          <cell r="N229">
            <v>21812.959999999999</v>
          </cell>
          <cell r="O229">
            <v>26570.11</v>
          </cell>
          <cell r="P229">
            <v>0</v>
          </cell>
          <cell r="Q229">
            <v>0</v>
          </cell>
          <cell r="R229">
            <v>0</v>
          </cell>
          <cell r="S229">
            <v>0</v>
          </cell>
          <cell r="T229">
            <v>0</v>
          </cell>
          <cell r="U229">
            <v>0</v>
          </cell>
          <cell r="V229">
            <v>0.17904141157112258</v>
          </cell>
          <cell r="W229">
            <v>0</v>
          </cell>
          <cell r="X229">
            <v>0.17904141157112258</v>
          </cell>
          <cell r="Y229">
            <v>0</v>
          </cell>
          <cell r="Z229">
            <v>0.82095858842887737</v>
          </cell>
          <cell r="AA229">
            <v>0.82095858842887737</v>
          </cell>
          <cell r="AB229">
            <v>1</v>
          </cell>
        </row>
        <row r="230">
          <cell r="I230">
            <v>4757.1499999999996</v>
          </cell>
          <cell r="K230">
            <v>4757.1499999999996</v>
          </cell>
          <cell r="M230">
            <v>21812.959999999999</v>
          </cell>
          <cell r="N230">
            <v>21812.959999999999</v>
          </cell>
          <cell r="O230">
            <v>26570.11</v>
          </cell>
          <cell r="P230">
            <v>0</v>
          </cell>
          <cell r="Q230">
            <v>0</v>
          </cell>
          <cell r="R230">
            <v>0</v>
          </cell>
          <cell r="S230">
            <v>0</v>
          </cell>
          <cell r="T230">
            <v>0</v>
          </cell>
          <cell r="U230">
            <v>0</v>
          </cell>
          <cell r="V230">
            <v>0.17904141157112258</v>
          </cell>
          <cell r="W230">
            <v>0</v>
          </cell>
          <cell r="X230">
            <v>0.17904141157112258</v>
          </cell>
          <cell r="Y230">
            <v>0</v>
          </cell>
          <cell r="Z230">
            <v>0.82095858842887737</v>
          </cell>
          <cell r="AA230">
            <v>0.82095858842887737</v>
          </cell>
          <cell r="AB230">
            <v>1</v>
          </cell>
        </row>
        <row r="231">
          <cell r="B231" t="str">
            <v>PR200</v>
          </cell>
          <cell r="I231">
            <v>342890.36</v>
          </cell>
          <cell r="K231">
            <v>342890.36</v>
          </cell>
          <cell r="L231">
            <v>1547428.14</v>
          </cell>
          <cell r="M231">
            <v>5005.47</v>
          </cell>
          <cell r="N231">
            <v>1552433.61</v>
          </cell>
          <cell r="O231">
            <v>1895323.97</v>
          </cell>
          <cell r="P231">
            <v>0</v>
          </cell>
          <cell r="Q231">
            <v>0</v>
          </cell>
          <cell r="R231">
            <v>0</v>
          </cell>
          <cell r="S231">
            <v>0</v>
          </cell>
          <cell r="T231">
            <v>0</v>
          </cell>
          <cell r="U231">
            <v>0</v>
          </cell>
          <cell r="V231">
            <v>0.18091385189414344</v>
          </cell>
          <cell r="W231">
            <v>0</v>
          </cell>
          <cell r="X231">
            <v>0.18091385189414344</v>
          </cell>
          <cell r="Y231">
            <v>0.81644519063408449</v>
          </cell>
          <cell r="Z231">
            <v>2.6409574717719633E-3</v>
          </cell>
          <cell r="AA231">
            <v>0.81908614810585656</v>
          </cell>
          <cell r="AB231">
            <v>1</v>
          </cell>
        </row>
        <row r="232">
          <cell r="I232">
            <v>342890.36</v>
          </cell>
          <cell r="K232">
            <v>342890.36</v>
          </cell>
          <cell r="L232">
            <v>1547428.14</v>
          </cell>
          <cell r="M232">
            <v>5005.47</v>
          </cell>
          <cell r="N232">
            <v>1552433.61</v>
          </cell>
          <cell r="O232">
            <v>1895323.97</v>
          </cell>
          <cell r="P232">
            <v>0</v>
          </cell>
          <cell r="Q232">
            <v>0</v>
          </cell>
          <cell r="R232">
            <v>0</v>
          </cell>
          <cell r="S232">
            <v>0</v>
          </cell>
          <cell r="T232">
            <v>0</v>
          </cell>
          <cell r="U232">
            <v>0</v>
          </cell>
          <cell r="V232">
            <v>0.18091385189414344</v>
          </cell>
          <cell r="W232">
            <v>0</v>
          </cell>
          <cell r="X232">
            <v>0.18091385189414344</v>
          </cell>
          <cell r="Y232">
            <v>0.81644519063408449</v>
          </cell>
          <cell r="Z232">
            <v>2.6409574717719633E-3</v>
          </cell>
          <cell r="AA232">
            <v>0.81908614810585656</v>
          </cell>
          <cell r="AB232">
            <v>1</v>
          </cell>
        </row>
        <row r="233">
          <cell r="B233" t="str">
            <v>PR204</v>
          </cell>
          <cell r="I233">
            <v>4233.42</v>
          </cell>
          <cell r="K233">
            <v>4233.42</v>
          </cell>
          <cell r="O233">
            <v>4233.42</v>
          </cell>
          <cell r="P233">
            <v>0</v>
          </cell>
          <cell r="Q233">
            <v>0</v>
          </cell>
          <cell r="R233">
            <v>0</v>
          </cell>
          <cell r="S233">
            <v>0</v>
          </cell>
          <cell r="T233">
            <v>0</v>
          </cell>
          <cell r="U233">
            <v>0</v>
          </cell>
          <cell r="V233">
            <v>1</v>
          </cell>
          <cell r="W233">
            <v>0</v>
          </cell>
          <cell r="X233">
            <v>1</v>
          </cell>
          <cell r="Y233">
            <v>0</v>
          </cell>
          <cell r="Z233">
            <v>0</v>
          </cell>
          <cell r="AA233">
            <v>0</v>
          </cell>
          <cell r="AB233">
            <v>1</v>
          </cell>
        </row>
        <row r="234">
          <cell r="I234">
            <v>4233.42</v>
          </cell>
          <cell r="K234">
            <v>4233.42</v>
          </cell>
          <cell r="O234">
            <v>4233.42</v>
          </cell>
          <cell r="P234">
            <v>0</v>
          </cell>
          <cell r="Q234">
            <v>0</v>
          </cell>
          <cell r="R234">
            <v>0</v>
          </cell>
          <cell r="S234">
            <v>0</v>
          </cell>
          <cell r="T234">
            <v>0</v>
          </cell>
          <cell r="U234">
            <v>0</v>
          </cell>
          <cell r="V234">
            <v>1</v>
          </cell>
          <cell r="W234">
            <v>0</v>
          </cell>
          <cell r="X234">
            <v>1</v>
          </cell>
          <cell r="Y234">
            <v>0</v>
          </cell>
          <cell r="Z234">
            <v>0</v>
          </cell>
          <cell r="AA234">
            <v>0</v>
          </cell>
          <cell r="AB234">
            <v>1</v>
          </cell>
        </row>
        <row r="235">
          <cell r="B235" t="str">
            <v>PR206</v>
          </cell>
          <cell r="C235">
            <v>997203.78</v>
          </cell>
          <cell r="D235">
            <v>100425.38</v>
          </cell>
          <cell r="E235">
            <v>1097629.1599999999</v>
          </cell>
          <cell r="G235">
            <v>439.18</v>
          </cell>
          <cell r="H235">
            <v>439.18</v>
          </cell>
          <cell r="I235">
            <v>5617029.4999999981</v>
          </cell>
          <cell r="K235">
            <v>5617029.4999999981</v>
          </cell>
          <cell r="M235">
            <v>543.42999999999995</v>
          </cell>
          <cell r="N235">
            <v>543.42999999999995</v>
          </cell>
          <cell r="O235">
            <v>6715641.2699999977</v>
          </cell>
          <cell r="P235">
            <v>0.14848973313311006</v>
          </cell>
          <cell r="Q235">
            <v>1.4953952416818125E-2</v>
          </cell>
          <cell r="R235">
            <v>0.16344368554992816</v>
          </cell>
          <cell r="S235">
            <v>0</v>
          </cell>
          <cell r="T235">
            <v>6.5396584234166534E-5</v>
          </cell>
          <cell r="U235">
            <v>6.5396584234166534E-5</v>
          </cell>
          <cell r="V235">
            <v>0.83640999781991032</v>
          </cell>
          <cell r="W235">
            <v>0</v>
          </cell>
          <cell r="X235">
            <v>0.83640999781991032</v>
          </cell>
          <cell r="Y235">
            <v>0</v>
          </cell>
          <cell r="Z235">
            <v>8.0920045927348965E-5</v>
          </cell>
          <cell r="AA235">
            <v>8.0920045927348965E-5</v>
          </cell>
          <cell r="AB235">
            <v>1</v>
          </cell>
        </row>
        <row r="236">
          <cell r="C236">
            <v>997203.78</v>
          </cell>
          <cell r="D236">
            <v>100425.38</v>
          </cell>
          <cell r="E236">
            <v>1097629.1599999999</v>
          </cell>
          <cell r="G236">
            <v>439.18</v>
          </cell>
          <cell r="H236">
            <v>439.18</v>
          </cell>
          <cell r="I236">
            <v>5617029.4999999981</v>
          </cell>
          <cell r="K236">
            <v>5617029.4999999981</v>
          </cell>
          <cell r="M236">
            <v>543.42999999999995</v>
          </cell>
          <cell r="N236">
            <v>543.42999999999995</v>
          </cell>
          <cell r="O236">
            <v>6715641.2699999977</v>
          </cell>
          <cell r="P236">
            <v>0.14848973313311006</v>
          </cell>
          <cell r="Q236">
            <v>1.4953952416818125E-2</v>
          </cell>
          <cell r="R236">
            <v>0.16344368554992816</v>
          </cell>
          <cell r="S236">
            <v>0</v>
          </cell>
          <cell r="T236">
            <v>6.5396584234166534E-5</v>
          </cell>
          <cell r="U236">
            <v>6.5396584234166534E-5</v>
          </cell>
          <cell r="V236">
            <v>0.83640999781991032</v>
          </cell>
          <cell r="W236">
            <v>0</v>
          </cell>
          <cell r="X236">
            <v>0.83640999781991032</v>
          </cell>
          <cell r="Y236">
            <v>0</v>
          </cell>
          <cell r="Z236">
            <v>8.0920045927348965E-5</v>
          </cell>
          <cell r="AA236">
            <v>8.0920045927348965E-5</v>
          </cell>
          <cell r="AB236">
            <v>1</v>
          </cell>
        </row>
        <row r="237">
          <cell r="B237" t="str">
            <v>PR208</v>
          </cell>
          <cell r="I237">
            <v>135979.23000000001</v>
          </cell>
          <cell r="K237">
            <v>135979.23000000001</v>
          </cell>
          <cell r="O237">
            <v>135979.23000000001</v>
          </cell>
          <cell r="P237">
            <v>0</v>
          </cell>
          <cell r="Q237">
            <v>0</v>
          </cell>
          <cell r="R237">
            <v>0</v>
          </cell>
          <cell r="S237">
            <v>0</v>
          </cell>
          <cell r="T237">
            <v>0</v>
          </cell>
          <cell r="U237">
            <v>0</v>
          </cell>
          <cell r="V237">
            <v>1</v>
          </cell>
          <cell r="W237">
            <v>0</v>
          </cell>
          <cell r="X237">
            <v>1</v>
          </cell>
          <cell r="Y237">
            <v>0</v>
          </cell>
          <cell r="Z237">
            <v>0</v>
          </cell>
          <cell r="AA237">
            <v>0</v>
          </cell>
          <cell r="AB237">
            <v>1</v>
          </cell>
        </row>
        <row r="238">
          <cell r="I238">
            <v>135979.23000000001</v>
          </cell>
          <cell r="K238">
            <v>135979.23000000001</v>
          </cell>
          <cell r="O238">
            <v>135979.23000000001</v>
          </cell>
          <cell r="P238">
            <v>0</v>
          </cell>
          <cell r="Q238">
            <v>0</v>
          </cell>
          <cell r="R238">
            <v>0</v>
          </cell>
          <cell r="S238">
            <v>0</v>
          </cell>
          <cell r="T238">
            <v>0</v>
          </cell>
          <cell r="U238">
            <v>0</v>
          </cell>
          <cell r="V238">
            <v>1</v>
          </cell>
          <cell r="W238">
            <v>0</v>
          </cell>
          <cell r="X238">
            <v>1</v>
          </cell>
          <cell r="Y238">
            <v>0</v>
          </cell>
          <cell r="Z238">
            <v>0</v>
          </cell>
          <cell r="AA238">
            <v>0</v>
          </cell>
          <cell r="AB238">
            <v>1</v>
          </cell>
        </row>
        <row r="239">
          <cell r="B239" t="str">
            <v>PR212</v>
          </cell>
          <cell r="I239">
            <v>0</v>
          </cell>
          <cell r="K239">
            <v>0</v>
          </cell>
          <cell r="O239">
            <v>0</v>
          </cell>
          <cell r="P239" t="e">
            <v>#DIV/0!</v>
          </cell>
          <cell r="Q239" t="e">
            <v>#DIV/0!</v>
          </cell>
          <cell r="R239" t="e">
            <v>#DIV/0!</v>
          </cell>
          <cell r="S239" t="e">
            <v>#DIV/0!</v>
          </cell>
          <cell r="T239" t="e">
            <v>#DIV/0!</v>
          </cell>
          <cell r="U239" t="e">
            <v>#DIV/0!</v>
          </cell>
          <cell r="V239" t="e">
            <v>#DIV/0!</v>
          </cell>
          <cell r="W239" t="e">
            <v>#DIV/0!</v>
          </cell>
          <cell r="X239" t="e">
            <v>#DIV/0!</v>
          </cell>
          <cell r="Y239" t="e">
            <v>#DIV/0!</v>
          </cell>
          <cell r="Z239" t="e">
            <v>#DIV/0!</v>
          </cell>
          <cell r="AA239" t="e">
            <v>#DIV/0!</v>
          </cell>
          <cell r="AB239" t="e">
            <v>#DIV/0!</v>
          </cell>
        </row>
        <row r="240">
          <cell r="I240">
            <v>0</v>
          </cell>
          <cell r="K240">
            <v>0</v>
          </cell>
          <cell r="O240">
            <v>0</v>
          </cell>
          <cell r="P240" t="e">
            <v>#DIV/0!</v>
          </cell>
          <cell r="Q240" t="e">
            <v>#DIV/0!</v>
          </cell>
          <cell r="R240" t="e">
            <v>#DIV/0!</v>
          </cell>
          <cell r="S240" t="e">
            <v>#DIV/0!</v>
          </cell>
          <cell r="T240" t="e">
            <v>#DIV/0!</v>
          </cell>
          <cell r="U240" t="e">
            <v>#DIV/0!</v>
          </cell>
          <cell r="V240" t="e">
            <v>#DIV/0!</v>
          </cell>
          <cell r="W240" t="e">
            <v>#DIV/0!</v>
          </cell>
          <cell r="X240" t="e">
            <v>#DIV/0!</v>
          </cell>
          <cell r="Y240" t="e">
            <v>#DIV/0!</v>
          </cell>
          <cell r="Z240" t="e">
            <v>#DIV/0!</v>
          </cell>
          <cell r="AA240" t="e">
            <v>#DIV/0!</v>
          </cell>
          <cell r="AB240" t="e">
            <v>#DIV/0!</v>
          </cell>
        </row>
        <row r="241">
          <cell r="B241" t="str">
            <v>PR218</v>
          </cell>
          <cell r="I241">
            <v>0</v>
          </cell>
          <cell r="K241">
            <v>0</v>
          </cell>
          <cell r="O241">
            <v>0</v>
          </cell>
          <cell r="P241" t="e">
            <v>#DIV/0!</v>
          </cell>
          <cell r="Q241" t="e">
            <v>#DIV/0!</v>
          </cell>
          <cell r="R241" t="e">
            <v>#DIV/0!</v>
          </cell>
          <cell r="S241" t="e">
            <v>#DIV/0!</v>
          </cell>
          <cell r="T241" t="e">
            <v>#DIV/0!</v>
          </cell>
          <cell r="U241" t="e">
            <v>#DIV/0!</v>
          </cell>
          <cell r="V241" t="e">
            <v>#DIV/0!</v>
          </cell>
          <cell r="W241" t="e">
            <v>#DIV/0!</v>
          </cell>
          <cell r="X241" t="e">
            <v>#DIV/0!</v>
          </cell>
          <cell r="Y241" t="e">
            <v>#DIV/0!</v>
          </cell>
          <cell r="Z241" t="e">
            <v>#DIV/0!</v>
          </cell>
          <cell r="AA241" t="e">
            <v>#DIV/0!</v>
          </cell>
          <cell r="AB241" t="e">
            <v>#DIV/0!</v>
          </cell>
        </row>
        <row r="242">
          <cell r="I242">
            <v>0</v>
          </cell>
          <cell r="K242">
            <v>0</v>
          </cell>
          <cell r="O242">
            <v>0</v>
          </cell>
          <cell r="P242" t="e">
            <v>#DIV/0!</v>
          </cell>
          <cell r="Q242" t="e">
            <v>#DIV/0!</v>
          </cell>
          <cell r="R242" t="e">
            <v>#DIV/0!</v>
          </cell>
          <cell r="S242" t="e">
            <v>#DIV/0!</v>
          </cell>
          <cell r="T242" t="e">
            <v>#DIV/0!</v>
          </cell>
          <cell r="U242" t="e">
            <v>#DIV/0!</v>
          </cell>
          <cell r="V242" t="e">
            <v>#DIV/0!</v>
          </cell>
          <cell r="W242" t="e">
            <v>#DIV/0!</v>
          </cell>
          <cell r="X242" t="e">
            <v>#DIV/0!</v>
          </cell>
          <cell r="Y242" t="e">
            <v>#DIV/0!</v>
          </cell>
          <cell r="Z242" t="e">
            <v>#DIV/0!</v>
          </cell>
          <cell r="AA242" t="e">
            <v>#DIV/0!</v>
          </cell>
          <cell r="AB242" t="e">
            <v>#DIV/0!</v>
          </cell>
        </row>
        <row r="243">
          <cell r="B243" t="str">
            <v>PR222</v>
          </cell>
          <cell r="I243">
            <v>556.44000000000233</v>
          </cell>
          <cell r="K243">
            <v>556.44000000000233</v>
          </cell>
          <cell r="O243">
            <v>556.44000000000233</v>
          </cell>
          <cell r="P243">
            <v>0</v>
          </cell>
          <cell r="Q243">
            <v>0</v>
          </cell>
          <cell r="R243">
            <v>0</v>
          </cell>
          <cell r="S243">
            <v>0</v>
          </cell>
          <cell r="T243">
            <v>0</v>
          </cell>
          <cell r="U243">
            <v>0</v>
          </cell>
          <cell r="V243">
            <v>1</v>
          </cell>
          <cell r="W243">
            <v>0</v>
          </cell>
          <cell r="X243">
            <v>1</v>
          </cell>
          <cell r="Y243">
            <v>0</v>
          </cell>
          <cell r="Z243">
            <v>0</v>
          </cell>
          <cell r="AA243">
            <v>0</v>
          </cell>
          <cell r="AB243">
            <v>1</v>
          </cell>
        </row>
        <row r="244">
          <cell r="I244">
            <v>556.44000000000233</v>
          </cell>
          <cell r="K244">
            <v>556.44000000000233</v>
          </cell>
          <cell r="O244">
            <v>556.44000000000233</v>
          </cell>
          <cell r="P244">
            <v>0</v>
          </cell>
          <cell r="Q244">
            <v>0</v>
          </cell>
          <cell r="R244">
            <v>0</v>
          </cell>
          <cell r="S244">
            <v>0</v>
          </cell>
          <cell r="T244">
            <v>0</v>
          </cell>
          <cell r="U244">
            <v>0</v>
          </cell>
          <cell r="V244">
            <v>1</v>
          </cell>
          <cell r="W244">
            <v>0</v>
          </cell>
          <cell r="X244">
            <v>1</v>
          </cell>
          <cell r="Y244">
            <v>0</v>
          </cell>
          <cell r="Z244">
            <v>0</v>
          </cell>
          <cell r="AA244">
            <v>0</v>
          </cell>
          <cell r="AB244">
            <v>1</v>
          </cell>
        </row>
        <row r="245">
          <cell r="B245" t="str">
            <v>PR236</v>
          </cell>
          <cell r="I245">
            <v>0</v>
          </cell>
          <cell r="K245">
            <v>0</v>
          </cell>
          <cell r="O245">
            <v>0</v>
          </cell>
          <cell r="P245" t="e">
            <v>#DIV/0!</v>
          </cell>
          <cell r="Q245" t="e">
            <v>#DIV/0!</v>
          </cell>
          <cell r="R245" t="e">
            <v>#DIV/0!</v>
          </cell>
          <cell r="S245" t="e">
            <v>#DIV/0!</v>
          </cell>
          <cell r="T245" t="e">
            <v>#DIV/0!</v>
          </cell>
          <cell r="U245" t="e">
            <v>#DIV/0!</v>
          </cell>
          <cell r="V245" t="e">
            <v>#DIV/0!</v>
          </cell>
          <cell r="W245" t="e">
            <v>#DIV/0!</v>
          </cell>
          <cell r="X245" t="e">
            <v>#DIV/0!</v>
          </cell>
          <cell r="Y245" t="e">
            <v>#DIV/0!</v>
          </cell>
          <cell r="Z245" t="e">
            <v>#DIV/0!</v>
          </cell>
          <cell r="AA245" t="e">
            <v>#DIV/0!</v>
          </cell>
          <cell r="AB245" t="e">
            <v>#DIV/0!</v>
          </cell>
        </row>
        <row r="246">
          <cell r="I246">
            <v>0</v>
          </cell>
          <cell r="K246">
            <v>0</v>
          </cell>
          <cell r="O246">
            <v>0</v>
          </cell>
          <cell r="P246" t="e">
            <v>#DIV/0!</v>
          </cell>
          <cell r="Q246" t="e">
            <v>#DIV/0!</v>
          </cell>
          <cell r="R246" t="e">
            <v>#DIV/0!</v>
          </cell>
          <cell r="S246" t="e">
            <v>#DIV/0!</v>
          </cell>
          <cell r="T246" t="e">
            <v>#DIV/0!</v>
          </cell>
          <cell r="U246" t="e">
            <v>#DIV/0!</v>
          </cell>
          <cell r="V246" t="e">
            <v>#DIV/0!</v>
          </cell>
          <cell r="W246" t="e">
            <v>#DIV/0!</v>
          </cell>
          <cell r="X246" t="e">
            <v>#DIV/0!</v>
          </cell>
          <cell r="Y246" t="e">
            <v>#DIV/0!</v>
          </cell>
          <cell r="Z246" t="e">
            <v>#DIV/0!</v>
          </cell>
          <cell r="AA246" t="e">
            <v>#DIV/0!</v>
          </cell>
          <cell r="AB246" t="e">
            <v>#DIV/0!</v>
          </cell>
        </row>
        <row r="247">
          <cell r="B247" t="str">
            <v>PR238</v>
          </cell>
          <cell r="C247">
            <v>7291.45</v>
          </cell>
          <cell r="D247">
            <v>13308.51</v>
          </cell>
          <cell r="E247">
            <v>20599.96</v>
          </cell>
          <cell r="G247">
            <v>1037.33</v>
          </cell>
          <cell r="H247">
            <v>1037.33</v>
          </cell>
          <cell r="I247">
            <v>22215.84</v>
          </cell>
          <cell r="K247">
            <v>22215.84</v>
          </cell>
          <cell r="M247">
            <v>2845.18</v>
          </cell>
          <cell r="N247">
            <v>2845.18</v>
          </cell>
          <cell r="O247">
            <v>46698.31</v>
          </cell>
          <cell r="P247">
            <v>0.15613948342027795</v>
          </cell>
          <cell r="Q247">
            <v>0.28498911416708655</v>
          </cell>
          <cell r="R247">
            <v>0.4411285975873645</v>
          </cell>
          <cell r="S247">
            <v>0</v>
          </cell>
          <cell r="T247">
            <v>2.2213437702563541E-2</v>
          </cell>
          <cell r="U247">
            <v>2.2213437702563541E-2</v>
          </cell>
          <cell r="V247">
            <v>0.47573113459566313</v>
          </cell>
          <cell r="W247">
            <v>0</v>
          </cell>
          <cell r="X247">
            <v>0.47573113459566313</v>
          </cell>
          <cell r="Y247">
            <v>0</v>
          </cell>
          <cell r="Z247">
            <v>6.0926830114408852E-2</v>
          </cell>
          <cell r="AA247">
            <v>6.0926830114408852E-2</v>
          </cell>
          <cell r="AB247">
            <v>1</v>
          </cell>
        </row>
        <row r="248">
          <cell r="C248">
            <v>7291.45</v>
          </cell>
          <cell r="D248">
            <v>13308.51</v>
          </cell>
          <cell r="E248">
            <v>20599.96</v>
          </cell>
          <cell r="G248">
            <v>1037.33</v>
          </cell>
          <cell r="H248">
            <v>1037.33</v>
          </cell>
          <cell r="I248">
            <v>22215.84</v>
          </cell>
          <cell r="K248">
            <v>22215.84</v>
          </cell>
          <cell r="M248">
            <v>2845.18</v>
          </cell>
          <cell r="N248">
            <v>2845.18</v>
          </cell>
          <cell r="O248">
            <v>46698.31</v>
          </cell>
          <cell r="P248">
            <v>0.15613948342027795</v>
          </cell>
          <cell r="Q248">
            <v>0.28498911416708655</v>
          </cell>
          <cell r="R248">
            <v>0.4411285975873645</v>
          </cell>
          <cell r="S248">
            <v>0</v>
          </cell>
          <cell r="T248">
            <v>2.2213437702563541E-2</v>
          </cell>
          <cell r="U248">
            <v>2.2213437702563541E-2</v>
          </cell>
          <cell r="V248">
            <v>0.47573113459566313</v>
          </cell>
          <cell r="W248">
            <v>0</v>
          </cell>
          <cell r="X248">
            <v>0.47573113459566313</v>
          </cell>
          <cell r="Y248">
            <v>0</v>
          </cell>
          <cell r="Z248">
            <v>6.0926830114408852E-2</v>
          </cell>
          <cell r="AA248">
            <v>6.0926830114408852E-2</v>
          </cell>
          <cell r="AB248">
            <v>1</v>
          </cell>
        </row>
        <row r="249">
          <cell r="B249" t="str">
            <v>PR240</v>
          </cell>
          <cell r="I249">
            <v>11718.13</v>
          </cell>
          <cell r="K249">
            <v>11718.13</v>
          </cell>
          <cell r="O249">
            <v>11718.13</v>
          </cell>
          <cell r="P249">
            <v>0</v>
          </cell>
          <cell r="Q249">
            <v>0</v>
          </cell>
          <cell r="R249">
            <v>0</v>
          </cell>
          <cell r="S249">
            <v>0</v>
          </cell>
          <cell r="T249">
            <v>0</v>
          </cell>
          <cell r="U249">
            <v>0</v>
          </cell>
          <cell r="V249">
            <v>1</v>
          </cell>
          <cell r="W249">
            <v>0</v>
          </cell>
          <cell r="X249">
            <v>1</v>
          </cell>
          <cell r="Y249">
            <v>0</v>
          </cell>
          <cell r="Z249">
            <v>0</v>
          </cell>
          <cell r="AA249">
            <v>0</v>
          </cell>
          <cell r="AB249">
            <v>1</v>
          </cell>
        </row>
        <row r="250">
          <cell r="I250">
            <v>11718.13</v>
          </cell>
          <cell r="K250">
            <v>11718.13</v>
          </cell>
          <cell r="O250">
            <v>11718.13</v>
          </cell>
          <cell r="P250">
            <v>0</v>
          </cell>
          <cell r="Q250">
            <v>0</v>
          </cell>
          <cell r="R250">
            <v>0</v>
          </cell>
          <cell r="S250">
            <v>0</v>
          </cell>
          <cell r="T250">
            <v>0</v>
          </cell>
          <cell r="U250">
            <v>0</v>
          </cell>
          <cell r="V250">
            <v>1</v>
          </cell>
          <cell r="W250">
            <v>0</v>
          </cell>
          <cell r="X250">
            <v>1</v>
          </cell>
          <cell r="Y250">
            <v>0</v>
          </cell>
          <cell r="Z250">
            <v>0</v>
          </cell>
          <cell r="AA250">
            <v>0</v>
          </cell>
          <cell r="AB250">
            <v>1</v>
          </cell>
        </row>
        <row r="251">
          <cell r="B251" t="str">
            <v>PR244</v>
          </cell>
          <cell r="F251">
            <v>4385</v>
          </cell>
          <cell r="G251">
            <v>85108.17</v>
          </cell>
          <cell r="H251">
            <v>89493.17</v>
          </cell>
          <cell r="I251">
            <v>229979.17</v>
          </cell>
          <cell r="K251">
            <v>229979.17</v>
          </cell>
          <cell r="O251">
            <v>319472.34000000003</v>
          </cell>
          <cell r="P251">
            <v>0</v>
          </cell>
          <cell r="Q251">
            <v>0</v>
          </cell>
          <cell r="R251">
            <v>0</v>
          </cell>
          <cell r="S251">
            <v>1.3725757916945172E-2</v>
          </cell>
          <cell r="T251">
            <v>0.26640231201236386</v>
          </cell>
          <cell r="U251">
            <v>0.28012806992930905</v>
          </cell>
          <cell r="V251">
            <v>0.71987193007069095</v>
          </cell>
          <cell r="W251">
            <v>0</v>
          </cell>
          <cell r="X251">
            <v>0.71987193007069095</v>
          </cell>
          <cell r="Y251">
            <v>0</v>
          </cell>
          <cell r="Z251">
            <v>0</v>
          </cell>
          <cell r="AA251">
            <v>0</v>
          </cell>
          <cell r="AB251">
            <v>1</v>
          </cell>
        </row>
        <row r="252">
          <cell r="F252">
            <v>4385</v>
          </cell>
          <cell r="G252">
            <v>85108.17</v>
          </cell>
          <cell r="H252">
            <v>89493.17</v>
          </cell>
          <cell r="I252">
            <v>229979.17</v>
          </cell>
          <cell r="K252">
            <v>229979.17</v>
          </cell>
          <cell r="O252">
            <v>319472.34000000003</v>
          </cell>
          <cell r="P252">
            <v>0</v>
          </cell>
          <cell r="Q252">
            <v>0</v>
          </cell>
          <cell r="R252">
            <v>0</v>
          </cell>
          <cell r="S252">
            <v>1.3725757916945172E-2</v>
          </cell>
          <cell r="T252">
            <v>0.26640231201236386</v>
          </cell>
          <cell r="U252">
            <v>0.28012806992930905</v>
          </cell>
          <cell r="V252">
            <v>0.71987193007069095</v>
          </cell>
          <cell r="W252">
            <v>0</v>
          </cell>
          <cell r="X252">
            <v>0.71987193007069095</v>
          </cell>
          <cell r="Y252">
            <v>0</v>
          </cell>
          <cell r="Z252">
            <v>0</v>
          </cell>
          <cell r="AA252">
            <v>0</v>
          </cell>
          <cell r="AB252">
            <v>1</v>
          </cell>
        </row>
        <row r="253">
          <cell r="B253" t="str">
            <v>PR245</v>
          </cell>
          <cell r="G253">
            <v>3836.74</v>
          </cell>
          <cell r="H253">
            <v>3836.74</v>
          </cell>
          <cell r="I253">
            <v>100722.01</v>
          </cell>
          <cell r="K253">
            <v>100722.01</v>
          </cell>
          <cell r="O253">
            <v>104558.75</v>
          </cell>
          <cell r="P253">
            <v>0</v>
          </cell>
          <cell r="Q253">
            <v>0</v>
          </cell>
          <cell r="R253">
            <v>0</v>
          </cell>
          <cell r="S253">
            <v>0</v>
          </cell>
          <cell r="T253">
            <v>3.6694585579877342E-2</v>
          </cell>
          <cell r="U253">
            <v>3.6694585579877342E-2</v>
          </cell>
          <cell r="V253">
            <v>0.96330541442012263</v>
          </cell>
          <cell r="W253">
            <v>0</v>
          </cell>
          <cell r="X253">
            <v>0.96330541442012263</v>
          </cell>
          <cell r="Y253">
            <v>0</v>
          </cell>
          <cell r="Z253">
            <v>0</v>
          </cell>
          <cell r="AA253">
            <v>0</v>
          </cell>
          <cell r="AB253">
            <v>1</v>
          </cell>
        </row>
        <row r="254">
          <cell r="G254">
            <v>3836.74</v>
          </cell>
          <cell r="H254">
            <v>3836.74</v>
          </cell>
          <cell r="I254">
            <v>100722.01</v>
          </cell>
          <cell r="K254">
            <v>100722.01</v>
          </cell>
          <cell r="O254">
            <v>104558.75</v>
          </cell>
          <cell r="P254">
            <v>0</v>
          </cell>
          <cell r="Q254">
            <v>0</v>
          </cell>
          <cell r="R254">
            <v>0</v>
          </cell>
          <cell r="S254">
            <v>0</v>
          </cell>
          <cell r="T254">
            <v>3.6694585579877342E-2</v>
          </cell>
          <cell r="U254">
            <v>3.6694585579877342E-2</v>
          </cell>
          <cell r="V254">
            <v>0.96330541442012263</v>
          </cell>
          <cell r="W254">
            <v>0</v>
          </cell>
          <cell r="X254">
            <v>0.96330541442012263</v>
          </cell>
          <cell r="Y254">
            <v>0</v>
          </cell>
          <cell r="Z254">
            <v>0</v>
          </cell>
          <cell r="AA254">
            <v>0</v>
          </cell>
          <cell r="AB254">
            <v>1</v>
          </cell>
        </row>
        <row r="255">
          <cell r="B255" t="str">
            <v>PR254</v>
          </cell>
          <cell r="I255">
            <v>3048.58</v>
          </cell>
          <cell r="K255">
            <v>3048.58</v>
          </cell>
          <cell r="O255">
            <v>3048.58</v>
          </cell>
          <cell r="P255">
            <v>0</v>
          </cell>
          <cell r="Q255">
            <v>0</v>
          </cell>
          <cell r="R255">
            <v>0</v>
          </cell>
          <cell r="S255">
            <v>0</v>
          </cell>
          <cell r="T255">
            <v>0</v>
          </cell>
          <cell r="U255">
            <v>0</v>
          </cell>
          <cell r="V255">
            <v>1</v>
          </cell>
          <cell r="W255">
            <v>0</v>
          </cell>
          <cell r="X255">
            <v>1</v>
          </cell>
          <cell r="Y255">
            <v>0</v>
          </cell>
          <cell r="Z255">
            <v>0</v>
          </cell>
          <cell r="AA255">
            <v>0</v>
          </cell>
          <cell r="AB255">
            <v>1</v>
          </cell>
        </row>
        <row r="256">
          <cell r="I256">
            <v>3048.58</v>
          </cell>
          <cell r="K256">
            <v>3048.58</v>
          </cell>
          <cell r="O256">
            <v>3048.58</v>
          </cell>
          <cell r="P256">
            <v>0</v>
          </cell>
          <cell r="Q256">
            <v>0</v>
          </cell>
          <cell r="R256">
            <v>0</v>
          </cell>
          <cell r="S256">
            <v>0</v>
          </cell>
          <cell r="T256">
            <v>0</v>
          </cell>
          <cell r="U256">
            <v>0</v>
          </cell>
          <cell r="V256">
            <v>1</v>
          </cell>
          <cell r="W256">
            <v>0</v>
          </cell>
          <cell r="X256">
            <v>1</v>
          </cell>
          <cell r="Y256">
            <v>0</v>
          </cell>
          <cell r="Z256">
            <v>0</v>
          </cell>
          <cell r="AA256">
            <v>0</v>
          </cell>
          <cell r="AB256">
            <v>1</v>
          </cell>
        </row>
        <row r="257">
          <cell r="B257" t="str">
            <v>PR255</v>
          </cell>
          <cell r="C257">
            <v>195820.39</v>
          </cell>
          <cell r="D257">
            <v>359415.2</v>
          </cell>
          <cell r="E257">
            <v>555235.59</v>
          </cell>
          <cell r="G257">
            <v>1104842.1499999999</v>
          </cell>
          <cell r="H257">
            <v>1104842.1499999999</v>
          </cell>
          <cell r="I257">
            <v>5606700.7600000007</v>
          </cell>
          <cell r="K257">
            <v>5606700.7600000007</v>
          </cell>
          <cell r="M257">
            <v>24619.29</v>
          </cell>
          <cell r="N257">
            <v>24619.29</v>
          </cell>
          <cell r="O257">
            <v>7291397.790000001</v>
          </cell>
          <cell r="P257">
            <v>2.6856358086588497E-2</v>
          </cell>
          <cell r="Q257">
            <v>4.929304508566662E-2</v>
          </cell>
          <cell r="R257">
            <v>7.6149403172255103E-2</v>
          </cell>
          <cell r="S257">
            <v>0</v>
          </cell>
          <cell r="T257">
            <v>0.15152679661988375</v>
          </cell>
          <cell r="U257">
            <v>0.15152679661988375</v>
          </cell>
          <cell r="V257">
            <v>0.76894731593021481</v>
          </cell>
          <cell r="W257">
            <v>0</v>
          </cell>
          <cell r="X257">
            <v>0.76894731593021481</v>
          </cell>
          <cell r="Y257">
            <v>0</v>
          </cell>
          <cell r="Z257">
            <v>3.3764842776463026E-3</v>
          </cell>
          <cell r="AA257">
            <v>3.3764842776463026E-3</v>
          </cell>
          <cell r="AB257">
            <v>1</v>
          </cell>
        </row>
        <row r="258">
          <cell r="C258">
            <v>195820.39</v>
          </cell>
          <cell r="D258">
            <v>359415.2</v>
          </cell>
          <cell r="E258">
            <v>555235.59</v>
          </cell>
          <cell r="G258">
            <v>1104842.1499999999</v>
          </cell>
          <cell r="H258">
            <v>1104842.1499999999</v>
          </cell>
          <cell r="I258">
            <v>5606700.7600000007</v>
          </cell>
          <cell r="K258">
            <v>5606700.7600000007</v>
          </cell>
          <cell r="M258">
            <v>24619.29</v>
          </cell>
          <cell r="N258">
            <v>24619.29</v>
          </cell>
          <cell r="O258">
            <v>7291397.790000001</v>
          </cell>
          <cell r="P258">
            <v>2.6856358086588497E-2</v>
          </cell>
          <cell r="Q258">
            <v>4.929304508566662E-2</v>
          </cell>
          <cell r="R258">
            <v>7.6149403172255103E-2</v>
          </cell>
          <cell r="S258">
            <v>0</v>
          </cell>
          <cell r="T258">
            <v>0.15152679661988375</v>
          </cell>
          <cell r="U258">
            <v>0.15152679661988375</v>
          </cell>
          <cell r="V258">
            <v>0.76894731593021481</v>
          </cell>
          <cell r="W258">
            <v>0</v>
          </cell>
          <cell r="X258">
            <v>0.76894731593021481</v>
          </cell>
          <cell r="Y258">
            <v>0</v>
          </cell>
          <cell r="Z258">
            <v>3.3764842776463026E-3</v>
          </cell>
          <cell r="AA258">
            <v>3.3764842776463026E-3</v>
          </cell>
          <cell r="AB258">
            <v>1</v>
          </cell>
        </row>
        <row r="259">
          <cell r="B259" t="str">
            <v>PR261</v>
          </cell>
          <cell r="I259">
            <v>82584.45</v>
          </cell>
          <cell r="K259">
            <v>82584.45</v>
          </cell>
          <cell r="O259">
            <v>82584.45</v>
          </cell>
          <cell r="P259">
            <v>0</v>
          </cell>
          <cell r="Q259">
            <v>0</v>
          </cell>
          <cell r="R259">
            <v>0</v>
          </cell>
          <cell r="S259">
            <v>0</v>
          </cell>
          <cell r="T259">
            <v>0</v>
          </cell>
          <cell r="U259">
            <v>0</v>
          </cell>
          <cell r="V259">
            <v>1</v>
          </cell>
          <cell r="W259">
            <v>0</v>
          </cell>
          <cell r="X259">
            <v>1</v>
          </cell>
          <cell r="Y259">
            <v>0</v>
          </cell>
          <cell r="Z259">
            <v>0</v>
          </cell>
          <cell r="AA259">
            <v>0</v>
          </cell>
          <cell r="AB259">
            <v>1</v>
          </cell>
        </row>
        <row r="260">
          <cell r="I260">
            <v>82584.45</v>
          </cell>
          <cell r="K260">
            <v>82584.45</v>
          </cell>
          <cell r="O260">
            <v>82584.45</v>
          </cell>
          <cell r="P260">
            <v>0</v>
          </cell>
          <cell r="Q260">
            <v>0</v>
          </cell>
          <cell r="R260">
            <v>0</v>
          </cell>
          <cell r="S260">
            <v>0</v>
          </cell>
          <cell r="T260">
            <v>0</v>
          </cell>
          <cell r="U260">
            <v>0</v>
          </cell>
          <cell r="V260">
            <v>1</v>
          </cell>
          <cell r="W260">
            <v>0</v>
          </cell>
          <cell r="X260">
            <v>1</v>
          </cell>
          <cell r="Y260">
            <v>0</v>
          </cell>
          <cell r="Z260">
            <v>0</v>
          </cell>
          <cell r="AA260">
            <v>0</v>
          </cell>
          <cell r="AB260">
            <v>1</v>
          </cell>
        </row>
        <row r="261">
          <cell r="B261" t="str">
            <v>PR269</v>
          </cell>
          <cell r="I261">
            <v>632.09999999997672</v>
          </cell>
          <cell r="K261">
            <v>632.09999999997672</v>
          </cell>
          <cell r="O261">
            <v>632.09999999997672</v>
          </cell>
          <cell r="P261">
            <v>0</v>
          </cell>
          <cell r="Q261">
            <v>0</v>
          </cell>
          <cell r="R261">
            <v>0</v>
          </cell>
          <cell r="S261">
            <v>0</v>
          </cell>
          <cell r="T261">
            <v>0</v>
          </cell>
          <cell r="U261">
            <v>0</v>
          </cell>
          <cell r="V261">
            <v>1</v>
          </cell>
          <cell r="W261">
            <v>0</v>
          </cell>
          <cell r="X261">
            <v>1</v>
          </cell>
          <cell r="Y261">
            <v>0</v>
          </cell>
          <cell r="Z261">
            <v>0</v>
          </cell>
          <cell r="AA261">
            <v>0</v>
          </cell>
          <cell r="AB261">
            <v>1</v>
          </cell>
        </row>
        <row r="262">
          <cell r="I262">
            <v>632.09999999997672</v>
          </cell>
          <cell r="K262">
            <v>632.09999999997672</v>
          </cell>
          <cell r="O262">
            <v>632.09999999997672</v>
          </cell>
          <cell r="P262">
            <v>0</v>
          </cell>
          <cell r="Q262">
            <v>0</v>
          </cell>
          <cell r="R262">
            <v>0</v>
          </cell>
          <cell r="S262">
            <v>0</v>
          </cell>
          <cell r="T262">
            <v>0</v>
          </cell>
          <cell r="U262">
            <v>0</v>
          </cell>
          <cell r="V262">
            <v>1</v>
          </cell>
          <cell r="W262">
            <v>0</v>
          </cell>
          <cell r="X262">
            <v>1</v>
          </cell>
          <cell r="Y262">
            <v>0</v>
          </cell>
          <cell r="Z262">
            <v>0</v>
          </cell>
          <cell r="AA262">
            <v>0</v>
          </cell>
          <cell r="AB262">
            <v>1</v>
          </cell>
        </row>
        <row r="263">
          <cell r="B263" t="str">
            <v>PR270</v>
          </cell>
          <cell r="I263">
            <v>18000</v>
          </cell>
          <cell r="K263">
            <v>18000</v>
          </cell>
          <cell r="O263">
            <v>18000</v>
          </cell>
          <cell r="P263">
            <v>0</v>
          </cell>
          <cell r="Q263">
            <v>0</v>
          </cell>
          <cell r="R263">
            <v>0</v>
          </cell>
          <cell r="S263">
            <v>0</v>
          </cell>
          <cell r="T263">
            <v>0</v>
          </cell>
          <cell r="U263">
            <v>0</v>
          </cell>
          <cell r="V263">
            <v>1</v>
          </cell>
          <cell r="W263">
            <v>0</v>
          </cell>
          <cell r="X263">
            <v>1</v>
          </cell>
          <cell r="Y263">
            <v>0</v>
          </cell>
          <cell r="Z263">
            <v>0</v>
          </cell>
          <cell r="AA263">
            <v>0</v>
          </cell>
          <cell r="AB263">
            <v>1</v>
          </cell>
        </row>
        <row r="264">
          <cell r="I264">
            <v>18000</v>
          </cell>
          <cell r="K264">
            <v>18000</v>
          </cell>
          <cell r="O264">
            <v>18000</v>
          </cell>
          <cell r="P264">
            <v>0</v>
          </cell>
          <cell r="Q264">
            <v>0</v>
          </cell>
          <cell r="R264">
            <v>0</v>
          </cell>
          <cell r="S264">
            <v>0</v>
          </cell>
          <cell r="T264">
            <v>0</v>
          </cell>
          <cell r="U264">
            <v>0</v>
          </cell>
          <cell r="V264">
            <v>1</v>
          </cell>
          <cell r="W264">
            <v>0</v>
          </cell>
          <cell r="X264">
            <v>1</v>
          </cell>
          <cell r="Y264">
            <v>0</v>
          </cell>
          <cell r="Z264">
            <v>0</v>
          </cell>
          <cell r="AA264">
            <v>0</v>
          </cell>
          <cell r="AB264">
            <v>1</v>
          </cell>
        </row>
        <row r="265">
          <cell r="B265" t="str">
            <v>PR280</v>
          </cell>
          <cell r="C265">
            <v>79178.33</v>
          </cell>
          <cell r="D265">
            <v>26825.24</v>
          </cell>
          <cell r="E265">
            <v>106003.57</v>
          </cell>
          <cell r="F265">
            <v>82780</v>
          </cell>
          <cell r="G265">
            <v>3792.32</v>
          </cell>
          <cell r="H265">
            <v>86572.32</v>
          </cell>
          <cell r="I265">
            <v>1416769.64</v>
          </cell>
          <cell r="K265">
            <v>1416769.64</v>
          </cell>
          <cell r="M265">
            <v>282.69</v>
          </cell>
          <cell r="N265">
            <v>282.69</v>
          </cell>
          <cell r="O265">
            <v>1609628.22</v>
          </cell>
          <cell r="P265">
            <v>4.9190445977643209E-2</v>
          </cell>
          <cell r="Q265">
            <v>1.6665488133651138E-2</v>
          </cell>
          <cell r="R265">
            <v>6.5855934111294354E-2</v>
          </cell>
          <cell r="S265">
            <v>5.1428024789475918E-2</v>
          </cell>
          <cell r="T265">
            <v>2.3560223117857614E-3</v>
          </cell>
          <cell r="U265">
            <v>5.3784047101261688E-2</v>
          </cell>
          <cell r="V265">
            <v>0.88018439438145535</v>
          </cell>
          <cell r="W265">
            <v>0</v>
          </cell>
          <cell r="X265">
            <v>0.88018439438145535</v>
          </cell>
          <cell r="Y265">
            <v>0</v>
          </cell>
          <cell r="Z265">
            <v>1.7562440598860773E-4</v>
          </cell>
          <cell r="AA265">
            <v>1.7562440598860773E-4</v>
          </cell>
          <cell r="AB265">
            <v>1</v>
          </cell>
        </row>
        <row r="266">
          <cell r="C266">
            <v>79178.33</v>
          </cell>
          <cell r="D266">
            <v>26825.24</v>
          </cell>
          <cell r="E266">
            <v>106003.57</v>
          </cell>
          <cell r="F266">
            <v>82780</v>
          </cell>
          <cell r="G266">
            <v>3792.32</v>
          </cell>
          <cell r="H266">
            <v>86572.32</v>
          </cell>
          <cell r="I266">
            <v>1416769.64</v>
          </cell>
          <cell r="K266">
            <v>1416769.64</v>
          </cell>
          <cell r="M266">
            <v>282.69</v>
          </cell>
          <cell r="N266">
            <v>282.69</v>
          </cell>
          <cell r="O266">
            <v>1609628.22</v>
          </cell>
          <cell r="P266">
            <v>4.9190445977643209E-2</v>
          </cell>
          <cell r="Q266">
            <v>1.6665488133651138E-2</v>
          </cell>
          <cell r="R266">
            <v>6.5855934111294354E-2</v>
          </cell>
          <cell r="S266">
            <v>5.1428024789475918E-2</v>
          </cell>
          <cell r="T266">
            <v>2.3560223117857614E-3</v>
          </cell>
          <cell r="U266">
            <v>5.3784047101261688E-2</v>
          </cell>
          <cell r="V266">
            <v>0.88018439438145535</v>
          </cell>
          <cell r="W266">
            <v>0</v>
          </cell>
          <cell r="X266">
            <v>0.88018439438145535</v>
          </cell>
          <cell r="Y266">
            <v>0</v>
          </cell>
          <cell r="Z266">
            <v>1.7562440598860773E-4</v>
          </cell>
          <cell r="AA266">
            <v>1.7562440598860773E-4</v>
          </cell>
          <cell r="AB266">
            <v>1</v>
          </cell>
        </row>
        <row r="267">
          <cell r="B267" t="str">
            <v>PR288</v>
          </cell>
          <cell r="I267">
            <v>59693.7</v>
          </cell>
          <cell r="K267">
            <v>59693.7</v>
          </cell>
          <cell r="O267">
            <v>59693.7</v>
          </cell>
          <cell r="P267">
            <v>0</v>
          </cell>
          <cell r="Q267">
            <v>0</v>
          </cell>
          <cell r="R267">
            <v>0</v>
          </cell>
          <cell r="S267">
            <v>0</v>
          </cell>
          <cell r="T267">
            <v>0</v>
          </cell>
          <cell r="U267">
            <v>0</v>
          </cell>
          <cell r="V267">
            <v>1</v>
          </cell>
          <cell r="W267">
            <v>0</v>
          </cell>
          <cell r="X267">
            <v>1</v>
          </cell>
          <cell r="Y267">
            <v>0</v>
          </cell>
          <cell r="Z267">
            <v>0</v>
          </cell>
          <cell r="AA267">
            <v>0</v>
          </cell>
          <cell r="AB267">
            <v>1</v>
          </cell>
        </row>
        <row r="268">
          <cell r="I268">
            <v>59693.7</v>
          </cell>
          <cell r="K268">
            <v>59693.7</v>
          </cell>
          <cell r="O268">
            <v>59693.7</v>
          </cell>
          <cell r="P268">
            <v>0</v>
          </cell>
          <cell r="Q268">
            <v>0</v>
          </cell>
          <cell r="R268">
            <v>0</v>
          </cell>
          <cell r="S268">
            <v>0</v>
          </cell>
          <cell r="T268">
            <v>0</v>
          </cell>
          <cell r="U268">
            <v>0</v>
          </cell>
          <cell r="V268">
            <v>1</v>
          </cell>
          <cell r="W268">
            <v>0</v>
          </cell>
          <cell r="X268">
            <v>1</v>
          </cell>
          <cell r="Y268">
            <v>0</v>
          </cell>
          <cell r="Z268">
            <v>0</v>
          </cell>
          <cell r="AA268">
            <v>0</v>
          </cell>
          <cell r="AB268">
            <v>1</v>
          </cell>
        </row>
        <row r="269">
          <cell r="B269" t="str">
            <v>PR291</v>
          </cell>
          <cell r="I269">
            <v>6648.96</v>
          </cell>
          <cell r="K269">
            <v>6648.96</v>
          </cell>
          <cell r="O269">
            <v>6648.96</v>
          </cell>
          <cell r="P269">
            <v>0</v>
          </cell>
          <cell r="Q269">
            <v>0</v>
          </cell>
          <cell r="R269">
            <v>0</v>
          </cell>
          <cell r="S269">
            <v>0</v>
          </cell>
          <cell r="T269">
            <v>0</v>
          </cell>
          <cell r="U269">
            <v>0</v>
          </cell>
          <cell r="V269">
            <v>1</v>
          </cell>
          <cell r="W269">
            <v>0</v>
          </cell>
          <cell r="X269">
            <v>1</v>
          </cell>
          <cell r="Y269">
            <v>0</v>
          </cell>
          <cell r="Z269">
            <v>0</v>
          </cell>
          <cell r="AA269">
            <v>0</v>
          </cell>
          <cell r="AB269">
            <v>1</v>
          </cell>
        </row>
        <row r="270">
          <cell r="I270">
            <v>6648.96</v>
          </cell>
          <cell r="K270">
            <v>6648.96</v>
          </cell>
          <cell r="O270">
            <v>6648.96</v>
          </cell>
          <cell r="P270">
            <v>0</v>
          </cell>
          <cell r="Q270">
            <v>0</v>
          </cell>
          <cell r="R270">
            <v>0</v>
          </cell>
          <cell r="S270">
            <v>0</v>
          </cell>
          <cell r="T270">
            <v>0</v>
          </cell>
          <cell r="U270">
            <v>0</v>
          </cell>
          <cell r="V270">
            <v>1</v>
          </cell>
          <cell r="W270">
            <v>0</v>
          </cell>
          <cell r="X270">
            <v>1</v>
          </cell>
          <cell r="Y270">
            <v>0</v>
          </cell>
          <cell r="Z270">
            <v>0</v>
          </cell>
          <cell r="AA270">
            <v>0</v>
          </cell>
          <cell r="AB270">
            <v>1</v>
          </cell>
        </row>
        <row r="271">
          <cell r="B271" t="str">
            <v>PR292</v>
          </cell>
          <cell r="I271">
            <v>1031.8800000000001</v>
          </cell>
          <cell r="K271">
            <v>1031.8800000000001</v>
          </cell>
          <cell r="O271">
            <v>1031.8800000000001</v>
          </cell>
          <cell r="P271">
            <v>0</v>
          </cell>
          <cell r="Q271">
            <v>0</v>
          </cell>
          <cell r="R271">
            <v>0</v>
          </cell>
          <cell r="S271">
            <v>0</v>
          </cell>
          <cell r="T271">
            <v>0</v>
          </cell>
          <cell r="U271">
            <v>0</v>
          </cell>
          <cell r="V271">
            <v>1</v>
          </cell>
          <cell r="W271">
            <v>0</v>
          </cell>
          <cell r="X271">
            <v>1</v>
          </cell>
          <cell r="Y271">
            <v>0</v>
          </cell>
          <cell r="Z271">
            <v>0</v>
          </cell>
          <cell r="AA271">
            <v>0</v>
          </cell>
          <cell r="AB271">
            <v>1</v>
          </cell>
        </row>
        <row r="272">
          <cell r="I272">
            <v>1031.8800000000001</v>
          </cell>
          <cell r="K272">
            <v>1031.8800000000001</v>
          </cell>
          <cell r="O272">
            <v>1031.8800000000001</v>
          </cell>
          <cell r="P272">
            <v>0</v>
          </cell>
          <cell r="Q272">
            <v>0</v>
          </cell>
          <cell r="R272">
            <v>0</v>
          </cell>
          <cell r="S272">
            <v>0</v>
          </cell>
          <cell r="T272">
            <v>0</v>
          </cell>
          <cell r="U272">
            <v>0</v>
          </cell>
          <cell r="V272">
            <v>1</v>
          </cell>
          <cell r="W272">
            <v>0</v>
          </cell>
          <cell r="X272">
            <v>1</v>
          </cell>
          <cell r="Y272">
            <v>0</v>
          </cell>
          <cell r="Z272">
            <v>0</v>
          </cell>
          <cell r="AA272">
            <v>0</v>
          </cell>
          <cell r="AB272">
            <v>1</v>
          </cell>
        </row>
        <row r="273">
          <cell r="B273" t="str">
            <v>PR303</v>
          </cell>
          <cell r="C273">
            <v>545.12</v>
          </cell>
          <cell r="D273">
            <v>734.01</v>
          </cell>
          <cell r="E273">
            <v>1279.1300000000001</v>
          </cell>
          <cell r="G273">
            <v>5895.45</v>
          </cell>
          <cell r="H273">
            <v>5895.45</v>
          </cell>
          <cell r="I273">
            <v>790775.22</v>
          </cell>
          <cell r="K273">
            <v>790775.22</v>
          </cell>
          <cell r="O273">
            <v>797949.8</v>
          </cell>
          <cell r="P273">
            <v>6.831507445706484E-4</v>
          </cell>
          <cell r="Q273">
            <v>9.198698965774538E-4</v>
          </cell>
          <cell r="R273">
            <v>1.6030206411481024E-3</v>
          </cell>
          <cell r="S273">
            <v>0</v>
          </cell>
          <cell r="T273">
            <v>7.3882467293055268E-3</v>
          </cell>
          <cell r="U273">
            <v>7.3882467293055268E-3</v>
          </cell>
          <cell r="V273">
            <v>0.99100873262954625</v>
          </cell>
          <cell r="W273">
            <v>0</v>
          </cell>
          <cell r="X273">
            <v>0.99100873262954625</v>
          </cell>
          <cell r="Y273">
            <v>0</v>
          </cell>
          <cell r="Z273">
            <v>0</v>
          </cell>
          <cell r="AA273">
            <v>0</v>
          </cell>
          <cell r="AB273">
            <v>1</v>
          </cell>
        </row>
        <row r="274">
          <cell r="C274">
            <v>545.12</v>
          </cell>
          <cell r="D274">
            <v>734.01</v>
          </cell>
          <cell r="E274">
            <v>1279.1300000000001</v>
          </cell>
          <cell r="G274">
            <v>5895.45</v>
          </cell>
          <cell r="H274">
            <v>5895.45</v>
          </cell>
          <cell r="I274">
            <v>790775.22</v>
          </cell>
          <cell r="K274">
            <v>790775.22</v>
          </cell>
          <cell r="O274">
            <v>797949.8</v>
          </cell>
          <cell r="P274">
            <v>6.831507445706484E-4</v>
          </cell>
          <cell r="Q274">
            <v>9.198698965774538E-4</v>
          </cell>
          <cell r="R274">
            <v>1.6030206411481024E-3</v>
          </cell>
          <cell r="S274">
            <v>0</v>
          </cell>
          <cell r="T274">
            <v>7.3882467293055268E-3</v>
          </cell>
          <cell r="U274">
            <v>7.3882467293055268E-3</v>
          </cell>
          <cell r="V274">
            <v>0.99100873262954625</v>
          </cell>
          <cell r="W274">
            <v>0</v>
          </cell>
          <cell r="X274">
            <v>0.99100873262954625</v>
          </cell>
          <cell r="Y274">
            <v>0</v>
          </cell>
          <cell r="Z274">
            <v>0</v>
          </cell>
          <cell r="AA274">
            <v>0</v>
          </cell>
          <cell r="AB274">
            <v>1</v>
          </cell>
        </row>
        <row r="275">
          <cell r="B275" t="str">
            <v>PR308</v>
          </cell>
          <cell r="C275">
            <v>455.42</v>
          </cell>
          <cell r="D275">
            <v>700.38</v>
          </cell>
          <cell r="E275">
            <v>1155.8</v>
          </cell>
          <cell r="F275">
            <v>980182.78</v>
          </cell>
          <cell r="G275">
            <v>254553.58</v>
          </cell>
          <cell r="H275">
            <v>1234736.3600000001</v>
          </cell>
          <cell r="I275">
            <v>10450704.729999997</v>
          </cell>
          <cell r="K275">
            <v>10450704.729999997</v>
          </cell>
          <cell r="O275">
            <v>11686596.889999997</v>
          </cell>
          <cell r="P275">
            <v>3.8969428336293042E-5</v>
          </cell>
          <cell r="Q275">
            <v>5.9930192389822407E-5</v>
          </cell>
          <cell r="R275">
            <v>9.8899620726115435E-5</v>
          </cell>
          <cell r="S275">
            <v>8.3872387250622474E-2</v>
          </cell>
          <cell r="T275">
            <v>2.1781668555524214E-2</v>
          </cell>
          <cell r="U275">
            <v>0.1056540558061467</v>
          </cell>
          <cell r="V275">
            <v>0.8942470445731272</v>
          </cell>
          <cell r="W275">
            <v>0</v>
          </cell>
          <cell r="X275">
            <v>0.8942470445731272</v>
          </cell>
          <cell r="Y275">
            <v>0</v>
          </cell>
          <cell r="Z275">
            <v>0</v>
          </cell>
          <cell r="AA275">
            <v>0</v>
          </cell>
          <cell r="AB275">
            <v>1</v>
          </cell>
        </row>
        <row r="276">
          <cell r="C276">
            <v>455.42</v>
          </cell>
          <cell r="D276">
            <v>700.38</v>
          </cell>
          <cell r="E276">
            <v>1155.8</v>
          </cell>
          <cell r="F276">
            <v>980182.78</v>
          </cell>
          <cell r="G276">
            <v>254553.58</v>
          </cell>
          <cell r="H276">
            <v>1234736.3600000001</v>
          </cell>
          <cell r="I276">
            <v>10450704.729999997</v>
          </cell>
          <cell r="K276">
            <v>10450704.729999997</v>
          </cell>
          <cell r="O276">
            <v>11686596.889999997</v>
          </cell>
          <cell r="P276">
            <v>3.8969428336293042E-5</v>
          </cell>
          <cell r="Q276">
            <v>5.9930192389822407E-5</v>
          </cell>
          <cell r="R276">
            <v>9.8899620726115435E-5</v>
          </cell>
          <cell r="S276">
            <v>8.3872387250622474E-2</v>
          </cell>
          <cell r="T276">
            <v>2.1781668555524214E-2</v>
          </cell>
          <cell r="U276">
            <v>0.1056540558061467</v>
          </cell>
          <cell r="V276">
            <v>0.8942470445731272</v>
          </cell>
          <cell r="W276">
            <v>0</v>
          </cell>
          <cell r="X276">
            <v>0.8942470445731272</v>
          </cell>
          <cell r="Y276">
            <v>0</v>
          </cell>
          <cell r="Z276">
            <v>0</v>
          </cell>
          <cell r="AA276">
            <v>0</v>
          </cell>
          <cell r="AB276">
            <v>1</v>
          </cell>
        </row>
        <row r="277">
          <cell r="B277" t="str">
            <v>PR311</v>
          </cell>
          <cell r="G277">
            <v>-30</v>
          </cell>
          <cell r="H277">
            <v>-30</v>
          </cell>
          <cell r="I277">
            <v>-96825.93</v>
          </cell>
          <cell r="K277">
            <v>-96825.93</v>
          </cell>
          <cell r="O277">
            <v>-96855.93</v>
          </cell>
          <cell r="P277">
            <v>0</v>
          </cell>
          <cell r="Q277">
            <v>0</v>
          </cell>
          <cell r="R277">
            <v>0</v>
          </cell>
          <cell r="S277">
            <v>0</v>
          </cell>
          <cell r="T277">
            <v>3.0973839185685382E-4</v>
          </cell>
          <cell r="U277">
            <v>3.0973839185685382E-4</v>
          </cell>
          <cell r="V277">
            <v>0.99969026160814312</v>
          </cell>
          <cell r="W277">
            <v>0</v>
          </cell>
          <cell r="X277">
            <v>0.99969026160814312</v>
          </cell>
          <cell r="Y277">
            <v>0</v>
          </cell>
          <cell r="Z277">
            <v>0</v>
          </cell>
          <cell r="AA277">
            <v>0</v>
          </cell>
          <cell r="AB277">
            <v>1</v>
          </cell>
        </row>
        <row r="278">
          <cell r="G278">
            <v>-30</v>
          </cell>
          <cell r="H278">
            <v>-30</v>
          </cell>
          <cell r="I278">
            <v>-96825.93</v>
          </cell>
          <cell r="K278">
            <v>-96825.93</v>
          </cell>
          <cell r="O278">
            <v>-96855.93</v>
          </cell>
          <cell r="P278">
            <v>0</v>
          </cell>
          <cell r="Q278">
            <v>0</v>
          </cell>
          <cell r="R278">
            <v>0</v>
          </cell>
          <cell r="S278">
            <v>0</v>
          </cell>
          <cell r="T278">
            <v>3.0973839185685382E-4</v>
          </cell>
          <cell r="U278">
            <v>3.0973839185685382E-4</v>
          </cell>
          <cell r="V278">
            <v>0.99969026160814312</v>
          </cell>
          <cell r="W278">
            <v>0</v>
          </cell>
          <cell r="X278">
            <v>0.99969026160814312</v>
          </cell>
          <cell r="Y278">
            <v>0</v>
          </cell>
          <cell r="Z278">
            <v>0</v>
          </cell>
          <cell r="AA278">
            <v>0</v>
          </cell>
          <cell r="AB278">
            <v>1</v>
          </cell>
        </row>
        <row r="279">
          <cell r="B279" t="str">
            <v>PR315</v>
          </cell>
          <cell r="D279">
            <v>18991.259999999998</v>
          </cell>
          <cell r="E279">
            <v>18991.259999999998</v>
          </cell>
          <cell r="G279">
            <v>5671.27</v>
          </cell>
          <cell r="H279">
            <v>5671.27</v>
          </cell>
          <cell r="I279">
            <v>23400.85</v>
          </cell>
          <cell r="K279">
            <v>23400.85</v>
          </cell>
          <cell r="M279">
            <v>1004.8</v>
          </cell>
          <cell r="N279">
            <v>1004.8</v>
          </cell>
          <cell r="O279">
            <v>49068.18</v>
          </cell>
          <cell r="P279">
            <v>0</v>
          </cell>
          <cell r="Q279">
            <v>0.3870381986859916</v>
          </cell>
          <cell r="R279">
            <v>0.3870381986859916</v>
          </cell>
          <cell r="S279">
            <v>0</v>
          </cell>
          <cell r="T279">
            <v>0.11557938362498875</v>
          </cell>
          <cell r="U279">
            <v>0.11557938362498875</v>
          </cell>
          <cell r="V279">
            <v>0.47690478839850997</v>
          </cell>
          <cell r="W279">
            <v>0</v>
          </cell>
          <cell r="X279">
            <v>0.47690478839850997</v>
          </cell>
          <cell r="Y279">
            <v>0</v>
          </cell>
          <cell r="Z279">
            <v>2.0477629290509652E-2</v>
          </cell>
          <cell r="AA279">
            <v>2.0477629290509652E-2</v>
          </cell>
          <cell r="AB279">
            <v>1</v>
          </cell>
        </row>
        <row r="280">
          <cell r="D280">
            <v>18991.259999999998</v>
          </cell>
          <cell r="E280">
            <v>18991.259999999998</v>
          </cell>
          <cell r="G280">
            <v>5671.27</v>
          </cell>
          <cell r="H280">
            <v>5671.27</v>
          </cell>
          <cell r="I280">
            <v>23400.85</v>
          </cell>
          <cell r="K280">
            <v>23400.85</v>
          </cell>
          <cell r="M280">
            <v>1004.8</v>
          </cell>
          <cell r="N280">
            <v>1004.8</v>
          </cell>
          <cell r="O280">
            <v>49068.18</v>
          </cell>
          <cell r="P280">
            <v>0</v>
          </cell>
          <cell r="Q280">
            <v>0.3870381986859916</v>
          </cell>
          <cell r="R280">
            <v>0.3870381986859916</v>
          </cell>
          <cell r="S280">
            <v>0</v>
          </cell>
          <cell r="T280">
            <v>0.11557938362498875</v>
          </cell>
          <cell r="U280">
            <v>0.11557938362498875</v>
          </cell>
          <cell r="V280">
            <v>0.47690478839850997</v>
          </cell>
          <cell r="W280">
            <v>0</v>
          </cell>
          <cell r="X280">
            <v>0.47690478839850997</v>
          </cell>
          <cell r="Y280">
            <v>0</v>
          </cell>
          <cell r="Z280">
            <v>2.0477629290509652E-2</v>
          </cell>
          <cell r="AA280">
            <v>2.0477629290509652E-2</v>
          </cell>
          <cell r="AB280">
            <v>1</v>
          </cell>
        </row>
        <row r="281">
          <cell r="B281" t="str">
            <v>PR318</v>
          </cell>
          <cell r="C281">
            <v>4029.96</v>
          </cell>
          <cell r="D281">
            <v>46853.71</v>
          </cell>
          <cell r="E281">
            <v>50883.67</v>
          </cell>
          <cell r="F281">
            <v>3626.5</v>
          </cell>
          <cell r="G281">
            <v>459335.46</v>
          </cell>
          <cell r="H281">
            <v>462961.96</v>
          </cell>
          <cell r="I281">
            <v>236931.59</v>
          </cell>
          <cell r="K281">
            <v>236931.59</v>
          </cell>
          <cell r="M281">
            <v>422.97</v>
          </cell>
          <cell r="N281">
            <v>422.97</v>
          </cell>
          <cell r="O281">
            <v>751200.19</v>
          </cell>
          <cell r="P281">
            <v>5.3646951287379206E-3</v>
          </cell>
          <cell r="Q281">
            <v>6.237180264823948E-2</v>
          </cell>
          <cell r="R281">
            <v>6.7736497776977406E-2</v>
          </cell>
          <cell r="S281">
            <v>4.8276079376391003E-3</v>
          </cell>
          <cell r="T281">
            <v>0.61146877505448982</v>
          </cell>
          <cell r="U281">
            <v>0.61629638299212897</v>
          </cell>
          <cell r="V281">
            <v>0.31540406026787615</v>
          </cell>
          <cell r="W281">
            <v>0</v>
          </cell>
          <cell r="X281">
            <v>0.31540406026787615</v>
          </cell>
          <cell r="Y281">
            <v>0</v>
          </cell>
          <cell r="Z281">
            <v>5.6305896301756799E-4</v>
          </cell>
          <cell r="AA281">
            <v>5.6305896301756799E-4</v>
          </cell>
          <cell r="AB281">
            <v>1</v>
          </cell>
        </row>
        <row r="282">
          <cell r="C282">
            <v>4029.96</v>
          </cell>
          <cell r="D282">
            <v>46853.71</v>
          </cell>
          <cell r="E282">
            <v>50883.67</v>
          </cell>
          <cell r="F282">
            <v>3626.5</v>
          </cell>
          <cell r="G282">
            <v>459335.46</v>
          </cell>
          <cell r="H282">
            <v>462961.96</v>
          </cell>
          <cell r="I282">
            <v>236931.59</v>
          </cell>
          <cell r="K282">
            <v>236931.59</v>
          </cell>
          <cell r="M282">
            <v>422.97</v>
          </cell>
          <cell r="N282">
            <v>422.97</v>
          </cell>
          <cell r="O282">
            <v>751200.19</v>
          </cell>
          <cell r="P282">
            <v>5.3646951287379206E-3</v>
          </cell>
          <cell r="Q282">
            <v>6.237180264823948E-2</v>
          </cell>
          <cell r="R282">
            <v>6.7736497776977406E-2</v>
          </cell>
          <cell r="S282">
            <v>4.8276079376391003E-3</v>
          </cell>
          <cell r="T282">
            <v>0.61146877505448982</v>
          </cell>
          <cell r="U282">
            <v>0.61629638299212897</v>
          </cell>
          <cell r="V282">
            <v>0.31540406026787615</v>
          </cell>
          <cell r="W282">
            <v>0</v>
          </cell>
          <cell r="X282">
            <v>0.31540406026787615</v>
          </cell>
          <cell r="Y282">
            <v>0</v>
          </cell>
          <cell r="Z282">
            <v>5.6305896301756799E-4</v>
          </cell>
          <cell r="AA282">
            <v>5.6305896301756799E-4</v>
          </cell>
          <cell r="AB282">
            <v>1</v>
          </cell>
        </row>
        <row r="283">
          <cell r="B283" t="str">
            <v>PR326</v>
          </cell>
          <cell r="I283">
            <v>546270.92000000004</v>
          </cell>
          <cell r="K283">
            <v>546270.92000000004</v>
          </cell>
          <cell r="O283">
            <v>546270.92000000004</v>
          </cell>
          <cell r="P283">
            <v>0</v>
          </cell>
          <cell r="Q283">
            <v>0</v>
          </cell>
          <cell r="R283">
            <v>0</v>
          </cell>
          <cell r="S283">
            <v>0</v>
          </cell>
          <cell r="T283">
            <v>0</v>
          </cell>
          <cell r="U283">
            <v>0</v>
          </cell>
          <cell r="V283">
            <v>1</v>
          </cell>
          <cell r="W283">
            <v>0</v>
          </cell>
          <cell r="X283">
            <v>1</v>
          </cell>
          <cell r="Y283">
            <v>0</v>
          </cell>
          <cell r="Z283">
            <v>0</v>
          </cell>
          <cell r="AA283">
            <v>0</v>
          </cell>
          <cell r="AB283">
            <v>1</v>
          </cell>
        </row>
        <row r="284">
          <cell r="I284">
            <v>546270.92000000004</v>
          </cell>
          <cell r="K284">
            <v>546270.92000000004</v>
          </cell>
          <cell r="O284">
            <v>546270.92000000004</v>
          </cell>
          <cell r="P284">
            <v>0</v>
          </cell>
          <cell r="Q284">
            <v>0</v>
          </cell>
          <cell r="R284">
            <v>0</v>
          </cell>
          <cell r="S284">
            <v>0</v>
          </cell>
          <cell r="T284">
            <v>0</v>
          </cell>
          <cell r="U284">
            <v>0</v>
          </cell>
          <cell r="V284">
            <v>1</v>
          </cell>
          <cell r="W284">
            <v>0</v>
          </cell>
          <cell r="X284">
            <v>1</v>
          </cell>
          <cell r="Y284">
            <v>0</v>
          </cell>
          <cell r="Z284">
            <v>0</v>
          </cell>
          <cell r="AA284">
            <v>0</v>
          </cell>
          <cell r="AB284">
            <v>1</v>
          </cell>
        </row>
        <row r="285">
          <cell r="B285" t="str">
            <v>PR328</v>
          </cell>
          <cell r="I285">
            <v>60008.37</v>
          </cell>
          <cell r="K285">
            <v>60008.37</v>
          </cell>
          <cell r="O285">
            <v>60008.37</v>
          </cell>
          <cell r="P285">
            <v>0</v>
          </cell>
          <cell r="Q285">
            <v>0</v>
          </cell>
          <cell r="R285">
            <v>0</v>
          </cell>
          <cell r="S285">
            <v>0</v>
          </cell>
          <cell r="T285">
            <v>0</v>
          </cell>
          <cell r="U285">
            <v>0</v>
          </cell>
          <cell r="V285">
            <v>1</v>
          </cell>
          <cell r="W285">
            <v>0</v>
          </cell>
          <cell r="X285">
            <v>1</v>
          </cell>
          <cell r="Y285">
            <v>0</v>
          </cell>
          <cell r="Z285">
            <v>0</v>
          </cell>
          <cell r="AA285">
            <v>0</v>
          </cell>
          <cell r="AB285">
            <v>1</v>
          </cell>
        </row>
        <row r="286">
          <cell r="I286">
            <v>60008.37</v>
          </cell>
          <cell r="K286">
            <v>60008.37</v>
          </cell>
          <cell r="O286">
            <v>60008.37</v>
          </cell>
          <cell r="P286">
            <v>0</v>
          </cell>
          <cell r="Q286">
            <v>0</v>
          </cell>
          <cell r="R286">
            <v>0</v>
          </cell>
          <cell r="S286">
            <v>0</v>
          </cell>
          <cell r="T286">
            <v>0</v>
          </cell>
          <cell r="U286">
            <v>0</v>
          </cell>
          <cell r="V286">
            <v>1</v>
          </cell>
          <cell r="W286">
            <v>0</v>
          </cell>
          <cell r="X286">
            <v>1</v>
          </cell>
          <cell r="Y286">
            <v>0</v>
          </cell>
          <cell r="Z286">
            <v>0</v>
          </cell>
          <cell r="AA286">
            <v>0</v>
          </cell>
          <cell r="AB286">
            <v>1</v>
          </cell>
        </row>
        <row r="287">
          <cell r="B287" t="str">
            <v>PR339</v>
          </cell>
          <cell r="F287">
            <v>93306.75</v>
          </cell>
          <cell r="G287">
            <v>1024905.72</v>
          </cell>
          <cell r="H287">
            <v>1118212.47</v>
          </cell>
          <cell r="I287">
            <v>484618.26</v>
          </cell>
          <cell r="K287">
            <v>484618.26</v>
          </cell>
          <cell r="O287">
            <v>1602830.73</v>
          </cell>
          <cell r="P287">
            <v>0</v>
          </cell>
          <cell r="Q287">
            <v>0</v>
          </cell>
          <cell r="R287">
            <v>0</v>
          </cell>
          <cell r="S287">
            <v>5.8213726660955645E-2</v>
          </cell>
          <cell r="T287">
            <v>0.63943478298547474</v>
          </cell>
          <cell r="U287">
            <v>0.69764850964643033</v>
          </cell>
          <cell r="V287">
            <v>0.30235149035356967</v>
          </cell>
          <cell r="W287">
            <v>0</v>
          </cell>
          <cell r="X287">
            <v>0.30235149035356967</v>
          </cell>
          <cell r="Y287">
            <v>0</v>
          </cell>
          <cell r="Z287">
            <v>0</v>
          </cell>
          <cell r="AA287">
            <v>0</v>
          </cell>
          <cell r="AB287">
            <v>1</v>
          </cell>
        </row>
        <row r="288">
          <cell r="F288">
            <v>93306.75</v>
          </cell>
          <cell r="G288">
            <v>1024905.72</v>
          </cell>
          <cell r="H288">
            <v>1118212.47</v>
          </cell>
          <cell r="I288">
            <v>484618.26</v>
          </cell>
          <cell r="K288">
            <v>484618.26</v>
          </cell>
          <cell r="O288">
            <v>1602830.73</v>
          </cell>
          <cell r="P288">
            <v>0</v>
          </cell>
          <cell r="Q288">
            <v>0</v>
          </cell>
          <cell r="R288">
            <v>0</v>
          </cell>
          <cell r="S288">
            <v>5.8213726660955645E-2</v>
          </cell>
          <cell r="T288">
            <v>0.63943478298547474</v>
          </cell>
          <cell r="U288">
            <v>0.69764850964643033</v>
          </cell>
          <cell r="V288">
            <v>0.30235149035356967</v>
          </cell>
          <cell r="W288">
            <v>0</v>
          </cell>
          <cell r="X288">
            <v>0.30235149035356967</v>
          </cell>
          <cell r="Y288">
            <v>0</v>
          </cell>
          <cell r="Z288">
            <v>0</v>
          </cell>
          <cell r="AA288">
            <v>0</v>
          </cell>
          <cell r="AB288">
            <v>1</v>
          </cell>
        </row>
        <row r="289">
          <cell r="B289" t="str">
            <v>PR341</v>
          </cell>
          <cell r="I289">
            <v>6552.78</v>
          </cell>
          <cell r="K289">
            <v>6552.78</v>
          </cell>
          <cell r="O289">
            <v>6552.78</v>
          </cell>
          <cell r="P289">
            <v>0</v>
          </cell>
          <cell r="Q289">
            <v>0</v>
          </cell>
          <cell r="R289">
            <v>0</v>
          </cell>
          <cell r="S289">
            <v>0</v>
          </cell>
          <cell r="T289">
            <v>0</v>
          </cell>
          <cell r="U289">
            <v>0</v>
          </cell>
          <cell r="V289">
            <v>1</v>
          </cell>
          <cell r="W289">
            <v>0</v>
          </cell>
          <cell r="X289">
            <v>1</v>
          </cell>
          <cell r="Y289">
            <v>0</v>
          </cell>
          <cell r="Z289">
            <v>0</v>
          </cell>
          <cell r="AA289">
            <v>0</v>
          </cell>
          <cell r="AB289">
            <v>1</v>
          </cell>
        </row>
        <row r="290">
          <cell r="I290">
            <v>6552.78</v>
          </cell>
          <cell r="K290">
            <v>6552.78</v>
          </cell>
          <cell r="O290">
            <v>6552.78</v>
          </cell>
          <cell r="P290">
            <v>0</v>
          </cell>
          <cell r="Q290">
            <v>0</v>
          </cell>
          <cell r="R290">
            <v>0</v>
          </cell>
          <cell r="S290">
            <v>0</v>
          </cell>
          <cell r="T290">
            <v>0</v>
          </cell>
          <cell r="U290">
            <v>0</v>
          </cell>
          <cell r="V290">
            <v>1</v>
          </cell>
          <cell r="W290">
            <v>0</v>
          </cell>
          <cell r="X290">
            <v>1</v>
          </cell>
          <cell r="Y290">
            <v>0</v>
          </cell>
          <cell r="Z290">
            <v>0</v>
          </cell>
          <cell r="AA290">
            <v>0</v>
          </cell>
          <cell r="AB290">
            <v>1</v>
          </cell>
        </row>
        <row r="291">
          <cell r="B291" t="str">
            <v>PR342</v>
          </cell>
          <cell r="I291">
            <v>20775.86</v>
          </cell>
          <cell r="K291">
            <v>20775.86</v>
          </cell>
          <cell r="O291">
            <v>20775.86</v>
          </cell>
          <cell r="P291">
            <v>0</v>
          </cell>
          <cell r="Q291">
            <v>0</v>
          </cell>
          <cell r="R291">
            <v>0</v>
          </cell>
          <cell r="S291">
            <v>0</v>
          </cell>
          <cell r="T291">
            <v>0</v>
          </cell>
          <cell r="U291">
            <v>0</v>
          </cell>
          <cell r="V291">
            <v>1</v>
          </cell>
          <cell r="W291">
            <v>0</v>
          </cell>
          <cell r="X291">
            <v>1</v>
          </cell>
          <cell r="Y291">
            <v>0</v>
          </cell>
          <cell r="Z291">
            <v>0</v>
          </cell>
          <cell r="AA291">
            <v>0</v>
          </cell>
          <cell r="AB291">
            <v>1</v>
          </cell>
        </row>
        <row r="292">
          <cell r="I292">
            <v>20775.86</v>
          </cell>
          <cell r="K292">
            <v>20775.86</v>
          </cell>
          <cell r="O292">
            <v>20775.86</v>
          </cell>
          <cell r="P292">
            <v>0</v>
          </cell>
          <cell r="Q292">
            <v>0</v>
          </cell>
          <cell r="R292">
            <v>0</v>
          </cell>
          <cell r="S292">
            <v>0</v>
          </cell>
          <cell r="T292">
            <v>0</v>
          </cell>
          <cell r="U292">
            <v>0</v>
          </cell>
          <cell r="V292">
            <v>1</v>
          </cell>
          <cell r="W292">
            <v>0</v>
          </cell>
          <cell r="X292">
            <v>1</v>
          </cell>
          <cell r="Y292">
            <v>0</v>
          </cell>
          <cell r="Z292">
            <v>0</v>
          </cell>
          <cell r="AA292">
            <v>0</v>
          </cell>
          <cell r="AB292">
            <v>1</v>
          </cell>
        </row>
        <row r="293">
          <cell r="B293" t="str">
            <v>PR343</v>
          </cell>
          <cell r="C293">
            <v>182605.96</v>
          </cell>
          <cell r="D293">
            <v>510429.02</v>
          </cell>
          <cell r="E293">
            <v>693034.98</v>
          </cell>
          <cell r="F293">
            <v>150414.41</v>
          </cell>
          <cell r="G293">
            <v>179725.79</v>
          </cell>
          <cell r="H293">
            <v>330140.2</v>
          </cell>
          <cell r="I293">
            <v>648586.56000000006</v>
          </cell>
          <cell r="K293">
            <v>648586.56000000006</v>
          </cell>
          <cell r="O293">
            <v>1671761.74</v>
          </cell>
          <cell r="P293">
            <v>0.10922965613509016</v>
          </cell>
          <cell r="Q293">
            <v>0.3053240230273484</v>
          </cell>
          <cell r="R293">
            <v>0.41455367916243852</v>
          </cell>
          <cell r="S293">
            <v>8.9973592768069932E-2</v>
          </cell>
          <cell r="T293">
            <v>0.10750682091815308</v>
          </cell>
          <cell r="U293">
            <v>0.19748041368622302</v>
          </cell>
          <cell r="V293">
            <v>0.3879659071513385</v>
          </cell>
          <cell r="W293">
            <v>0</v>
          </cell>
          <cell r="X293">
            <v>0.3879659071513385</v>
          </cell>
          <cell r="Y293">
            <v>0</v>
          </cell>
          <cell r="Z293">
            <v>0</v>
          </cell>
          <cell r="AA293">
            <v>0</v>
          </cell>
          <cell r="AB293">
            <v>1</v>
          </cell>
        </row>
        <row r="294">
          <cell r="C294">
            <v>182605.96</v>
          </cell>
          <cell r="D294">
            <v>510429.02</v>
          </cell>
          <cell r="E294">
            <v>693034.98</v>
          </cell>
          <cell r="F294">
            <v>150414.41</v>
          </cell>
          <cell r="G294">
            <v>179725.79</v>
          </cell>
          <cell r="H294">
            <v>330140.2</v>
          </cell>
          <cell r="I294">
            <v>648586.56000000006</v>
          </cell>
          <cell r="K294">
            <v>648586.56000000006</v>
          </cell>
          <cell r="O294">
            <v>1671761.74</v>
          </cell>
          <cell r="P294">
            <v>0.10922965613509016</v>
          </cell>
          <cell r="Q294">
            <v>0.3053240230273484</v>
          </cell>
          <cell r="R294">
            <v>0.41455367916243852</v>
          </cell>
          <cell r="S294">
            <v>8.9973592768069932E-2</v>
          </cell>
          <cell r="T294">
            <v>0.10750682091815308</v>
          </cell>
          <cell r="U294">
            <v>0.19748041368622302</v>
          </cell>
          <cell r="V294">
            <v>0.3879659071513385</v>
          </cell>
          <cell r="W294">
            <v>0</v>
          </cell>
          <cell r="X294">
            <v>0.3879659071513385</v>
          </cell>
          <cell r="Y294">
            <v>0</v>
          </cell>
          <cell r="Z294">
            <v>0</v>
          </cell>
          <cell r="AA294">
            <v>0</v>
          </cell>
          <cell r="AB294">
            <v>1</v>
          </cell>
        </row>
        <row r="295">
          <cell r="B295" t="str">
            <v>PR384</v>
          </cell>
          <cell r="F295">
            <v>105644.09</v>
          </cell>
          <cell r="G295">
            <v>86151.84</v>
          </cell>
          <cell r="H295">
            <v>191795.93</v>
          </cell>
          <cell r="I295">
            <v>70853.600000000006</v>
          </cell>
          <cell r="K295">
            <v>70853.600000000006</v>
          </cell>
          <cell r="O295">
            <v>262649.53000000003</v>
          </cell>
          <cell r="P295">
            <v>0</v>
          </cell>
          <cell r="Q295">
            <v>0</v>
          </cell>
          <cell r="R295">
            <v>0</v>
          </cell>
          <cell r="S295">
            <v>0.40222455376181326</v>
          </cell>
          <cell r="T295">
            <v>0.32801063835903299</v>
          </cell>
          <cell r="U295">
            <v>0.73023519212084631</v>
          </cell>
          <cell r="V295">
            <v>0.26976480787915363</v>
          </cell>
          <cell r="W295">
            <v>0</v>
          </cell>
          <cell r="X295">
            <v>0.26976480787915363</v>
          </cell>
          <cell r="Y295">
            <v>0</v>
          </cell>
          <cell r="Z295">
            <v>0</v>
          </cell>
          <cell r="AA295">
            <v>0</v>
          </cell>
          <cell r="AB295">
            <v>1</v>
          </cell>
        </row>
        <row r="296">
          <cell r="F296">
            <v>105644.09</v>
          </cell>
          <cell r="G296">
            <v>86151.84</v>
          </cell>
          <cell r="H296">
            <v>191795.93</v>
          </cell>
          <cell r="I296">
            <v>70853.600000000006</v>
          </cell>
          <cell r="K296">
            <v>70853.600000000006</v>
          </cell>
          <cell r="O296">
            <v>262649.53000000003</v>
          </cell>
          <cell r="P296">
            <v>0</v>
          </cell>
          <cell r="Q296">
            <v>0</v>
          </cell>
          <cell r="R296">
            <v>0</v>
          </cell>
          <cell r="S296">
            <v>0.40222455376181326</v>
          </cell>
          <cell r="T296">
            <v>0.32801063835903299</v>
          </cell>
          <cell r="U296">
            <v>0.73023519212084631</v>
          </cell>
          <cell r="V296">
            <v>0.26976480787915363</v>
          </cell>
          <cell r="W296">
            <v>0</v>
          </cell>
          <cell r="X296">
            <v>0.26976480787915363</v>
          </cell>
          <cell r="Y296">
            <v>0</v>
          </cell>
          <cell r="Z296">
            <v>0</v>
          </cell>
          <cell r="AA296">
            <v>0</v>
          </cell>
          <cell r="AB296">
            <v>1</v>
          </cell>
        </row>
        <row r="297">
          <cell r="B297" t="str">
            <v>PR385</v>
          </cell>
          <cell r="I297">
            <v>374.74</v>
          </cell>
          <cell r="K297">
            <v>374.74</v>
          </cell>
          <cell r="O297">
            <v>374.74</v>
          </cell>
          <cell r="P297">
            <v>0</v>
          </cell>
          <cell r="Q297">
            <v>0</v>
          </cell>
          <cell r="R297">
            <v>0</v>
          </cell>
          <cell r="S297">
            <v>0</v>
          </cell>
          <cell r="T297">
            <v>0</v>
          </cell>
          <cell r="U297">
            <v>0</v>
          </cell>
          <cell r="V297">
            <v>1</v>
          </cell>
          <cell r="W297">
            <v>0</v>
          </cell>
          <cell r="X297">
            <v>1</v>
          </cell>
          <cell r="Y297">
            <v>0</v>
          </cell>
          <cell r="Z297">
            <v>0</v>
          </cell>
          <cell r="AA297">
            <v>0</v>
          </cell>
          <cell r="AB297">
            <v>1</v>
          </cell>
        </row>
        <row r="298">
          <cell r="I298">
            <v>374.74</v>
          </cell>
          <cell r="K298">
            <v>374.74</v>
          </cell>
          <cell r="O298">
            <v>374.74</v>
          </cell>
          <cell r="P298">
            <v>0</v>
          </cell>
          <cell r="Q298">
            <v>0</v>
          </cell>
          <cell r="R298">
            <v>0</v>
          </cell>
          <cell r="S298">
            <v>0</v>
          </cell>
          <cell r="T298">
            <v>0</v>
          </cell>
          <cell r="U298">
            <v>0</v>
          </cell>
          <cell r="V298">
            <v>1</v>
          </cell>
          <cell r="W298">
            <v>0</v>
          </cell>
          <cell r="X298">
            <v>1</v>
          </cell>
          <cell r="Y298">
            <v>0</v>
          </cell>
          <cell r="Z298">
            <v>0</v>
          </cell>
          <cell r="AA298">
            <v>0</v>
          </cell>
          <cell r="AB298">
            <v>1</v>
          </cell>
        </row>
        <row r="299">
          <cell r="B299" t="str">
            <v>PR386</v>
          </cell>
          <cell r="I299">
            <v>2259174.75</v>
          </cell>
          <cell r="K299">
            <v>2259174.75</v>
          </cell>
          <cell r="O299">
            <v>2259174.75</v>
          </cell>
          <cell r="P299">
            <v>0</v>
          </cell>
          <cell r="Q299">
            <v>0</v>
          </cell>
          <cell r="R299">
            <v>0</v>
          </cell>
          <cell r="S299">
            <v>0</v>
          </cell>
          <cell r="T299">
            <v>0</v>
          </cell>
          <cell r="U299">
            <v>0</v>
          </cell>
          <cell r="V299">
            <v>1</v>
          </cell>
          <cell r="W299">
            <v>0</v>
          </cell>
          <cell r="X299">
            <v>1</v>
          </cell>
          <cell r="Y299">
            <v>0</v>
          </cell>
          <cell r="Z299">
            <v>0</v>
          </cell>
          <cell r="AA299">
            <v>0</v>
          </cell>
          <cell r="AB299">
            <v>1</v>
          </cell>
        </row>
        <row r="300">
          <cell r="I300">
            <v>2259174.75</v>
          </cell>
          <cell r="K300">
            <v>2259174.75</v>
          </cell>
          <cell r="O300">
            <v>2259174.75</v>
          </cell>
          <cell r="P300">
            <v>0</v>
          </cell>
          <cell r="Q300">
            <v>0</v>
          </cell>
          <cell r="R300">
            <v>0</v>
          </cell>
          <cell r="S300">
            <v>0</v>
          </cell>
          <cell r="T300">
            <v>0</v>
          </cell>
          <cell r="U300">
            <v>0</v>
          </cell>
          <cell r="V300">
            <v>1</v>
          </cell>
          <cell r="W300">
            <v>0</v>
          </cell>
          <cell r="X300">
            <v>1</v>
          </cell>
          <cell r="Y300">
            <v>0</v>
          </cell>
          <cell r="Z300">
            <v>0</v>
          </cell>
          <cell r="AA300">
            <v>0</v>
          </cell>
          <cell r="AB300">
            <v>1</v>
          </cell>
        </row>
        <row r="301">
          <cell r="B301" t="str">
            <v>PR387</v>
          </cell>
          <cell r="I301">
            <v>1305.9000000000001</v>
          </cell>
          <cell r="K301">
            <v>1305.9000000000001</v>
          </cell>
          <cell r="O301">
            <v>1305.9000000000001</v>
          </cell>
          <cell r="P301">
            <v>0</v>
          </cell>
          <cell r="Q301">
            <v>0</v>
          </cell>
          <cell r="R301">
            <v>0</v>
          </cell>
          <cell r="S301">
            <v>0</v>
          </cell>
          <cell r="T301">
            <v>0</v>
          </cell>
          <cell r="U301">
            <v>0</v>
          </cell>
          <cell r="V301">
            <v>1</v>
          </cell>
          <cell r="W301">
            <v>0</v>
          </cell>
          <cell r="X301">
            <v>1</v>
          </cell>
          <cell r="Y301">
            <v>0</v>
          </cell>
          <cell r="Z301">
            <v>0</v>
          </cell>
          <cell r="AA301">
            <v>0</v>
          </cell>
          <cell r="AB301">
            <v>1</v>
          </cell>
        </row>
        <row r="302">
          <cell r="I302">
            <v>1305.9000000000001</v>
          </cell>
          <cell r="K302">
            <v>1305.9000000000001</v>
          </cell>
          <cell r="O302">
            <v>1305.9000000000001</v>
          </cell>
          <cell r="P302">
            <v>0</v>
          </cell>
          <cell r="Q302">
            <v>0</v>
          </cell>
          <cell r="R302">
            <v>0</v>
          </cell>
          <cell r="S302">
            <v>0</v>
          </cell>
          <cell r="T302">
            <v>0</v>
          </cell>
          <cell r="U302">
            <v>0</v>
          </cell>
          <cell r="V302">
            <v>1</v>
          </cell>
          <cell r="W302">
            <v>0</v>
          </cell>
          <cell r="X302">
            <v>1</v>
          </cell>
          <cell r="Y302">
            <v>0</v>
          </cell>
          <cell r="Z302">
            <v>0</v>
          </cell>
          <cell r="AA302">
            <v>0</v>
          </cell>
          <cell r="AB302">
            <v>1</v>
          </cell>
        </row>
        <row r="303">
          <cell r="B303" t="str">
            <v>PR406</v>
          </cell>
          <cell r="I303">
            <v>228335.17</v>
          </cell>
          <cell r="K303">
            <v>228335.17</v>
          </cell>
          <cell r="L303">
            <v>23555.7</v>
          </cell>
          <cell r="N303">
            <v>23555.7</v>
          </cell>
          <cell r="O303">
            <v>251890.87</v>
          </cell>
          <cell r="P303">
            <v>0</v>
          </cell>
          <cell r="Q303">
            <v>0</v>
          </cell>
          <cell r="R303">
            <v>0</v>
          </cell>
          <cell r="S303">
            <v>0</v>
          </cell>
          <cell r="T303">
            <v>0</v>
          </cell>
          <cell r="U303">
            <v>0</v>
          </cell>
          <cell r="V303">
            <v>0.90648450259431801</v>
          </cell>
          <cell r="W303">
            <v>0</v>
          </cell>
          <cell r="X303">
            <v>0.90648450259431801</v>
          </cell>
          <cell r="Y303">
            <v>9.3515497405682074E-2</v>
          </cell>
          <cell r="Z303">
            <v>0</v>
          </cell>
          <cell r="AA303">
            <v>9.3515497405682074E-2</v>
          </cell>
          <cell r="AB303">
            <v>1</v>
          </cell>
        </row>
        <row r="304">
          <cell r="I304">
            <v>228335.17</v>
          </cell>
          <cell r="K304">
            <v>228335.17</v>
          </cell>
          <cell r="L304">
            <v>23555.7</v>
          </cell>
          <cell r="N304">
            <v>23555.7</v>
          </cell>
          <cell r="O304">
            <v>251890.87</v>
          </cell>
          <cell r="P304">
            <v>0</v>
          </cell>
          <cell r="Q304">
            <v>0</v>
          </cell>
          <cell r="R304">
            <v>0</v>
          </cell>
          <cell r="S304">
            <v>0</v>
          </cell>
          <cell r="T304">
            <v>0</v>
          </cell>
          <cell r="U304">
            <v>0</v>
          </cell>
          <cell r="V304">
            <v>0.90648450259431801</v>
          </cell>
          <cell r="W304">
            <v>0</v>
          </cell>
          <cell r="X304">
            <v>0.90648450259431801</v>
          </cell>
          <cell r="Y304">
            <v>9.3515497405682074E-2</v>
          </cell>
          <cell r="Z304">
            <v>0</v>
          </cell>
          <cell r="AA304">
            <v>9.3515497405682074E-2</v>
          </cell>
          <cell r="AB304">
            <v>1</v>
          </cell>
        </row>
        <row r="305">
          <cell r="B305" t="str">
            <v>PR408</v>
          </cell>
          <cell r="C305">
            <v>178.13</v>
          </cell>
          <cell r="E305">
            <v>178.13</v>
          </cell>
          <cell r="O305">
            <v>178.13</v>
          </cell>
          <cell r="P305">
            <v>1</v>
          </cell>
          <cell r="Q305">
            <v>0</v>
          </cell>
          <cell r="R305">
            <v>1</v>
          </cell>
          <cell r="S305">
            <v>0</v>
          </cell>
          <cell r="T305">
            <v>0</v>
          </cell>
          <cell r="U305">
            <v>0</v>
          </cell>
          <cell r="V305">
            <v>0</v>
          </cell>
          <cell r="W305">
            <v>0</v>
          </cell>
          <cell r="X305">
            <v>0</v>
          </cell>
          <cell r="Y305">
            <v>0</v>
          </cell>
          <cell r="Z305">
            <v>0</v>
          </cell>
          <cell r="AA305">
            <v>0</v>
          </cell>
          <cell r="AB305">
            <v>1</v>
          </cell>
        </row>
        <row r="306">
          <cell r="C306">
            <v>178.13</v>
          </cell>
          <cell r="E306">
            <v>178.13</v>
          </cell>
          <cell r="O306">
            <v>178.13</v>
          </cell>
          <cell r="P306">
            <v>1</v>
          </cell>
          <cell r="Q306">
            <v>0</v>
          </cell>
          <cell r="R306">
            <v>1</v>
          </cell>
          <cell r="S306">
            <v>0</v>
          </cell>
          <cell r="T306">
            <v>0</v>
          </cell>
          <cell r="U306">
            <v>0</v>
          </cell>
          <cell r="V306">
            <v>0</v>
          </cell>
          <cell r="W306">
            <v>0</v>
          </cell>
          <cell r="X306">
            <v>0</v>
          </cell>
          <cell r="Y306">
            <v>0</v>
          </cell>
          <cell r="Z306">
            <v>0</v>
          </cell>
          <cell r="AA306">
            <v>0</v>
          </cell>
          <cell r="AB306">
            <v>1</v>
          </cell>
        </row>
        <row r="307">
          <cell r="B307" t="str">
            <v>PR413</v>
          </cell>
          <cell r="F307">
            <v>1305074.8700000001</v>
          </cell>
          <cell r="G307">
            <v>12149.71</v>
          </cell>
          <cell r="H307">
            <v>1317224.58</v>
          </cell>
          <cell r="I307">
            <v>2425354.34</v>
          </cell>
          <cell r="K307">
            <v>2425354.34</v>
          </cell>
          <cell r="O307">
            <v>3742578.92</v>
          </cell>
          <cell r="P307">
            <v>0</v>
          </cell>
          <cell r="Q307">
            <v>0</v>
          </cell>
          <cell r="R307">
            <v>0</v>
          </cell>
          <cell r="S307">
            <v>0.34871004670757888</v>
          </cell>
          <cell r="T307">
            <v>3.2463470402916712E-3</v>
          </cell>
          <cell r="U307">
            <v>0.35195639374787052</v>
          </cell>
          <cell r="V307">
            <v>0.64804360625212942</v>
          </cell>
          <cell r="W307">
            <v>0</v>
          </cell>
          <cell r="X307">
            <v>0.64804360625212942</v>
          </cell>
          <cell r="Y307">
            <v>0</v>
          </cell>
          <cell r="Z307">
            <v>0</v>
          </cell>
          <cell r="AA307">
            <v>0</v>
          </cell>
          <cell r="AB307">
            <v>1</v>
          </cell>
        </row>
        <row r="308">
          <cell r="F308">
            <v>1305074.8700000001</v>
          </cell>
          <cell r="G308">
            <v>12149.71</v>
          </cell>
          <cell r="H308">
            <v>1317224.58</v>
          </cell>
          <cell r="I308">
            <v>2425354.34</v>
          </cell>
          <cell r="K308">
            <v>2425354.34</v>
          </cell>
          <cell r="O308">
            <v>3742578.92</v>
          </cell>
          <cell r="P308">
            <v>0</v>
          </cell>
          <cell r="Q308">
            <v>0</v>
          </cell>
          <cell r="R308">
            <v>0</v>
          </cell>
          <cell r="S308">
            <v>0.34871004670757888</v>
          </cell>
          <cell r="T308">
            <v>3.2463470402916712E-3</v>
          </cell>
          <cell r="U308">
            <v>0.35195639374787052</v>
          </cell>
          <cell r="V308">
            <v>0.64804360625212942</v>
          </cell>
          <cell r="W308">
            <v>0</v>
          </cell>
          <cell r="X308">
            <v>0.64804360625212942</v>
          </cell>
          <cell r="Y308">
            <v>0</v>
          </cell>
          <cell r="Z308">
            <v>0</v>
          </cell>
          <cell r="AA308">
            <v>0</v>
          </cell>
          <cell r="AB308">
            <v>1</v>
          </cell>
        </row>
        <row r="309">
          <cell r="B309" t="str">
            <v>PR415</v>
          </cell>
          <cell r="F309">
            <v>236436.27</v>
          </cell>
          <cell r="G309">
            <v>703017.26</v>
          </cell>
          <cell r="H309">
            <v>939453.53</v>
          </cell>
          <cell r="I309">
            <v>401099.57</v>
          </cell>
          <cell r="K309">
            <v>401099.57</v>
          </cell>
          <cell r="O309">
            <v>1340553.1000000001</v>
          </cell>
          <cell r="P309">
            <v>0</v>
          </cell>
          <cell r="Q309">
            <v>0</v>
          </cell>
          <cell r="R309">
            <v>0</v>
          </cell>
          <cell r="S309">
            <v>0.17637217802114663</v>
          </cell>
          <cell r="T309">
            <v>0.524423284687492</v>
          </cell>
          <cell r="U309">
            <v>0.70079546270863868</v>
          </cell>
          <cell r="V309">
            <v>0.29920453729136132</v>
          </cell>
          <cell r="W309">
            <v>0</v>
          </cell>
          <cell r="X309">
            <v>0.29920453729136132</v>
          </cell>
          <cell r="Y309">
            <v>0</v>
          </cell>
          <cell r="Z309">
            <v>0</v>
          </cell>
          <cell r="AA309">
            <v>0</v>
          </cell>
          <cell r="AB309">
            <v>1</v>
          </cell>
        </row>
        <row r="310">
          <cell r="F310">
            <v>236436.27</v>
          </cell>
          <cell r="G310">
            <v>703017.26</v>
          </cell>
          <cell r="H310">
            <v>939453.53</v>
          </cell>
          <cell r="I310">
            <v>401099.57</v>
          </cell>
          <cell r="K310">
            <v>401099.57</v>
          </cell>
          <cell r="O310">
            <v>1340553.1000000001</v>
          </cell>
          <cell r="P310">
            <v>0</v>
          </cell>
          <cell r="Q310">
            <v>0</v>
          </cell>
          <cell r="R310">
            <v>0</v>
          </cell>
          <cell r="S310">
            <v>0.17637217802114663</v>
          </cell>
          <cell r="T310">
            <v>0.524423284687492</v>
          </cell>
          <cell r="U310">
            <v>0.70079546270863868</v>
          </cell>
          <cell r="V310">
            <v>0.29920453729136132</v>
          </cell>
          <cell r="W310">
            <v>0</v>
          </cell>
          <cell r="X310">
            <v>0.29920453729136132</v>
          </cell>
          <cell r="Y310">
            <v>0</v>
          </cell>
          <cell r="Z310">
            <v>0</v>
          </cell>
          <cell r="AA310">
            <v>0</v>
          </cell>
          <cell r="AB310">
            <v>1</v>
          </cell>
        </row>
        <row r="311">
          <cell r="B311" t="str">
            <v>PR419</v>
          </cell>
          <cell r="I311">
            <v>116433.85</v>
          </cell>
          <cell r="K311">
            <v>116433.85</v>
          </cell>
          <cell r="O311">
            <v>116433.85</v>
          </cell>
          <cell r="P311">
            <v>0</v>
          </cell>
          <cell r="Q311">
            <v>0</v>
          </cell>
          <cell r="R311">
            <v>0</v>
          </cell>
          <cell r="S311">
            <v>0</v>
          </cell>
          <cell r="T311">
            <v>0</v>
          </cell>
          <cell r="U311">
            <v>0</v>
          </cell>
          <cell r="V311">
            <v>1</v>
          </cell>
          <cell r="W311">
            <v>0</v>
          </cell>
          <cell r="X311">
            <v>1</v>
          </cell>
          <cell r="Y311">
            <v>0</v>
          </cell>
          <cell r="Z311">
            <v>0</v>
          </cell>
          <cell r="AA311">
            <v>0</v>
          </cell>
          <cell r="AB311">
            <v>1</v>
          </cell>
        </row>
        <row r="312">
          <cell r="I312">
            <v>116433.85</v>
          </cell>
          <cell r="K312">
            <v>116433.85</v>
          </cell>
          <cell r="O312">
            <v>116433.85</v>
          </cell>
          <cell r="P312">
            <v>0</v>
          </cell>
          <cell r="Q312">
            <v>0</v>
          </cell>
          <cell r="R312">
            <v>0</v>
          </cell>
          <cell r="S312">
            <v>0</v>
          </cell>
          <cell r="T312">
            <v>0</v>
          </cell>
          <cell r="U312">
            <v>0</v>
          </cell>
          <cell r="V312">
            <v>1</v>
          </cell>
          <cell r="W312">
            <v>0</v>
          </cell>
          <cell r="X312">
            <v>1</v>
          </cell>
          <cell r="Y312">
            <v>0</v>
          </cell>
          <cell r="Z312">
            <v>0</v>
          </cell>
          <cell r="AA312">
            <v>0</v>
          </cell>
          <cell r="AB312">
            <v>1</v>
          </cell>
        </row>
        <row r="313">
          <cell r="B313" t="str">
            <v>PR440</v>
          </cell>
          <cell r="I313">
            <v>83329.240000000005</v>
          </cell>
          <cell r="K313">
            <v>83329.240000000005</v>
          </cell>
          <cell r="O313">
            <v>83329.240000000005</v>
          </cell>
          <cell r="P313">
            <v>0</v>
          </cell>
          <cell r="Q313">
            <v>0</v>
          </cell>
          <cell r="R313">
            <v>0</v>
          </cell>
          <cell r="S313">
            <v>0</v>
          </cell>
          <cell r="T313">
            <v>0</v>
          </cell>
          <cell r="U313">
            <v>0</v>
          </cell>
          <cell r="V313">
            <v>1</v>
          </cell>
          <cell r="W313">
            <v>0</v>
          </cell>
          <cell r="X313">
            <v>1</v>
          </cell>
          <cell r="Y313">
            <v>0</v>
          </cell>
          <cell r="Z313">
            <v>0</v>
          </cell>
          <cell r="AA313">
            <v>0</v>
          </cell>
          <cell r="AB313">
            <v>1</v>
          </cell>
        </row>
        <row r="314">
          <cell r="I314">
            <v>83329.240000000005</v>
          </cell>
          <cell r="K314">
            <v>83329.240000000005</v>
          </cell>
          <cell r="O314">
            <v>83329.240000000005</v>
          </cell>
          <cell r="P314">
            <v>0</v>
          </cell>
          <cell r="Q314">
            <v>0</v>
          </cell>
          <cell r="R314">
            <v>0</v>
          </cell>
          <cell r="S314">
            <v>0</v>
          </cell>
          <cell r="T314">
            <v>0</v>
          </cell>
          <cell r="U314">
            <v>0</v>
          </cell>
          <cell r="V314">
            <v>1</v>
          </cell>
          <cell r="W314">
            <v>0</v>
          </cell>
          <cell r="X314">
            <v>1</v>
          </cell>
          <cell r="Y314">
            <v>0</v>
          </cell>
          <cell r="Z314">
            <v>0</v>
          </cell>
          <cell r="AA314">
            <v>0</v>
          </cell>
          <cell r="AB314">
            <v>1</v>
          </cell>
        </row>
        <row r="315">
          <cell r="B315" t="str">
            <v>PR471</v>
          </cell>
          <cell r="G315">
            <v>2362.09</v>
          </cell>
          <cell r="H315">
            <v>2362.09</v>
          </cell>
          <cell r="I315">
            <v>2292204.7999999998</v>
          </cell>
          <cell r="K315">
            <v>2292204.7999999998</v>
          </cell>
          <cell r="L315">
            <v>16460.87</v>
          </cell>
          <cell r="M315">
            <v>556664.31000000006</v>
          </cell>
          <cell r="N315">
            <v>573125.18000000005</v>
          </cell>
          <cell r="O315">
            <v>2867692.07</v>
          </cell>
          <cell r="P315">
            <v>0</v>
          </cell>
          <cell r="Q315">
            <v>0</v>
          </cell>
          <cell r="R315">
            <v>0</v>
          </cell>
          <cell r="S315">
            <v>0</v>
          </cell>
          <cell r="T315">
            <v>8.2369025067604283E-4</v>
          </cell>
          <cell r="U315">
            <v>8.2369025067604283E-4</v>
          </cell>
          <cell r="V315">
            <v>0.79932040960032358</v>
          </cell>
          <cell r="W315">
            <v>0</v>
          </cell>
          <cell r="X315">
            <v>0.79932040960032358</v>
          </cell>
          <cell r="Y315">
            <v>5.7401107225574606E-3</v>
          </cell>
          <cell r="Z315">
            <v>0.19411578942644286</v>
          </cell>
          <cell r="AA315">
            <v>0.19985590014900034</v>
          </cell>
          <cell r="AB315">
            <v>1</v>
          </cell>
        </row>
        <row r="316">
          <cell r="G316">
            <v>2362.09</v>
          </cell>
          <cell r="H316">
            <v>2362.09</v>
          </cell>
          <cell r="I316">
            <v>2292204.7999999998</v>
          </cell>
          <cell r="K316">
            <v>2292204.7999999998</v>
          </cell>
          <cell r="L316">
            <v>16460.87</v>
          </cell>
          <cell r="M316">
            <v>556664.31000000006</v>
          </cell>
          <cell r="N316">
            <v>573125.18000000005</v>
          </cell>
          <cell r="O316">
            <v>2867692.07</v>
          </cell>
          <cell r="P316">
            <v>0</v>
          </cell>
          <cell r="Q316">
            <v>0</v>
          </cell>
          <cell r="R316">
            <v>0</v>
          </cell>
          <cell r="S316">
            <v>0</v>
          </cell>
          <cell r="T316">
            <v>8.2369025067604283E-4</v>
          </cell>
          <cell r="U316">
            <v>8.2369025067604283E-4</v>
          </cell>
          <cell r="V316">
            <v>0.79932040960032358</v>
          </cell>
          <cell r="W316">
            <v>0</v>
          </cell>
          <cell r="X316">
            <v>0.79932040960032358</v>
          </cell>
          <cell r="Y316">
            <v>5.7401107225574606E-3</v>
          </cell>
          <cell r="Z316">
            <v>0.19411578942644286</v>
          </cell>
          <cell r="AA316">
            <v>0.19985590014900034</v>
          </cell>
          <cell r="AB316">
            <v>1</v>
          </cell>
        </row>
        <row r="317">
          <cell r="B317" t="str">
            <v>PR476</v>
          </cell>
          <cell r="I317">
            <v>4771.4799999999996</v>
          </cell>
          <cell r="K317">
            <v>4771.4799999999996</v>
          </cell>
          <cell r="M317">
            <v>5067.66</v>
          </cell>
          <cell r="N317">
            <v>5067.66</v>
          </cell>
          <cell r="O317">
            <v>9839.14</v>
          </cell>
          <cell r="P317">
            <v>0</v>
          </cell>
          <cell r="Q317">
            <v>0</v>
          </cell>
          <cell r="R317">
            <v>0</v>
          </cell>
          <cell r="S317">
            <v>0</v>
          </cell>
          <cell r="T317">
            <v>0</v>
          </cell>
          <cell r="U317">
            <v>0</v>
          </cell>
          <cell r="V317">
            <v>0.4849488878093004</v>
          </cell>
          <cell r="W317">
            <v>0</v>
          </cell>
          <cell r="X317">
            <v>0.4849488878093004</v>
          </cell>
          <cell r="Y317">
            <v>0</v>
          </cell>
          <cell r="Z317">
            <v>0.51505111219069966</v>
          </cell>
          <cell r="AA317">
            <v>0.51505111219069966</v>
          </cell>
          <cell r="AB317">
            <v>1</v>
          </cell>
        </row>
        <row r="318">
          <cell r="I318">
            <v>4771.4799999999996</v>
          </cell>
          <cell r="K318">
            <v>4771.4799999999996</v>
          </cell>
          <cell r="M318">
            <v>5067.66</v>
          </cell>
          <cell r="N318">
            <v>5067.66</v>
          </cell>
          <cell r="O318">
            <v>9839.14</v>
          </cell>
          <cell r="P318">
            <v>0</v>
          </cell>
          <cell r="Q318">
            <v>0</v>
          </cell>
          <cell r="R318">
            <v>0</v>
          </cell>
          <cell r="S318">
            <v>0</v>
          </cell>
          <cell r="T318">
            <v>0</v>
          </cell>
          <cell r="U318">
            <v>0</v>
          </cell>
          <cell r="V318">
            <v>0.4849488878093004</v>
          </cell>
          <cell r="W318">
            <v>0</v>
          </cell>
          <cell r="X318">
            <v>0.4849488878093004</v>
          </cell>
          <cell r="Y318">
            <v>0</v>
          </cell>
          <cell r="Z318">
            <v>0.51505111219069966</v>
          </cell>
          <cell r="AA318">
            <v>0.51505111219069966</v>
          </cell>
          <cell r="AB318">
            <v>1</v>
          </cell>
        </row>
        <row r="319">
          <cell r="B319" t="str">
            <v>PR484</v>
          </cell>
          <cell r="I319">
            <v>15286.36</v>
          </cell>
          <cell r="K319">
            <v>15286.36</v>
          </cell>
          <cell r="O319">
            <v>15286.36</v>
          </cell>
          <cell r="P319">
            <v>0</v>
          </cell>
          <cell r="Q319">
            <v>0</v>
          </cell>
          <cell r="R319">
            <v>0</v>
          </cell>
          <cell r="S319">
            <v>0</v>
          </cell>
          <cell r="T319">
            <v>0</v>
          </cell>
          <cell r="U319">
            <v>0</v>
          </cell>
          <cell r="V319">
            <v>1</v>
          </cell>
          <cell r="W319">
            <v>0</v>
          </cell>
          <cell r="X319">
            <v>1</v>
          </cell>
          <cell r="Y319">
            <v>0</v>
          </cell>
          <cell r="Z319">
            <v>0</v>
          </cell>
          <cell r="AA319">
            <v>0</v>
          </cell>
          <cell r="AB319">
            <v>1</v>
          </cell>
        </row>
        <row r="320">
          <cell r="I320">
            <v>15286.36</v>
          </cell>
          <cell r="K320">
            <v>15286.36</v>
          </cell>
          <cell r="O320">
            <v>15286.36</v>
          </cell>
          <cell r="P320">
            <v>0</v>
          </cell>
          <cell r="Q320">
            <v>0</v>
          </cell>
          <cell r="R320">
            <v>0</v>
          </cell>
          <cell r="S320">
            <v>0</v>
          </cell>
          <cell r="T320">
            <v>0</v>
          </cell>
          <cell r="U320">
            <v>0</v>
          </cell>
          <cell r="V320">
            <v>1</v>
          </cell>
          <cell r="W320">
            <v>0</v>
          </cell>
          <cell r="X320">
            <v>1</v>
          </cell>
          <cell r="Y320">
            <v>0</v>
          </cell>
          <cell r="Z320">
            <v>0</v>
          </cell>
          <cell r="AA320">
            <v>0</v>
          </cell>
          <cell r="AB320">
            <v>1</v>
          </cell>
        </row>
        <row r="321">
          <cell r="B321" t="str">
            <v>PR487</v>
          </cell>
          <cell r="C321">
            <v>168346.25</v>
          </cell>
          <cell r="D321">
            <v>189762.36</v>
          </cell>
          <cell r="E321">
            <v>358108.61</v>
          </cell>
          <cell r="G321">
            <v>1170395.78</v>
          </cell>
          <cell r="H321">
            <v>1170395.78</v>
          </cell>
          <cell r="I321">
            <v>1165564.7</v>
          </cell>
          <cell r="K321">
            <v>1165564.7</v>
          </cell>
          <cell r="M321">
            <v>5648.17</v>
          </cell>
          <cell r="N321">
            <v>5648.17</v>
          </cell>
          <cell r="O321">
            <v>2699717.26</v>
          </cell>
          <cell r="P321">
            <v>6.2356992894878192E-2</v>
          </cell>
          <cell r="Q321">
            <v>7.0289716190502116E-2</v>
          </cell>
          <cell r="R321">
            <v>0.13264670908538032</v>
          </cell>
          <cell r="S321">
            <v>0</v>
          </cell>
          <cell r="T321">
            <v>0.43352531664741817</v>
          </cell>
          <cell r="U321">
            <v>0.43352531664741817</v>
          </cell>
          <cell r="V321">
            <v>0.43173584036722423</v>
          </cell>
          <cell r="W321">
            <v>0</v>
          </cell>
          <cell r="X321">
            <v>0.43173584036722423</v>
          </cell>
          <cell r="Y321">
            <v>0</v>
          </cell>
          <cell r="Z321">
            <v>2.092133899977363E-3</v>
          </cell>
          <cell r="AA321">
            <v>2.092133899977363E-3</v>
          </cell>
          <cell r="AB321">
            <v>1</v>
          </cell>
        </row>
        <row r="322">
          <cell r="C322">
            <v>168346.25</v>
          </cell>
          <cell r="D322">
            <v>189762.36</v>
          </cell>
          <cell r="E322">
            <v>358108.61</v>
          </cell>
          <cell r="G322">
            <v>1170395.78</v>
          </cell>
          <cell r="H322">
            <v>1170395.78</v>
          </cell>
          <cell r="I322">
            <v>1165564.7</v>
          </cell>
          <cell r="K322">
            <v>1165564.7</v>
          </cell>
          <cell r="M322">
            <v>5648.17</v>
          </cell>
          <cell r="N322">
            <v>5648.17</v>
          </cell>
          <cell r="O322">
            <v>2699717.26</v>
          </cell>
          <cell r="P322">
            <v>6.2356992894878192E-2</v>
          </cell>
          <cell r="Q322">
            <v>7.0289716190502116E-2</v>
          </cell>
          <cell r="R322">
            <v>0.13264670908538032</v>
          </cell>
          <cell r="S322">
            <v>0</v>
          </cell>
          <cell r="T322">
            <v>0.43352531664741817</v>
          </cell>
          <cell r="U322">
            <v>0.43352531664741817</v>
          </cell>
          <cell r="V322">
            <v>0.43173584036722423</v>
          </cell>
          <cell r="W322">
            <v>0</v>
          </cell>
          <cell r="X322">
            <v>0.43173584036722423</v>
          </cell>
          <cell r="Y322">
            <v>0</v>
          </cell>
          <cell r="Z322">
            <v>2.092133899977363E-3</v>
          </cell>
          <cell r="AA322">
            <v>2.092133899977363E-3</v>
          </cell>
          <cell r="AB322">
            <v>1</v>
          </cell>
        </row>
        <row r="323">
          <cell r="B323" t="str">
            <v>PR509</v>
          </cell>
          <cell r="I323">
            <v>467405.41</v>
          </cell>
          <cell r="K323">
            <v>467405.41</v>
          </cell>
          <cell r="O323">
            <v>467405.41</v>
          </cell>
          <cell r="P323">
            <v>0</v>
          </cell>
          <cell r="Q323">
            <v>0</v>
          </cell>
          <cell r="R323">
            <v>0</v>
          </cell>
          <cell r="S323">
            <v>0</v>
          </cell>
          <cell r="T323">
            <v>0</v>
          </cell>
          <cell r="U323">
            <v>0</v>
          </cell>
          <cell r="V323">
            <v>1</v>
          </cell>
          <cell r="W323">
            <v>0</v>
          </cell>
          <cell r="X323">
            <v>1</v>
          </cell>
          <cell r="Y323">
            <v>0</v>
          </cell>
          <cell r="Z323">
            <v>0</v>
          </cell>
          <cell r="AA323">
            <v>0</v>
          </cell>
          <cell r="AB323">
            <v>1</v>
          </cell>
        </row>
        <row r="324">
          <cell r="I324">
            <v>467405.41</v>
          </cell>
          <cell r="K324">
            <v>467405.41</v>
          </cell>
          <cell r="O324">
            <v>467405.41</v>
          </cell>
          <cell r="P324">
            <v>0</v>
          </cell>
          <cell r="Q324">
            <v>0</v>
          </cell>
          <cell r="R324">
            <v>0</v>
          </cell>
          <cell r="S324">
            <v>0</v>
          </cell>
          <cell r="T324">
            <v>0</v>
          </cell>
          <cell r="U324">
            <v>0</v>
          </cell>
          <cell r="V324">
            <v>1</v>
          </cell>
          <cell r="W324">
            <v>0</v>
          </cell>
          <cell r="X324">
            <v>1</v>
          </cell>
          <cell r="Y324">
            <v>0</v>
          </cell>
          <cell r="Z324">
            <v>0</v>
          </cell>
          <cell r="AA324">
            <v>0</v>
          </cell>
          <cell r="AB324">
            <v>1</v>
          </cell>
        </row>
        <row r="325">
          <cell r="B325" t="str">
            <v>PR516</v>
          </cell>
          <cell r="I325">
            <v>2316.0300000000002</v>
          </cell>
          <cell r="K325">
            <v>2316.0300000000002</v>
          </cell>
          <cell r="O325">
            <v>2316.0300000000002</v>
          </cell>
          <cell r="P325">
            <v>0</v>
          </cell>
          <cell r="Q325">
            <v>0</v>
          </cell>
          <cell r="R325">
            <v>0</v>
          </cell>
          <cell r="S325">
            <v>0</v>
          </cell>
          <cell r="T325">
            <v>0</v>
          </cell>
          <cell r="U325">
            <v>0</v>
          </cell>
          <cell r="V325">
            <v>1</v>
          </cell>
          <cell r="W325">
            <v>0</v>
          </cell>
          <cell r="X325">
            <v>1</v>
          </cell>
          <cell r="Y325">
            <v>0</v>
          </cell>
          <cell r="Z325">
            <v>0</v>
          </cell>
          <cell r="AA325">
            <v>0</v>
          </cell>
          <cell r="AB325">
            <v>1</v>
          </cell>
        </row>
        <row r="326">
          <cell r="I326">
            <v>2316.0300000000002</v>
          </cell>
          <cell r="K326">
            <v>2316.0300000000002</v>
          </cell>
          <cell r="O326">
            <v>2316.0300000000002</v>
          </cell>
          <cell r="P326">
            <v>0</v>
          </cell>
          <cell r="Q326">
            <v>0</v>
          </cell>
          <cell r="R326">
            <v>0</v>
          </cell>
          <cell r="S326">
            <v>0</v>
          </cell>
          <cell r="T326">
            <v>0</v>
          </cell>
          <cell r="U326">
            <v>0</v>
          </cell>
          <cell r="V326">
            <v>1</v>
          </cell>
          <cell r="W326">
            <v>0</v>
          </cell>
          <cell r="X326">
            <v>1</v>
          </cell>
          <cell r="Y326">
            <v>0</v>
          </cell>
          <cell r="Z326">
            <v>0</v>
          </cell>
          <cell r="AA326">
            <v>0</v>
          </cell>
          <cell r="AB326">
            <v>1</v>
          </cell>
        </row>
        <row r="327">
          <cell r="B327" t="str">
            <v>PR521</v>
          </cell>
          <cell r="I327">
            <v>16258.93</v>
          </cell>
          <cell r="K327">
            <v>16258.93</v>
          </cell>
          <cell r="O327">
            <v>16258.93</v>
          </cell>
          <cell r="P327">
            <v>0</v>
          </cell>
          <cell r="Q327">
            <v>0</v>
          </cell>
          <cell r="R327">
            <v>0</v>
          </cell>
          <cell r="S327">
            <v>0</v>
          </cell>
          <cell r="T327">
            <v>0</v>
          </cell>
          <cell r="U327">
            <v>0</v>
          </cell>
          <cell r="V327">
            <v>1</v>
          </cell>
          <cell r="W327">
            <v>0</v>
          </cell>
          <cell r="X327">
            <v>1</v>
          </cell>
          <cell r="Y327">
            <v>0</v>
          </cell>
          <cell r="Z327">
            <v>0</v>
          </cell>
          <cell r="AA327">
            <v>0</v>
          </cell>
          <cell r="AB327">
            <v>1</v>
          </cell>
        </row>
        <row r="328">
          <cell r="I328">
            <v>16258.93</v>
          </cell>
          <cell r="K328">
            <v>16258.93</v>
          </cell>
          <cell r="O328">
            <v>16258.93</v>
          </cell>
          <cell r="P328">
            <v>0</v>
          </cell>
          <cell r="Q328">
            <v>0</v>
          </cell>
          <cell r="R328">
            <v>0</v>
          </cell>
          <cell r="S328">
            <v>0</v>
          </cell>
          <cell r="T328">
            <v>0</v>
          </cell>
          <cell r="U328">
            <v>0</v>
          </cell>
          <cell r="V328">
            <v>1</v>
          </cell>
          <cell r="W328">
            <v>0</v>
          </cell>
          <cell r="X328">
            <v>1</v>
          </cell>
          <cell r="Y328">
            <v>0</v>
          </cell>
          <cell r="Z328">
            <v>0</v>
          </cell>
          <cell r="AA328">
            <v>0</v>
          </cell>
          <cell r="AB328">
            <v>1</v>
          </cell>
        </row>
        <row r="329">
          <cell r="B329" t="str">
            <v>PR546</v>
          </cell>
          <cell r="C329">
            <v>16456.669999999998</v>
          </cell>
          <cell r="E329">
            <v>16456.669999999998</v>
          </cell>
          <cell r="I329">
            <v>26960.5</v>
          </cell>
          <cell r="K329">
            <v>26960.5</v>
          </cell>
          <cell r="O329">
            <v>43417.17</v>
          </cell>
          <cell r="P329">
            <v>0.37903598967873769</v>
          </cell>
          <cell r="Q329">
            <v>0</v>
          </cell>
          <cell r="R329">
            <v>0.37903598967873769</v>
          </cell>
          <cell r="S329">
            <v>0</v>
          </cell>
          <cell r="T329">
            <v>0</v>
          </cell>
          <cell r="U329">
            <v>0</v>
          </cell>
          <cell r="V329">
            <v>0.62096401032126236</v>
          </cell>
          <cell r="W329">
            <v>0</v>
          </cell>
          <cell r="X329">
            <v>0.62096401032126236</v>
          </cell>
          <cell r="Y329">
            <v>0</v>
          </cell>
          <cell r="Z329">
            <v>0</v>
          </cell>
          <cell r="AA329">
            <v>0</v>
          </cell>
          <cell r="AB329">
            <v>1</v>
          </cell>
        </row>
        <row r="330">
          <cell r="C330">
            <v>16456.669999999998</v>
          </cell>
          <cell r="E330">
            <v>16456.669999999998</v>
          </cell>
          <cell r="I330">
            <v>26960.5</v>
          </cell>
          <cell r="K330">
            <v>26960.5</v>
          </cell>
          <cell r="O330">
            <v>43417.17</v>
          </cell>
          <cell r="P330">
            <v>0.37903598967873769</v>
          </cell>
          <cell r="Q330">
            <v>0</v>
          </cell>
          <cell r="R330">
            <v>0.37903598967873769</v>
          </cell>
          <cell r="S330">
            <v>0</v>
          </cell>
          <cell r="T330">
            <v>0</v>
          </cell>
          <cell r="U330">
            <v>0</v>
          </cell>
          <cell r="V330">
            <v>0.62096401032126236</v>
          </cell>
          <cell r="W330">
            <v>0</v>
          </cell>
          <cell r="X330">
            <v>0.62096401032126236</v>
          </cell>
          <cell r="Y330">
            <v>0</v>
          </cell>
          <cell r="Z330">
            <v>0</v>
          </cell>
          <cell r="AA330">
            <v>0</v>
          </cell>
          <cell r="AB330">
            <v>1</v>
          </cell>
        </row>
        <row r="331">
          <cell r="B331" t="str">
            <v>PR561</v>
          </cell>
          <cell r="I331">
            <v>58355.63</v>
          </cell>
          <cell r="K331">
            <v>58355.63</v>
          </cell>
          <cell r="M331">
            <v>405.07</v>
          </cell>
          <cell r="N331">
            <v>405.07</v>
          </cell>
          <cell r="O331">
            <v>58760.7</v>
          </cell>
          <cell r="P331">
            <v>0</v>
          </cell>
          <cell r="Q331">
            <v>0</v>
          </cell>
          <cell r="R331">
            <v>0</v>
          </cell>
          <cell r="S331">
            <v>0</v>
          </cell>
          <cell r="T331">
            <v>0</v>
          </cell>
          <cell r="U331">
            <v>0</v>
          </cell>
          <cell r="V331">
            <v>0.99310644699603645</v>
          </cell>
          <cell r="W331">
            <v>0</v>
          </cell>
          <cell r="X331">
            <v>0.99310644699603645</v>
          </cell>
          <cell r="Y331">
            <v>0</v>
          </cell>
          <cell r="Z331">
            <v>6.8935530039635337E-3</v>
          </cell>
          <cell r="AA331">
            <v>6.8935530039635337E-3</v>
          </cell>
          <cell r="AB331">
            <v>1</v>
          </cell>
        </row>
        <row r="332">
          <cell r="I332">
            <v>58355.63</v>
          </cell>
          <cell r="K332">
            <v>58355.63</v>
          </cell>
          <cell r="M332">
            <v>405.07</v>
          </cell>
          <cell r="N332">
            <v>405.07</v>
          </cell>
          <cell r="O332">
            <v>58760.7</v>
          </cell>
          <cell r="P332">
            <v>0</v>
          </cell>
          <cell r="Q332">
            <v>0</v>
          </cell>
          <cell r="R332">
            <v>0</v>
          </cell>
          <cell r="S332">
            <v>0</v>
          </cell>
          <cell r="T332">
            <v>0</v>
          </cell>
          <cell r="U332">
            <v>0</v>
          </cell>
          <cell r="V332">
            <v>0.99310644699603645</v>
          </cell>
          <cell r="W332">
            <v>0</v>
          </cell>
          <cell r="X332">
            <v>0.99310644699603645</v>
          </cell>
          <cell r="Y332">
            <v>0</v>
          </cell>
          <cell r="Z332">
            <v>6.8935530039635337E-3</v>
          </cell>
          <cell r="AA332">
            <v>6.8935530039635337E-3</v>
          </cell>
          <cell r="AB332">
            <v>1</v>
          </cell>
        </row>
        <row r="333">
          <cell r="B333" t="str">
            <v>PR563</v>
          </cell>
          <cell r="I333">
            <v>684652.29</v>
          </cell>
          <cell r="K333">
            <v>684652.29</v>
          </cell>
          <cell r="L333">
            <v>259.83</v>
          </cell>
          <cell r="M333">
            <v>147551.32999999999</v>
          </cell>
          <cell r="N333">
            <v>147811.16</v>
          </cell>
          <cell r="O333">
            <v>832463.45</v>
          </cell>
          <cell r="P333">
            <v>0</v>
          </cell>
          <cell r="Q333">
            <v>0</v>
          </cell>
          <cell r="R333">
            <v>0</v>
          </cell>
          <cell r="S333">
            <v>0</v>
          </cell>
          <cell r="T333">
            <v>0</v>
          </cell>
          <cell r="U333">
            <v>0</v>
          </cell>
          <cell r="V333">
            <v>0.82244126153526631</v>
          </cell>
          <cell r="W333">
            <v>0</v>
          </cell>
          <cell r="X333">
            <v>0.82244126153526631</v>
          </cell>
          <cell r="Y333">
            <v>3.1212181147412536E-4</v>
          </cell>
          <cell r="Z333">
            <v>0.17724661665325966</v>
          </cell>
          <cell r="AA333">
            <v>0.1775587384647338</v>
          </cell>
          <cell r="AB333">
            <v>1</v>
          </cell>
        </row>
        <row r="334">
          <cell r="I334">
            <v>684652.29</v>
          </cell>
          <cell r="K334">
            <v>684652.29</v>
          </cell>
          <cell r="L334">
            <v>259.83</v>
          </cell>
          <cell r="M334">
            <v>147551.32999999999</v>
          </cell>
          <cell r="N334">
            <v>147811.16</v>
          </cell>
          <cell r="O334">
            <v>832463.45</v>
          </cell>
          <cell r="P334">
            <v>0</v>
          </cell>
          <cell r="Q334">
            <v>0</v>
          </cell>
          <cell r="R334">
            <v>0</v>
          </cell>
          <cell r="S334">
            <v>0</v>
          </cell>
          <cell r="T334">
            <v>0</v>
          </cell>
          <cell r="U334">
            <v>0</v>
          </cell>
          <cell r="V334">
            <v>0.82244126153526631</v>
          </cell>
          <cell r="W334">
            <v>0</v>
          </cell>
          <cell r="X334">
            <v>0.82244126153526631</v>
          </cell>
          <cell r="Y334">
            <v>3.1212181147412536E-4</v>
          </cell>
          <cell r="Z334">
            <v>0.17724661665325966</v>
          </cell>
          <cell r="AA334">
            <v>0.1775587384647338</v>
          </cell>
          <cell r="AB334">
            <v>1</v>
          </cell>
        </row>
        <row r="335">
          <cell r="B335" t="str">
            <v>PR565</v>
          </cell>
          <cell r="G335">
            <v>19313.009999999998</v>
          </cell>
          <cell r="H335">
            <v>19313.009999999998</v>
          </cell>
          <cell r="I335">
            <v>334083.01</v>
          </cell>
          <cell r="K335">
            <v>334083.01</v>
          </cell>
          <cell r="O335">
            <v>353396.02</v>
          </cell>
          <cell r="P335">
            <v>0</v>
          </cell>
          <cell r="Q335">
            <v>0</v>
          </cell>
          <cell r="R335">
            <v>0</v>
          </cell>
          <cell r="S335">
            <v>0</v>
          </cell>
          <cell r="T335">
            <v>5.4649766570659161E-2</v>
          </cell>
          <cell r="U335">
            <v>5.4649766570659161E-2</v>
          </cell>
          <cell r="V335">
            <v>0.94535023342934077</v>
          </cell>
          <cell r="W335">
            <v>0</v>
          </cell>
          <cell r="X335">
            <v>0.94535023342934077</v>
          </cell>
          <cell r="Y335">
            <v>0</v>
          </cell>
          <cell r="Z335">
            <v>0</v>
          </cell>
          <cell r="AA335">
            <v>0</v>
          </cell>
          <cell r="AB335">
            <v>1</v>
          </cell>
        </row>
        <row r="336">
          <cell r="G336">
            <v>19313.009999999998</v>
          </cell>
          <cell r="H336">
            <v>19313.009999999998</v>
          </cell>
          <cell r="I336">
            <v>334083.01</v>
          </cell>
          <cell r="K336">
            <v>334083.01</v>
          </cell>
          <cell r="O336">
            <v>353396.02</v>
          </cell>
          <cell r="P336">
            <v>0</v>
          </cell>
          <cell r="Q336">
            <v>0</v>
          </cell>
          <cell r="R336">
            <v>0</v>
          </cell>
          <cell r="S336">
            <v>0</v>
          </cell>
          <cell r="T336">
            <v>5.4649766570659161E-2</v>
          </cell>
          <cell r="U336">
            <v>5.4649766570659161E-2</v>
          </cell>
          <cell r="V336">
            <v>0.94535023342934077</v>
          </cell>
          <cell r="W336">
            <v>0</v>
          </cell>
          <cell r="X336">
            <v>0.94535023342934077</v>
          </cell>
          <cell r="Y336">
            <v>0</v>
          </cell>
          <cell r="Z336">
            <v>0</v>
          </cell>
          <cell r="AA336">
            <v>0</v>
          </cell>
          <cell r="AB336">
            <v>1</v>
          </cell>
        </row>
        <row r="337">
          <cell r="B337" t="str">
            <v>PR570</v>
          </cell>
          <cell r="I337">
            <v>329.87</v>
          </cell>
          <cell r="K337">
            <v>329.87</v>
          </cell>
          <cell r="O337">
            <v>329.87</v>
          </cell>
          <cell r="P337">
            <v>0</v>
          </cell>
          <cell r="Q337">
            <v>0</v>
          </cell>
          <cell r="R337">
            <v>0</v>
          </cell>
          <cell r="S337">
            <v>0</v>
          </cell>
          <cell r="T337">
            <v>0</v>
          </cell>
          <cell r="U337">
            <v>0</v>
          </cell>
          <cell r="V337">
            <v>1</v>
          </cell>
          <cell r="W337">
            <v>0</v>
          </cell>
          <cell r="X337">
            <v>1</v>
          </cell>
          <cell r="Y337">
            <v>0</v>
          </cell>
          <cell r="Z337">
            <v>0</v>
          </cell>
          <cell r="AA337">
            <v>0</v>
          </cell>
          <cell r="AB337">
            <v>1</v>
          </cell>
        </row>
        <row r="338">
          <cell r="I338">
            <v>329.87</v>
          </cell>
          <cell r="K338">
            <v>329.87</v>
          </cell>
          <cell r="O338">
            <v>329.87</v>
          </cell>
          <cell r="P338">
            <v>0</v>
          </cell>
          <cell r="Q338">
            <v>0</v>
          </cell>
          <cell r="R338">
            <v>0</v>
          </cell>
          <cell r="S338">
            <v>0</v>
          </cell>
          <cell r="T338">
            <v>0</v>
          </cell>
          <cell r="U338">
            <v>0</v>
          </cell>
          <cell r="V338">
            <v>1</v>
          </cell>
          <cell r="W338">
            <v>0</v>
          </cell>
          <cell r="X338">
            <v>1</v>
          </cell>
          <cell r="Y338">
            <v>0</v>
          </cell>
          <cell r="Z338">
            <v>0</v>
          </cell>
          <cell r="AA338">
            <v>0</v>
          </cell>
          <cell r="AB338">
            <v>1</v>
          </cell>
        </row>
        <row r="339">
          <cell r="B339" t="str">
            <v>PR595</v>
          </cell>
          <cell r="G339">
            <v>6852.6</v>
          </cell>
          <cell r="H339">
            <v>6852.6</v>
          </cell>
          <cell r="I339">
            <v>109535.75</v>
          </cell>
          <cell r="K339">
            <v>109535.75</v>
          </cell>
          <cell r="O339">
            <v>116388.35</v>
          </cell>
          <cell r="P339">
            <v>0</v>
          </cell>
          <cell r="Q339">
            <v>0</v>
          </cell>
          <cell r="R339">
            <v>0</v>
          </cell>
          <cell r="S339">
            <v>0</v>
          </cell>
          <cell r="T339">
            <v>5.8877026781460513E-2</v>
          </cell>
          <cell r="U339">
            <v>5.8877026781460513E-2</v>
          </cell>
          <cell r="V339">
            <v>0.94112297321853944</v>
          </cell>
          <cell r="W339">
            <v>0</v>
          </cell>
          <cell r="X339">
            <v>0.94112297321853944</v>
          </cell>
          <cell r="Y339">
            <v>0</v>
          </cell>
          <cell r="Z339">
            <v>0</v>
          </cell>
          <cell r="AA339">
            <v>0</v>
          </cell>
          <cell r="AB339">
            <v>1</v>
          </cell>
        </row>
        <row r="340">
          <cell r="G340">
            <v>6852.6</v>
          </cell>
          <cell r="H340">
            <v>6852.6</v>
          </cell>
          <cell r="I340">
            <v>109535.75</v>
          </cell>
          <cell r="K340">
            <v>109535.75</v>
          </cell>
          <cell r="O340">
            <v>116388.35</v>
          </cell>
          <cell r="P340">
            <v>0</v>
          </cell>
          <cell r="Q340">
            <v>0</v>
          </cell>
          <cell r="R340">
            <v>0</v>
          </cell>
          <cell r="S340">
            <v>0</v>
          </cell>
          <cell r="T340">
            <v>5.8877026781460513E-2</v>
          </cell>
          <cell r="U340">
            <v>5.8877026781460513E-2</v>
          </cell>
          <cell r="V340">
            <v>0.94112297321853944</v>
          </cell>
          <cell r="W340">
            <v>0</v>
          </cell>
          <cell r="X340">
            <v>0.94112297321853944</v>
          </cell>
          <cell r="Y340">
            <v>0</v>
          </cell>
          <cell r="Z340">
            <v>0</v>
          </cell>
          <cell r="AA340">
            <v>0</v>
          </cell>
          <cell r="AB340">
            <v>1</v>
          </cell>
        </row>
        <row r="341">
          <cell r="B341" t="str">
            <v>PR599</v>
          </cell>
          <cell r="I341">
            <v>1650</v>
          </cell>
          <cell r="K341">
            <v>1650</v>
          </cell>
          <cell r="O341">
            <v>1650</v>
          </cell>
          <cell r="P341">
            <v>0</v>
          </cell>
          <cell r="Q341">
            <v>0</v>
          </cell>
          <cell r="R341">
            <v>0</v>
          </cell>
          <cell r="S341">
            <v>0</v>
          </cell>
          <cell r="T341">
            <v>0</v>
          </cell>
          <cell r="U341">
            <v>0</v>
          </cell>
          <cell r="V341">
            <v>1</v>
          </cell>
          <cell r="W341">
            <v>0</v>
          </cell>
          <cell r="X341">
            <v>1</v>
          </cell>
          <cell r="Y341">
            <v>0</v>
          </cell>
          <cell r="Z341">
            <v>0</v>
          </cell>
          <cell r="AA341">
            <v>0</v>
          </cell>
          <cell r="AB341">
            <v>1</v>
          </cell>
        </row>
        <row r="342">
          <cell r="I342">
            <v>1650</v>
          </cell>
          <cell r="K342">
            <v>1650</v>
          </cell>
          <cell r="O342">
            <v>1650</v>
          </cell>
          <cell r="P342">
            <v>0</v>
          </cell>
          <cell r="Q342">
            <v>0</v>
          </cell>
          <cell r="R342">
            <v>0</v>
          </cell>
          <cell r="S342">
            <v>0</v>
          </cell>
          <cell r="T342">
            <v>0</v>
          </cell>
          <cell r="U342">
            <v>0</v>
          </cell>
          <cell r="V342">
            <v>1</v>
          </cell>
          <cell r="W342">
            <v>0</v>
          </cell>
          <cell r="X342">
            <v>1</v>
          </cell>
          <cell r="Y342">
            <v>0</v>
          </cell>
          <cell r="Z342">
            <v>0</v>
          </cell>
          <cell r="AA342">
            <v>0</v>
          </cell>
          <cell r="AB342">
            <v>1</v>
          </cell>
        </row>
        <row r="343">
          <cell r="B343" t="str">
            <v>PR604</v>
          </cell>
          <cell r="I343">
            <v>7819.84</v>
          </cell>
          <cell r="K343">
            <v>7819.84</v>
          </cell>
          <cell r="O343">
            <v>7819.84</v>
          </cell>
          <cell r="P343">
            <v>0</v>
          </cell>
          <cell r="Q343">
            <v>0</v>
          </cell>
          <cell r="R343">
            <v>0</v>
          </cell>
          <cell r="S343">
            <v>0</v>
          </cell>
          <cell r="T343">
            <v>0</v>
          </cell>
          <cell r="U343">
            <v>0</v>
          </cell>
          <cell r="V343">
            <v>1</v>
          </cell>
          <cell r="W343">
            <v>0</v>
          </cell>
          <cell r="X343">
            <v>1</v>
          </cell>
          <cell r="Y343">
            <v>0</v>
          </cell>
          <cell r="Z343">
            <v>0</v>
          </cell>
          <cell r="AA343">
            <v>0</v>
          </cell>
          <cell r="AB343">
            <v>1</v>
          </cell>
        </row>
        <row r="344">
          <cell r="I344">
            <v>7819.84</v>
          </cell>
          <cell r="K344">
            <v>7819.84</v>
          </cell>
          <cell r="O344">
            <v>7819.84</v>
          </cell>
          <cell r="P344">
            <v>0</v>
          </cell>
          <cell r="Q344">
            <v>0</v>
          </cell>
          <cell r="R344">
            <v>0</v>
          </cell>
          <cell r="S344">
            <v>0</v>
          </cell>
          <cell r="T344">
            <v>0</v>
          </cell>
          <cell r="U344">
            <v>0</v>
          </cell>
          <cell r="V344">
            <v>1</v>
          </cell>
          <cell r="W344">
            <v>0</v>
          </cell>
          <cell r="X344">
            <v>1</v>
          </cell>
          <cell r="Y344">
            <v>0</v>
          </cell>
          <cell r="Z344">
            <v>0</v>
          </cell>
          <cell r="AA344">
            <v>0</v>
          </cell>
          <cell r="AB344">
            <v>1</v>
          </cell>
        </row>
        <row r="345">
          <cell r="B345" t="str">
            <v>PR605</v>
          </cell>
          <cell r="I345">
            <v>602451.86</v>
          </cell>
          <cell r="K345">
            <v>602451.86</v>
          </cell>
          <cell r="O345">
            <v>602451.86</v>
          </cell>
          <cell r="P345">
            <v>0</v>
          </cell>
          <cell r="Q345">
            <v>0</v>
          </cell>
          <cell r="R345">
            <v>0</v>
          </cell>
          <cell r="S345">
            <v>0</v>
          </cell>
          <cell r="T345">
            <v>0</v>
          </cell>
          <cell r="U345">
            <v>0</v>
          </cell>
          <cell r="V345">
            <v>1</v>
          </cell>
          <cell r="W345">
            <v>0</v>
          </cell>
          <cell r="X345">
            <v>1</v>
          </cell>
          <cell r="Y345">
            <v>0</v>
          </cell>
          <cell r="Z345">
            <v>0</v>
          </cell>
          <cell r="AA345">
            <v>0</v>
          </cell>
          <cell r="AB345">
            <v>1</v>
          </cell>
        </row>
        <row r="346">
          <cell r="I346">
            <v>602451.86</v>
          </cell>
          <cell r="K346">
            <v>602451.86</v>
          </cell>
          <cell r="O346">
            <v>602451.86</v>
          </cell>
          <cell r="P346">
            <v>0</v>
          </cell>
          <cell r="Q346">
            <v>0</v>
          </cell>
          <cell r="R346">
            <v>0</v>
          </cell>
          <cell r="S346">
            <v>0</v>
          </cell>
          <cell r="T346">
            <v>0</v>
          </cell>
          <cell r="U346">
            <v>0</v>
          </cell>
          <cell r="V346">
            <v>1</v>
          </cell>
          <cell r="W346">
            <v>0</v>
          </cell>
          <cell r="X346">
            <v>1</v>
          </cell>
          <cell r="Y346">
            <v>0</v>
          </cell>
          <cell r="Z346">
            <v>0</v>
          </cell>
          <cell r="AA346">
            <v>0</v>
          </cell>
          <cell r="AB346">
            <v>1</v>
          </cell>
        </row>
        <row r="347">
          <cell r="B347" t="str">
            <v>PR621</v>
          </cell>
          <cell r="I347">
            <v>4900</v>
          </cell>
          <cell r="K347">
            <v>4900</v>
          </cell>
          <cell r="O347">
            <v>4900</v>
          </cell>
          <cell r="P347">
            <v>0</v>
          </cell>
          <cell r="Q347">
            <v>0</v>
          </cell>
          <cell r="R347">
            <v>0</v>
          </cell>
          <cell r="S347">
            <v>0</v>
          </cell>
          <cell r="T347">
            <v>0</v>
          </cell>
          <cell r="U347">
            <v>0</v>
          </cell>
          <cell r="V347">
            <v>1</v>
          </cell>
          <cell r="W347">
            <v>0</v>
          </cell>
          <cell r="X347">
            <v>1</v>
          </cell>
          <cell r="Y347">
            <v>0</v>
          </cell>
          <cell r="Z347">
            <v>0</v>
          </cell>
          <cell r="AA347">
            <v>0</v>
          </cell>
          <cell r="AB347">
            <v>1</v>
          </cell>
        </row>
        <row r="348">
          <cell r="I348">
            <v>4900</v>
          </cell>
          <cell r="K348">
            <v>4900</v>
          </cell>
          <cell r="O348">
            <v>4900</v>
          </cell>
          <cell r="P348">
            <v>0</v>
          </cell>
          <cell r="Q348">
            <v>0</v>
          </cell>
          <cell r="R348">
            <v>0</v>
          </cell>
          <cell r="S348">
            <v>0</v>
          </cell>
          <cell r="T348">
            <v>0</v>
          </cell>
          <cell r="U348">
            <v>0</v>
          </cell>
          <cell r="V348">
            <v>1</v>
          </cell>
          <cell r="W348">
            <v>0</v>
          </cell>
          <cell r="X348">
            <v>1</v>
          </cell>
          <cell r="Y348">
            <v>0</v>
          </cell>
          <cell r="Z348">
            <v>0</v>
          </cell>
          <cell r="AA348">
            <v>0</v>
          </cell>
          <cell r="AB348">
            <v>1</v>
          </cell>
        </row>
        <row r="349">
          <cell r="B349" t="str">
            <v>PS004N</v>
          </cell>
          <cell r="G349">
            <v>1707.42</v>
          </cell>
          <cell r="H349">
            <v>1707.42</v>
          </cell>
          <cell r="I349">
            <v>5149.3100000000004</v>
          </cell>
          <cell r="K349">
            <v>5149.3100000000004</v>
          </cell>
          <cell r="O349">
            <v>6856.73</v>
          </cell>
          <cell r="P349">
            <v>0</v>
          </cell>
          <cell r="Q349">
            <v>0</v>
          </cell>
          <cell r="R349">
            <v>0</v>
          </cell>
          <cell r="S349">
            <v>0</v>
          </cell>
          <cell r="T349">
            <v>0.24901374270242524</v>
          </cell>
          <cell r="U349">
            <v>0.24901374270242524</v>
          </cell>
          <cell r="V349">
            <v>0.75098625729757484</v>
          </cell>
          <cell r="W349">
            <v>0</v>
          </cell>
          <cell r="X349">
            <v>0.75098625729757484</v>
          </cell>
          <cell r="Y349">
            <v>0</v>
          </cell>
          <cell r="Z349">
            <v>0</v>
          </cell>
          <cell r="AA349">
            <v>0</v>
          </cell>
          <cell r="AB349">
            <v>1</v>
          </cell>
        </row>
        <row r="350">
          <cell r="G350">
            <v>1707.42</v>
          </cell>
          <cell r="H350">
            <v>1707.42</v>
          </cell>
          <cell r="I350">
            <v>5149.3100000000004</v>
          </cell>
          <cell r="K350">
            <v>5149.3100000000004</v>
          </cell>
          <cell r="O350">
            <v>6856.73</v>
          </cell>
          <cell r="P350">
            <v>0</v>
          </cell>
          <cell r="Q350">
            <v>0</v>
          </cell>
          <cell r="R350">
            <v>0</v>
          </cell>
          <cell r="S350">
            <v>0</v>
          </cell>
          <cell r="T350">
            <v>0.24901374270242524</v>
          </cell>
          <cell r="U350">
            <v>0.24901374270242524</v>
          </cell>
          <cell r="V350">
            <v>0.75098625729757484</v>
          </cell>
          <cell r="W350">
            <v>0</v>
          </cell>
          <cell r="X350">
            <v>0.75098625729757484</v>
          </cell>
          <cell r="Y350">
            <v>0</v>
          </cell>
          <cell r="Z350">
            <v>0</v>
          </cell>
          <cell r="AA350">
            <v>0</v>
          </cell>
          <cell r="AB350">
            <v>1</v>
          </cell>
        </row>
        <row r="351">
          <cell r="B351" t="str">
            <v>PS008C</v>
          </cell>
          <cell r="D351">
            <v>86656.15</v>
          </cell>
          <cell r="E351">
            <v>86656.15</v>
          </cell>
          <cell r="G351">
            <v>1282.83</v>
          </cell>
          <cell r="H351">
            <v>1282.83</v>
          </cell>
          <cell r="I351">
            <v>79298.45</v>
          </cell>
          <cell r="K351">
            <v>79298.45</v>
          </cell>
          <cell r="O351">
            <v>167237.43</v>
          </cell>
          <cell r="P351">
            <v>0</v>
          </cell>
          <cell r="Q351">
            <v>0.51816241136927299</v>
          </cell>
          <cell r="R351">
            <v>0.51816241136927299</v>
          </cell>
          <cell r="S351">
            <v>0</v>
          </cell>
          <cell r="T351">
            <v>7.6707110363989691E-3</v>
          </cell>
          <cell r="U351">
            <v>7.6707110363989691E-3</v>
          </cell>
          <cell r="V351">
            <v>0.47416687759432802</v>
          </cell>
          <cell r="W351">
            <v>0</v>
          </cell>
          <cell r="X351">
            <v>0.47416687759432802</v>
          </cell>
          <cell r="Y351">
            <v>0</v>
          </cell>
          <cell r="Z351">
            <v>0</v>
          </cell>
          <cell r="AA351">
            <v>0</v>
          </cell>
          <cell r="AB351">
            <v>1</v>
          </cell>
        </row>
        <row r="352">
          <cell r="B352" t="str">
            <v>PS008N</v>
          </cell>
          <cell r="G352">
            <v>167239.41</v>
          </cell>
          <cell r="H352">
            <v>167239.41</v>
          </cell>
          <cell r="I352">
            <v>94759.76</v>
          </cell>
          <cell r="K352">
            <v>94759.76</v>
          </cell>
          <cell r="O352">
            <v>261999.17</v>
          </cell>
          <cell r="P352">
            <v>0</v>
          </cell>
          <cell r="Q352">
            <v>0</v>
          </cell>
          <cell r="R352">
            <v>0</v>
          </cell>
          <cell r="S352">
            <v>0</v>
          </cell>
          <cell r="T352">
            <v>0.63832038093861132</v>
          </cell>
          <cell r="U352">
            <v>0.63832038093861132</v>
          </cell>
          <cell r="V352">
            <v>0.36167961906138857</v>
          </cell>
          <cell r="W352">
            <v>0</v>
          </cell>
          <cell r="X352">
            <v>0.36167961906138857</v>
          </cell>
          <cell r="Y352">
            <v>0</v>
          </cell>
          <cell r="Z352">
            <v>0</v>
          </cell>
          <cell r="AA352">
            <v>0</v>
          </cell>
          <cell r="AB352">
            <v>1</v>
          </cell>
        </row>
        <row r="353">
          <cell r="B353" t="str">
            <v>PS008S</v>
          </cell>
          <cell r="I353">
            <v>87784.61</v>
          </cell>
          <cell r="K353">
            <v>87784.61</v>
          </cell>
          <cell r="M353">
            <v>134575.20000000001</v>
          </cell>
          <cell r="N353">
            <v>134575.20000000001</v>
          </cell>
          <cell r="O353">
            <v>222359.81</v>
          </cell>
          <cell r="P353">
            <v>0</v>
          </cell>
          <cell r="Q353">
            <v>0</v>
          </cell>
          <cell r="R353">
            <v>0</v>
          </cell>
          <cell r="S353">
            <v>0</v>
          </cell>
          <cell r="T353">
            <v>0</v>
          </cell>
          <cell r="U353">
            <v>0</v>
          </cell>
          <cell r="V353">
            <v>0.39478631502698264</v>
          </cell>
          <cell r="W353">
            <v>0</v>
          </cell>
          <cell r="X353">
            <v>0.39478631502698264</v>
          </cell>
          <cell r="Y353">
            <v>0</v>
          </cell>
          <cell r="Z353">
            <v>0.60521368497301742</v>
          </cell>
          <cell r="AA353">
            <v>0.60521368497301742</v>
          </cell>
          <cell r="AB353">
            <v>1</v>
          </cell>
        </row>
        <row r="354">
          <cell r="B354" t="str">
            <v>PS008T</v>
          </cell>
          <cell r="I354">
            <v>9760.58</v>
          </cell>
          <cell r="K354">
            <v>9760.58</v>
          </cell>
          <cell r="O354">
            <v>9760.58</v>
          </cell>
          <cell r="P354">
            <v>0</v>
          </cell>
          <cell r="Q354">
            <v>0</v>
          </cell>
          <cell r="R354">
            <v>0</v>
          </cell>
          <cell r="S354">
            <v>0</v>
          </cell>
          <cell r="T354">
            <v>0</v>
          </cell>
          <cell r="U354">
            <v>0</v>
          </cell>
          <cell r="V354">
            <v>1</v>
          </cell>
          <cell r="W354">
            <v>0</v>
          </cell>
          <cell r="X354">
            <v>1</v>
          </cell>
          <cell r="Y354">
            <v>0</v>
          </cell>
          <cell r="Z354">
            <v>0</v>
          </cell>
          <cell r="AA354">
            <v>0</v>
          </cell>
          <cell r="AB354">
            <v>1</v>
          </cell>
        </row>
        <row r="355">
          <cell r="D355">
            <v>86656.15</v>
          </cell>
          <cell r="E355">
            <v>86656.15</v>
          </cell>
          <cell r="G355">
            <v>168522.23999999999</v>
          </cell>
          <cell r="H355">
            <v>168522.23999999999</v>
          </cell>
          <cell r="I355">
            <v>271603.40000000002</v>
          </cell>
          <cell r="K355">
            <v>271603.40000000002</v>
          </cell>
          <cell r="M355">
            <v>134575.20000000001</v>
          </cell>
          <cell r="N355">
            <v>134575.20000000001</v>
          </cell>
          <cell r="O355">
            <v>661356.99</v>
          </cell>
          <cell r="P355">
            <v>0</v>
          </cell>
          <cell r="Q355">
            <v>0.13102779786148475</v>
          </cell>
          <cell r="R355">
            <v>0.13102779786148475</v>
          </cell>
          <cell r="S355">
            <v>0</v>
          </cell>
          <cell r="T355">
            <v>0.25481282053131393</v>
          </cell>
          <cell r="U355">
            <v>0.25481282053131393</v>
          </cell>
          <cell r="V355">
            <v>0.41067593464159202</v>
          </cell>
          <cell r="W355">
            <v>0</v>
          </cell>
          <cell r="X355">
            <v>0.41067593464159202</v>
          </cell>
          <cell r="Y355">
            <v>0</v>
          </cell>
          <cell r="Z355">
            <v>0.20348344696560933</v>
          </cell>
          <cell r="AA355">
            <v>0.20348344696560933</v>
          </cell>
          <cell r="AB355">
            <v>1</v>
          </cell>
        </row>
        <row r="356">
          <cell r="B356" t="str">
            <v>PS009S</v>
          </cell>
          <cell r="I356">
            <v>2322.13</v>
          </cell>
          <cell r="K356">
            <v>2322.13</v>
          </cell>
          <cell r="O356">
            <v>2322.13</v>
          </cell>
          <cell r="P356">
            <v>0</v>
          </cell>
          <cell r="Q356">
            <v>0</v>
          </cell>
          <cell r="R356">
            <v>0</v>
          </cell>
          <cell r="S356">
            <v>0</v>
          </cell>
          <cell r="T356">
            <v>0</v>
          </cell>
          <cell r="U356">
            <v>0</v>
          </cell>
          <cell r="V356">
            <v>1</v>
          </cell>
          <cell r="W356">
            <v>0</v>
          </cell>
          <cell r="X356">
            <v>1</v>
          </cell>
          <cell r="Y356">
            <v>0</v>
          </cell>
          <cell r="Z356">
            <v>0</v>
          </cell>
          <cell r="AA356">
            <v>0</v>
          </cell>
          <cell r="AB356">
            <v>1</v>
          </cell>
        </row>
        <row r="357">
          <cell r="I357">
            <v>2322.13</v>
          </cell>
          <cell r="K357">
            <v>2322.13</v>
          </cell>
          <cell r="O357">
            <v>2322.13</v>
          </cell>
          <cell r="P357">
            <v>0</v>
          </cell>
          <cell r="Q357">
            <v>0</v>
          </cell>
          <cell r="R357">
            <v>0</v>
          </cell>
          <cell r="S357">
            <v>0</v>
          </cell>
          <cell r="T357">
            <v>0</v>
          </cell>
          <cell r="U357">
            <v>0</v>
          </cell>
          <cell r="V357">
            <v>1</v>
          </cell>
          <cell r="W357">
            <v>0</v>
          </cell>
          <cell r="X357">
            <v>1</v>
          </cell>
          <cell r="Y357">
            <v>0</v>
          </cell>
          <cell r="Z357">
            <v>0</v>
          </cell>
          <cell r="AA357">
            <v>0</v>
          </cell>
          <cell r="AB357">
            <v>1</v>
          </cell>
        </row>
        <row r="358">
          <cell r="B358" t="str">
            <v>RIARC</v>
          </cell>
          <cell r="C358">
            <v>889.89</v>
          </cell>
          <cell r="E358">
            <v>889.89</v>
          </cell>
          <cell r="O358">
            <v>889.89</v>
          </cell>
          <cell r="P358">
            <v>1</v>
          </cell>
          <cell r="Q358">
            <v>0</v>
          </cell>
          <cell r="R358">
            <v>1</v>
          </cell>
          <cell r="S358">
            <v>0</v>
          </cell>
          <cell r="T358">
            <v>0</v>
          </cell>
          <cell r="U358">
            <v>0</v>
          </cell>
          <cell r="V358">
            <v>0</v>
          </cell>
          <cell r="W358">
            <v>0</v>
          </cell>
          <cell r="X358">
            <v>0</v>
          </cell>
          <cell r="Y358">
            <v>0</v>
          </cell>
          <cell r="Z358">
            <v>0</v>
          </cell>
          <cell r="AA358">
            <v>0</v>
          </cell>
          <cell r="AB358">
            <v>1</v>
          </cell>
        </row>
        <row r="359">
          <cell r="B359" t="str">
            <v>RIARN</v>
          </cell>
          <cell r="F359">
            <v>72205.33</v>
          </cell>
          <cell r="H359">
            <v>72205.33</v>
          </cell>
          <cell r="O359">
            <v>72205.33</v>
          </cell>
          <cell r="P359">
            <v>0</v>
          </cell>
          <cell r="Q359">
            <v>0</v>
          </cell>
          <cell r="R359">
            <v>0</v>
          </cell>
          <cell r="S359">
            <v>1</v>
          </cell>
          <cell r="T359">
            <v>0</v>
          </cell>
          <cell r="U359">
            <v>1</v>
          </cell>
          <cell r="V359">
            <v>0</v>
          </cell>
          <cell r="W359">
            <v>0</v>
          </cell>
          <cell r="X359">
            <v>0</v>
          </cell>
          <cell r="Y359">
            <v>0</v>
          </cell>
          <cell r="Z359">
            <v>0</v>
          </cell>
          <cell r="AA359">
            <v>0</v>
          </cell>
          <cell r="AB359">
            <v>1</v>
          </cell>
        </row>
        <row r="360">
          <cell r="B360" t="str">
            <v>RIARS</v>
          </cell>
          <cell r="L360">
            <v>8021.26</v>
          </cell>
          <cell r="N360">
            <v>8021.26</v>
          </cell>
          <cell r="O360">
            <v>8021.26</v>
          </cell>
          <cell r="P360">
            <v>0</v>
          </cell>
          <cell r="Q360">
            <v>0</v>
          </cell>
          <cell r="R360">
            <v>0</v>
          </cell>
          <cell r="S360">
            <v>0</v>
          </cell>
          <cell r="T360">
            <v>0</v>
          </cell>
          <cell r="U360">
            <v>0</v>
          </cell>
          <cell r="V360">
            <v>0</v>
          </cell>
          <cell r="W360">
            <v>0</v>
          </cell>
          <cell r="X360">
            <v>0</v>
          </cell>
          <cell r="Y360">
            <v>1</v>
          </cell>
          <cell r="Z360">
            <v>0</v>
          </cell>
          <cell r="AA360">
            <v>1</v>
          </cell>
          <cell r="AB360">
            <v>1</v>
          </cell>
        </row>
        <row r="361">
          <cell r="C361">
            <v>889.89</v>
          </cell>
          <cell r="E361">
            <v>889.89</v>
          </cell>
          <cell r="F361">
            <v>72205.33</v>
          </cell>
          <cell r="H361">
            <v>72205.33</v>
          </cell>
          <cell r="L361">
            <v>8021.26</v>
          </cell>
          <cell r="N361">
            <v>8021.26</v>
          </cell>
          <cell r="O361">
            <v>81116.479999999996</v>
          </cell>
          <cell r="P361">
            <v>1.0970520417059518E-2</v>
          </cell>
          <cell r="Q361">
            <v>0</v>
          </cell>
          <cell r="R361">
            <v>1.0970520417059518E-2</v>
          </cell>
          <cell r="S361">
            <v>0.89014377842825532</v>
          </cell>
          <cell r="T361">
            <v>0</v>
          </cell>
          <cell r="U361">
            <v>0.89014377842825532</v>
          </cell>
          <cell r="V361">
            <v>0</v>
          </cell>
          <cell r="W361">
            <v>0</v>
          </cell>
          <cell r="X361">
            <v>0</v>
          </cell>
          <cell r="Y361">
            <v>9.8885701154685215E-2</v>
          </cell>
          <cell r="Z361">
            <v>0</v>
          </cell>
          <cell r="AA361">
            <v>9.8885701154685215E-2</v>
          </cell>
          <cell r="AB361">
            <v>1</v>
          </cell>
        </row>
        <row r="362">
          <cell r="B362" t="str">
            <v>HVRC</v>
          </cell>
          <cell r="I362">
            <v>11728.28</v>
          </cell>
          <cell r="K362">
            <v>11728.28</v>
          </cell>
          <cell r="O362">
            <v>11728.28</v>
          </cell>
          <cell r="P362">
            <v>0</v>
          </cell>
          <cell r="Q362">
            <v>0</v>
          </cell>
          <cell r="R362">
            <v>0</v>
          </cell>
          <cell r="S362">
            <v>0</v>
          </cell>
          <cell r="T362">
            <v>0</v>
          </cell>
          <cell r="U362">
            <v>0</v>
          </cell>
          <cell r="V362">
            <v>1</v>
          </cell>
          <cell r="W362">
            <v>0</v>
          </cell>
          <cell r="X362">
            <v>1</v>
          </cell>
          <cell r="Y362">
            <v>0</v>
          </cell>
          <cell r="Z362">
            <v>0</v>
          </cell>
          <cell r="AA362">
            <v>0</v>
          </cell>
          <cell r="AB362">
            <v>1</v>
          </cell>
        </row>
        <row r="363">
          <cell r="B363" t="str">
            <v>HVRN</v>
          </cell>
          <cell r="I363">
            <v>3938.48</v>
          </cell>
          <cell r="K363">
            <v>3938.48</v>
          </cell>
          <cell r="O363">
            <v>3938.48</v>
          </cell>
          <cell r="P363">
            <v>0</v>
          </cell>
          <cell r="Q363">
            <v>0</v>
          </cell>
          <cell r="R363">
            <v>0</v>
          </cell>
          <cell r="S363">
            <v>0</v>
          </cell>
          <cell r="T363">
            <v>0</v>
          </cell>
          <cell r="U363">
            <v>0</v>
          </cell>
          <cell r="V363">
            <v>1</v>
          </cell>
          <cell r="W363">
            <v>0</v>
          </cell>
          <cell r="X363">
            <v>1</v>
          </cell>
          <cell r="Y363">
            <v>0</v>
          </cell>
          <cell r="Z363">
            <v>0</v>
          </cell>
          <cell r="AA363">
            <v>0</v>
          </cell>
          <cell r="AB363">
            <v>1</v>
          </cell>
        </row>
        <row r="364">
          <cell r="B364" t="str">
            <v>HVRS</v>
          </cell>
          <cell r="I364">
            <v>5400.14</v>
          </cell>
          <cell r="K364">
            <v>5400.14</v>
          </cell>
          <cell r="O364">
            <v>5400.14</v>
          </cell>
          <cell r="P364">
            <v>0</v>
          </cell>
          <cell r="Q364">
            <v>0</v>
          </cell>
          <cell r="R364">
            <v>0</v>
          </cell>
          <cell r="S364">
            <v>0</v>
          </cell>
          <cell r="T364">
            <v>0</v>
          </cell>
          <cell r="U364">
            <v>0</v>
          </cell>
          <cell r="V364">
            <v>1</v>
          </cell>
          <cell r="W364">
            <v>0</v>
          </cell>
          <cell r="X364">
            <v>1</v>
          </cell>
          <cell r="Y364">
            <v>0</v>
          </cell>
          <cell r="Z364">
            <v>0</v>
          </cell>
          <cell r="AA364">
            <v>0</v>
          </cell>
          <cell r="AB364">
            <v>1</v>
          </cell>
        </row>
        <row r="365">
          <cell r="B365" t="str">
            <v>RIHVC</v>
          </cell>
          <cell r="C365">
            <v>752891.05</v>
          </cell>
          <cell r="E365">
            <v>752891.05</v>
          </cell>
          <cell r="F365">
            <v>742.15</v>
          </cell>
          <cell r="H365">
            <v>742.15</v>
          </cell>
          <cell r="I365">
            <v>2295.92</v>
          </cell>
          <cell r="K365">
            <v>2295.92</v>
          </cell>
          <cell r="L365">
            <v>15694.2</v>
          </cell>
          <cell r="N365">
            <v>15694.2</v>
          </cell>
          <cell r="O365">
            <v>771623.32</v>
          </cell>
          <cell r="P365">
            <v>0.97572355641091835</v>
          </cell>
          <cell r="Q365">
            <v>0</v>
          </cell>
          <cell r="R365">
            <v>0.97572355641091835</v>
          </cell>
          <cell r="S365">
            <v>9.6180348722482885E-4</v>
          </cell>
          <cell r="T365">
            <v>0</v>
          </cell>
          <cell r="U365">
            <v>9.6180348722482885E-4</v>
          </cell>
          <cell r="V365">
            <v>2.9754414368917729E-3</v>
          </cell>
          <cell r="W365">
            <v>0</v>
          </cell>
          <cell r="X365">
            <v>2.9754414368917729E-3</v>
          </cell>
          <cell r="Y365">
            <v>2.0339198664965183E-2</v>
          </cell>
          <cell r="Z365">
            <v>0</v>
          </cell>
          <cell r="AA365">
            <v>2.0339198664965183E-2</v>
          </cell>
          <cell r="AB365">
            <v>1</v>
          </cell>
        </row>
        <row r="366">
          <cell r="B366" t="str">
            <v>RIHVN</v>
          </cell>
          <cell r="C366">
            <v>815.09</v>
          </cell>
          <cell r="E366">
            <v>815.09</v>
          </cell>
          <cell r="F366">
            <v>4133224.3</v>
          </cell>
          <cell r="G366">
            <v>19942.259999999998</v>
          </cell>
          <cell r="H366">
            <v>4153166.56</v>
          </cell>
          <cell r="I366">
            <v>936118.25</v>
          </cell>
          <cell r="K366">
            <v>936118.25</v>
          </cell>
          <cell r="O366">
            <v>5090099.9000000004</v>
          </cell>
          <cell r="P366">
            <v>1.6013241704745322E-4</v>
          </cell>
          <cell r="Q366">
            <v>0</v>
          </cell>
          <cell r="R366">
            <v>1.6013241704745322E-4</v>
          </cell>
          <cell r="S366">
            <v>0.81201241256581225</v>
          </cell>
          <cell r="T366">
            <v>3.9178523784965391E-3</v>
          </cell>
          <cell r="U366">
            <v>0.81593026494430876</v>
          </cell>
          <cell r="V366">
            <v>0.18390960263864367</v>
          </cell>
          <cell r="W366">
            <v>0</v>
          </cell>
          <cell r="X366">
            <v>0.18390960263864367</v>
          </cell>
          <cell r="Y366">
            <v>0</v>
          </cell>
          <cell r="Z366">
            <v>0</v>
          </cell>
          <cell r="AA366">
            <v>0</v>
          </cell>
          <cell r="AB366">
            <v>1</v>
          </cell>
        </row>
        <row r="367">
          <cell r="B367" t="str">
            <v>RIHVS</v>
          </cell>
          <cell r="I367">
            <v>75201.52</v>
          </cell>
          <cell r="K367">
            <v>75201.52</v>
          </cell>
          <cell r="L367">
            <v>1507370.95</v>
          </cell>
          <cell r="M367">
            <v>4583.93</v>
          </cell>
          <cell r="N367">
            <v>1511954.88</v>
          </cell>
          <cell r="O367">
            <v>1587156.4</v>
          </cell>
          <cell r="P367">
            <v>0</v>
          </cell>
          <cell r="Q367">
            <v>0</v>
          </cell>
          <cell r="R367">
            <v>0</v>
          </cell>
          <cell r="S367">
            <v>0</v>
          </cell>
          <cell r="T367">
            <v>0</v>
          </cell>
          <cell r="U367">
            <v>0</v>
          </cell>
          <cell r="V367">
            <v>4.7381291471968366E-2</v>
          </cell>
          <cell r="W367">
            <v>0</v>
          </cell>
          <cell r="X367">
            <v>4.7381291471968366E-2</v>
          </cell>
          <cell r="Y367">
            <v>0.94973056845563553</v>
          </cell>
          <cell r="Z367">
            <v>2.8881400723961424E-3</v>
          </cell>
          <cell r="AA367">
            <v>0.95261870852803165</v>
          </cell>
          <cell r="AB367">
            <v>1</v>
          </cell>
        </row>
        <row r="368">
          <cell r="C368">
            <v>753706.14</v>
          </cell>
          <cell r="E368">
            <v>753706.14</v>
          </cell>
          <cell r="F368">
            <v>4133966.45</v>
          </cell>
          <cell r="G368">
            <v>19942.259999999998</v>
          </cell>
          <cell r="H368">
            <v>4153908.71</v>
          </cell>
          <cell r="I368">
            <v>1034682.59</v>
          </cell>
          <cell r="K368">
            <v>1034682.59</v>
          </cell>
          <cell r="L368">
            <v>1523065.15</v>
          </cell>
          <cell r="M368">
            <v>4583.93</v>
          </cell>
          <cell r="N368">
            <v>1527649.08</v>
          </cell>
          <cell r="O368">
            <v>7469946.5200000014</v>
          </cell>
          <cell r="P368">
            <v>0.10089846533466211</v>
          </cell>
          <cell r="Q368">
            <v>0</v>
          </cell>
          <cell r="R368">
            <v>0.10089846533466211</v>
          </cell>
          <cell r="S368">
            <v>0.55341312537268328</v>
          </cell>
          <cell r="T368">
            <v>2.6696656992933861E-3</v>
          </cell>
          <cell r="U368">
            <v>0.55608279107197667</v>
          </cell>
          <cell r="V368">
            <v>0.13851271722357655</v>
          </cell>
          <cell r="W368">
            <v>0</v>
          </cell>
          <cell r="X368">
            <v>0.13851271722357655</v>
          </cell>
          <cell r="Y368">
            <v>0.2038923767288229</v>
          </cell>
          <cell r="Z368">
            <v>6.1364964096155257E-4</v>
          </cell>
          <cell r="AA368">
            <v>0.20450602636978449</v>
          </cell>
          <cell r="AB368">
            <v>1</v>
          </cell>
        </row>
        <row r="369">
          <cell r="B369" t="str">
            <v>RILBC</v>
          </cell>
          <cell r="C369">
            <v>55579.69</v>
          </cell>
          <cell r="E369">
            <v>55579.69</v>
          </cell>
          <cell r="F369">
            <v>84.62</v>
          </cell>
          <cell r="H369">
            <v>84.62</v>
          </cell>
          <cell r="O369">
            <v>55664.31</v>
          </cell>
          <cell r="P369">
            <v>0.99847981588202572</v>
          </cell>
          <cell r="Q369">
            <v>0</v>
          </cell>
          <cell r="R369">
            <v>0.99847981588202572</v>
          </cell>
          <cell r="S369">
            <v>1.520184117974336E-3</v>
          </cell>
          <cell r="T369">
            <v>0</v>
          </cell>
          <cell r="U369">
            <v>1.520184117974336E-3</v>
          </cell>
          <cell r="V369">
            <v>0</v>
          </cell>
          <cell r="W369">
            <v>0</v>
          </cell>
          <cell r="X369">
            <v>0</v>
          </cell>
          <cell r="Y369">
            <v>0</v>
          </cell>
          <cell r="Z369">
            <v>0</v>
          </cell>
          <cell r="AA369">
            <v>0</v>
          </cell>
          <cell r="AB369">
            <v>1</v>
          </cell>
        </row>
        <row r="370">
          <cell r="B370" t="str">
            <v>RILBE</v>
          </cell>
          <cell r="G370">
            <v>9554.77</v>
          </cell>
          <cell r="H370">
            <v>9554.77</v>
          </cell>
          <cell r="I370">
            <v>184549.27</v>
          </cell>
          <cell r="K370">
            <v>184549.27</v>
          </cell>
          <cell r="O370">
            <v>194104.04</v>
          </cell>
          <cell r="P370">
            <v>0</v>
          </cell>
          <cell r="Q370">
            <v>0</v>
          </cell>
          <cell r="R370">
            <v>0</v>
          </cell>
          <cell r="S370">
            <v>0</v>
          </cell>
          <cell r="T370">
            <v>4.9224992947081367E-2</v>
          </cell>
          <cell r="U370">
            <v>4.9224992947081367E-2</v>
          </cell>
          <cell r="V370">
            <v>0.95077500705291851</v>
          </cell>
          <cell r="W370">
            <v>0</v>
          </cell>
          <cell r="X370">
            <v>0.95077500705291851</v>
          </cell>
          <cell r="Y370">
            <v>0</v>
          </cell>
          <cell r="Z370">
            <v>0</v>
          </cell>
          <cell r="AA370">
            <v>0</v>
          </cell>
          <cell r="AB370">
            <v>1</v>
          </cell>
        </row>
        <row r="371">
          <cell r="B371" t="str">
            <v>RILBN</v>
          </cell>
          <cell r="F371">
            <v>260777.83</v>
          </cell>
          <cell r="G371">
            <v>635.53</v>
          </cell>
          <cell r="H371">
            <v>261413.36</v>
          </cell>
          <cell r="O371">
            <v>261413.36</v>
          </cell>
          <cell r="P371">
            <v>0</v>
          </cell>
          <cell r="Q371">
            <v>0</v>
          </cell>
          <cell r="R371">
            <v>0</v>
          </cell>
          <cell r="S371">
            <v>0.99756886947170564</v>
          </cell>
          <cell r="T371">
            <v>2.4311305282943459E-3</v>
          </cell>
          <cell r="U371">
            <v>1</v>
          </cell>
          <cell r="V371">
            <v>0</v>
          </cell>
          <cell r="W371">
            <v>0</v>
          </cell>
          <cell r="X371">
            <v>0</v>
          </cell>
          <cell r="Y371">
            <v>0</v>
          </cell>
          <cell r="Z371">
            <v>0</v>
          </cell>
          <cell r="AA371">
            <v>0</v>
          </cell>
          <cell r="AB371">
            <v>1</v>
          </cell>
        </row>
        <row r="372">
          <cell r="B372" t="str">
            <v>RILBS</v>
          </cell>
          <cell r="L372">
            <v>373525.62</v>
          </cell>
          <cell r="M372">
            <v>8460.44</v>
          </cell>
          <cell r="N372">
            <v>381986.06</v>
          </cell>
          <cell r="O372">
            <v>381986.06</v>
          </cell>
          <cell r="P372">
            <v>0</v>
          </cell>
          <cell r="Q372">
            <v>0</v>
          </cell>
          <cell r="R372">
            <v>0</v>
          </cell>
          <cell r="S372">
            <v>0</v>
          </cell>
          <cell r="T372">
            <v>0</v>
          </cell>
          <cell r="U372">
            <v>0</v>
          </cell>
          <cell r="V372">
            <v>0</v>
          </cell>
          <cell r="W372">
            <v>0</v>
          </cell>
          <cell r="X372">
            <v>0</v>
          </cell>
          <cell r="Y372">
            <v>0.97785144306051375</v>
          </cell>
          <cell r="Z372">
            <v>2.2148556939486221E-2</v>
          </cell>
          <cell r="AA372">
            <v>1</v>
          </cell>
          <cell r="AB372">
            <v>1</v>
          </cell>
        </row>
        <row r="373">
          <cell r="C373">
            <v>55579.69</v>
          </cell>
          <cell r="E373">
            <v>55579.69</v>
          </cell>
          <cell r="F373">
            <v>260862.45</v>
          </cell>
          <cell r="G373">
            <v>10190.299999999999</v>
          </cell>
          <cell r="H373">
            <v>271052.75</v>
          </cell>
          <cell r="I373">
            <v>184549.27</v>
          </cell>
          <cell r="K373">
            <v>184549.27</v>
          </cell>
          <cell r="L373">
            <v>373525.62</v>
          </cell>
          <cell r="M373">
            <v>8460.44</v>
          </cell>
          <cell r="N373">
            <v>381986.06</v>
          </cell>
          <cell r="O373">
            <v>893167.77</v>
          </cell>
          <cell r="P373">
            <v>6.2227603667337886E-2</v>
          </cell>
          <cell r="Q373">
            <v>0</v>
          </cell>
          <cell r="R373">
            <v>6.2227603667337886E-2</v>
          </cell>
          <cell r="S373">
            <v>0.29206433411720623</v>
          </cell>
          <cell r="T373">
            <v>1.1409166723514889E-2</v>
          </cell>
          <cell r="U373">
            <v>0.30347350084072111</v>
          </cell>
          <cell r="V373">
            <v>0.20662329765884854</v>
          </cell>
          <cell r="W373">
            <v>0</v>
          </cell>
          <cell r="X373">
            <v>0.20662329765884854</v>
          </cell>
          <cell r="Y373">
            <v>0.41820320050285736</v>
          </cell>
          <cell r="Z373">
            <v>9.4723973302350585E-3</v>
          </cell>
          <cell r="AA373">
            <v>0.42767559783309245</v>
          </cell>
          <cell r="AB373">
            <v>1</v>
          </cell>
        </row>
        <row r="374">
          <cell r="B374" t="str">
            <v>RILBE</v>
          </cell>
          <cell r="F374">
            <v>117320.86</v>
          </cell>
          <cell r="G374">
            <v>2607.2399999999998</v>
          </cell>
          <cell r="H374">
            <v>119928.1</v>
          </cell>
          <cell r="O374">
            <v>119928.1</v>
          </cell>
          <cell r="P374">
            <v>0</v>
          </cell>
          <cell r="Q374">
            <v>0</v>
          </cell>
          <cell r="R374">
            <v>0</v>
          </cell>
          <cell r="S374">
            <v>0.97825997410114884</v>
          </cell>
          <cell r="T374">
            <v>2.1740025898851059E-2</v>
          </cell>
          <cell r="U374">
            <v>1</v>
          </cell>
          <cell r="V374">
            <v>0</v>
          </cell>
          <cell r="W374">
            <v>0</v>
          </cell>
          <cell r="X374">
            <v>0</v>
          </cell>
          <cell r="Y374">
            <v>0</v>
          </cell>
          <cell r="Z374">
            <v>0</v>
          </cell>
          <cell r="AA374">
            <v>0</v>
          </cell>
          <cell r="AB374">
            <v>1</v>
          </cell>
        </row>
        <row r="375">
          <cell r="F375">
            <v>117320.86</v>
          </cell>
          <cell r="G375">
            <v>2607.2399999999998</v>
          </cell>
          <cell r="H375">
            <v>119928.1</v>
          </cell>
          <cell r="O375">
            <v>119928.1</v>
          </cell>
          <cell r="P375">
            <v>0</v>
          </cell>
          <cell r="Q375">
            <v>0</v>
          </cell>
          <cell r="R375">
            <v>0</v>
          </cell>
          <cell r="S375">
            <v>0.97825997410114884</v>
          </cell>
          <cell r="T375">
            <v>2.1740025898851059E-2</v>
          </cell>
          <cell r="U375">
            <v>1</v>
          </cell>
          <cell r="V375">
            <v>0</v>
          </cell>
          <cell r="W375">
            <v>0</v>
          </cell>
          <cell r="X375">
            <v>0</v>
          </cell>
          <cell r="Y375">
            <v>0</v>
          </cell>
          <cell r="Z375">
            <v>0</v>
          </cell>
          <cell r="AA375">
            <v>0</v>
          </cell>
          <cell r="AB375">
            <v>1</v>
          </cell>
        </row>
        <row r="376">
          <cell r="B376" t="str">
            <v>RIRRC</v>
          </cell>
          <cell r="C376">
            <v>276000.15999999997</v>
          </cell>
          <cell r="D376">
            <v>46308.72</v>
          </cell>
          <cell r="E376">
            <v>322308.88</v>
          </cell>
          <cell r="L376">
            <v>2629.88</v>
          </cell>
          <cell r="N376">
            <v>2629.88</v>
          </cell>
          <cell r="O376">
            <v>324938.76</v>
          </cell>
          <cell r="P376">
            <v>0.84939131299694737</v>
          </cell>
          <cell r="Q376">
            <v>0.1425152234839574</v>
          </cell>
          <cell r="R376">
            <v>0.99190653648090488</v>
          </cell>
          <cell r="S376">
            <v>0</v>
          </cell>
          <cell r="T376">
            <v>0</v>
          </cell>
          <cell r="U376">
            <v>0</v>
          </cell>
          <cell r="V376">
            <v>0</v>
          </cell>
          <cell r="W376">
            <v>0</v>
          </cell>
          <cell r="X376">
            <v>0</v>
          </cell>
          <cell r="Y376">
            <v>8.0934635190951058E-3</v>
          </cell>
          <cell r="Z376">
            <v>0</v>
          </cell>
          <cell r="AA376">
            <v>8.0934635190951058E-3</v>
          </cell>
          <cell r="AB376">
            <v>1</v>
          </cell>
        </row>
        <row r="377">
          <cell r="B377" t="str">
            <v>RIRRN</v>
          </cell>
          <cell r="F377">
            <v>561849.07999999996</v>
          </cell>
          <cell r="G377">
            <v>30847.18</v>
          </cell>
          <cell r="H377">
            <v>592696.26</v>
          </cell>
          <cell r="O377">
            <v>592696.26</v>
          </cell>
          <cell r="P377">
            <v>0</v>
          </cell>
          <cell r="Q377">
            <v>0</v>
          </cell>
          <cell r="R377">
            <v>0</v>
          </cell>
          <cell r="S377">
            <v>0.94795448852672015</v>
          </cell>
          <cell r="T377">
            <v>5.2045511473279751E-2</v>
          </cell>
          <cell r="U377">
            <v>1</v>
          </cell>
          <cell r="V377">
            <v>0</v>
          </cell>
          <cell r="W377">
            <v>0</v>
          </cell>
          <cell r="X377">
            <v>0</v>
          </cell>
          <cell r="Y377">
            <v>0</v>
          </cell>
          <cell r="Z377">
            <v>0</v>
          </cell>
          <cell r="AA377">
            <v>0</v>
          </cell>
          <cell r="AB377">
            <v>1</v>
          </cell>
        </row>
        <row r="378">
          <cell r="B378" t="str">
            <v>RIRRS</v>
          </cell>
          <cell r="L378">
            <v>143576.88</v>
          </cell>
          <cell r="M378">
            <v>21121.52</v>
          </cell>
          <cell r="N378">
            <v>164698.4</v>
          </cell>
          <cell r="O378">
            <v>164698.4</v>
          </cell>
          <cell r="P378">
            <v>0</v>
          </cell>
          <cell r="Q378">
            <v>0</v>
          </cell>
          <cell r="R378">
            <v>0</v>
          </cell>
          <cell r="S378">
            <v>0</v>
          </cell>
          <cell r="T378">
            <v>0</v>
          </cell>
          <cell r="U378">
            <v>0</v>
          </cell>
          <cell r="V378">
            <v>0</v>
          </cell>
          <cell r="W378">
            <v>0</v>
          </cell>
          <cell r="X378">
            <v>0</v>
          </cell>
          <cell r="Y378">
            <v>0.87175637407527951</v>
          </cell>
          <cell r="Z378">
            <v>0.12824362592472058</v>
          </cell>
          <cell r="AA378">
            <v>1</v>
          </cell>
          <cell r="AB378">
            <v>1</v>
          </cell>
        </row>
        <row r="379">
          <cell r="C379">
            <v>276000.15999999997</v>
          </cell>
          <cell r="D379">
            <v>46308.72</v>
          </cell>
          <cell r="E379">
            <v>322308.88</v>
          </cell>
          <cell r="F379">
            <v>561849.07999999996</v>
          </cell>
          <cell r="G379">
            <v>30847.18</v>
          </cell>
          <cell r="H379">
            <v>592696.26</v>
          </cell>
          <cell r="L379">
            <v>146206.76</v>
          </cell>
          <cell r="M379">
            <v>21121.52</v>
          </cell>
          <cell r="N379">
            <v>167328.28</v>
          </cell>
          <cell r="O379">
            <v>1082333.42</v>
          </cell>
          <cell r="P379">
            <v>0.25500474705844339</v>
          </cell>
          <cell r="Q379">
            <v>4.2786002117536019E-2</v>
          </cell>
          <cell r="R379">
            <v>0.29779074917597947</v>
          </cell>
          <cell r="S379">
            <v>0.51910905606148616</v>
          </cell>
          <cell r="T379">
            <v>2.8500625990094626E-2</v>
          </cell>
          <cell r="U379">
            <v>0.54760968205158078</v>
          </cell>
          <cell r="V379">
            <v>0</v>
          </cell>
          <cell r="W379">
            <v>0</v>
          </cell>
          <cell r="X379">
            <v>0</v>
          </cell>
          <cell r="Y379">
            <v>0.13508476897996924</v>
          </cell>
          <cell r="Z379">
            <v>1.9514799792470606E-2</v>
          </cell>
          <cell r="AA379">
            <v>0.15459956877243983</v>
          </cell>
          <cell r="AB379">
            <v>1</v>
          </cell>
        </row>
        <row r="380">
          <cell r="B380" t="str">
            <v>SG001</v>
          </cell>
          <cell r="J380">
            <v>262379.05</v>
          </cell>
          <cell r="K380">
            <v>262379.05</v>
          </cell>
          <cell r="O380">
            <v>262379.05</v>
          </cell>
          <cell r="P380">
            <v>0</v>
          </cell>
          <cell r="Q380">
            <v>0</v>
          </cell>
          <cell r="R380">
            <v>0</v>
          </cell>
          <cell r="S380">
            <v>0</v>
          </cell>
          <cell r="T380">
            <v>0</v>
          </cell>
          <cell r="U380">
            <v>0</v>
          </cell>
          <cell r="V380">
            <v>0</v>
          </cell>
          <cell r="W380">
            <v>1</v>
          </cell>
          <cell r="X380">
            <v>1</v>
          </cell>
          <cell r="Y380">
            <v>0</v>
          </cell>
          <cell r="Z380">
            <v>0</v>
          </cell>
          <cell r="AA380">
            <v>0</v>
          </cell>
          <cell r="AB380">
            <v>1</v>
          </cell>
        </row>
        <row r="381">
          <cell r="J381">
            <v>262379.05</v>
          </cell>
          <cell r="K381">
            <v>262379.05</v>
          </cell>
          <cell r="O381">
            <v>262379.05</v>
          </cell>
          <cell r="P381">
            <v>0</v>
          </cell>
          <cell r="Q381">
            <v>0</v>
          </cell>
          <cell r="R381">
            <v>0</v>
          </cell>
          <cell r="S381">
            <v>0</v>
          </cell>
          <cell r="T381">
            <v>0</v>
          </cell>
          <cell r="U381">
            <v>0</v>
          </cell>
          <cell r="V381">
            <v>0</v>
          </cell>
          <cell r="W381">
            <v>1</v>
          </cell>
          <cell r="X381">
            <v>1</v>
          </cell>
          <cell r="Y381">
            <v>0</v>
          </cell>
          <cell r="Z381">
            <v>0</v>
          </cell>
          <cell r="AA381">
            <v>0</v>
          </cell>
          <cell r="AB381">
            <v>1</v>
          </cell>
        </row>
        <row r="382">
          <cell r="B382" t="str">
            <v>SG002</v>
          </cell>
          <cell r="G382">
            <v>349.09</v>
          </cell>
          <cell r="H382">
            <v>349.09</v>
          </cell>
          <cell r="O382">
            <v>349.09</v>
          </cell>
          <cell r="P382">
            <v>0</v>
          </cell>
          <cell r="Q382">
            <v>0</v>
          </cell>
          <cell r="R382">
            <v>0</v>
          </cell>
          <cell r="S382">
            <v>0</v>
          </cell>
          <cell r="T382">
            <v>1</v>
          </cell>
          <cell r="U382">
            <v>1</v>
          </cell>
          <cell r="V382">
            <v>0</v>
          </cell>
          <cell r="W382">
            <v>0</v>
          </cell>
          <cell r="X382">
            <v>0</v>
          </cell>
          <cell r="Y382">
            <v>0</v>
          </cell>
          <cell r="Z382">
            <v>0</v>
          </cell>
          <cell r="AA382">
            <v>0</v>
          </cell>
          <cell r="AB382">
            <v>1</v>
          </cell>
        </row>
        <row r="383">
          <cell r="G383">
            <v>349.09</v>
          </cell>
          <cell r="H383">
            <v>349.09</v>
          </cell>
          <cell r="O383">
            <v>349.09</v>
          </cell>
          <cell r="P383">
            <v>0</v>
          </cell>
          <cell r="Q383">
            <v>0</v>
          </cell>
          <cell r="R383">
            <v>0</v>
          </cell>
          <cell r="S383">
            <v>0</v>
          </cell>
          <cell r="T383">
            <v>1</v>
          </cell>
          <cell r="U383">
            <v>1</v>
          </cell>
          <cell r="V383">
            <v>0</v>
          </cell>
          <cell r="W383">
            <v>0</v>
          </cell>
          <cell r="X383">
            <v>0</v>
          </cell>
          <cell r="Y383">
            <v>0</v>
          </cell>
          <cell r="Z383">
            <v>0</v>
          </cell>
          <cell r="AA383">
            <v>0</v>
          </cell>
          <cell r="AB383">
            <v>1</v>
          </cell>
        </row>
        <row r="384">
          <cell r="B384" t="str">
            <v>SL001C</v>
          </cell>
          <cell r="C384">
            <v>372346.82</v>
          </cell>
          <cell r="E384">
            <v>372346.82</v>
          </cell>
          <cell r="O384">
            <v>372346.82</v>
          </cell>
          <cell r="P384">
            <v>1</v>
          </cell>
          <cell r="Q384">
            <v>0</v>
          </cell>
          <cell r="R384">
            <v>1</v>
          </cell>
          <cell r="S384">
            <v>0</v>
          </cell>
          <cell r="T384">
            <v>0</v>
          </cell>
          <cell r="U384">
            <v>0</v>
          </cell>
          <cell r="V384">
            <v>0</v>
          </cell>
          <cell r="W384">
            <v>0</v>
          </cell>
          <cell r="X384">
            <v>0</v>
          </cell>
          <cell r="Y384">
            <v>0</v>
          </cell>
          <cell r="Z384">
            <v>0</v>
          </cell>
          <cell r="AA384">
            <v>0</v>
          </cell>
          <cell r="AB384">
            <v>1</v>
          </cell>
        </row>
        <row r="385">
          <cell r="B385" t="str">
            <v>SL001N</v>
          </cell>
          <cell r="F385">
            <v>1637618.16</v>
          </cell>
          <cell r="G385">
            <v>477.73</v>
          </cell>
          <cell r="H385">
            <v>1638095.89</v>
          </cell>
          <cell r="I385">
            <v>38669.24</v>
          </cell>
          <cell r="K385">
            <v>38669.24</v>
          </cell>
          <cell r="O385">
            <v>1676765.13</v>
          </cell>
          <cell r="P385">
            <v>0</v>
          </cell>
          <cell r="Q385">
            <v>0</v>
          </cell>
          <cell r="R385">
            <v>0</v>
          </cell>
          <cell r="S385">
            <v>0.97665327761199328</v>
          </cell>
          <cell r="T385">
            <v>2.8491169779991789E-4</v>
          </cell>
          <cell r="U385">
            <v>0.97693818930979315</v>
          </cell>
          <cell r="V385">
            <v>2.3061810690206803E-2</v>
          </cell>
          <cell r="W385">
            <v>0</v>
          </cell>
          <cell r="X385">
            <v>2.3061810690206803E-2</v>
          </cell>
          <cell r="Y385">
            <v>0</v>
          </cell>
          <cell r="Z385">
            <v>0</v>
          </cell>
          <cell r="AA385">
            <v>0</v>
          </cell>
          <cell r="AB385">
            <v>1</v>
          </cell>
        </row>
        <row r="386">
          <cell r="B386" t="str">
            <v>SL001S</v>
          </cell>
          <cell r="I386">
            <v>6378.66</v>
          </cell>
          <cell r="K386">
            <v>6378.66</v>
          </cell>
          <cell r="L386">
            <v>104251.98</v>
          </cell>
          <cell r="M386">
            <v>522.35</v>
          </cell>
          <cell r="N386">
            <v>104774.33</v>
          </cell>
          <cell r="O386">
            <v>111152.99</v>
          </cell>
          <cell r="P386">
            <v>0</v>
          </cell>
          <cell r="Q386">
            <v>0</v>
          </cell>
          <cell r="R386">
            <v>0</v>
          </cell>
          <cell r="S386">
            <v>0</v>
          </cell>
          <cell r="T386">
            <v>0</v>
          </cell>
          <cell r="U386">
            <v>0</v>
          </cell>
          <cell r="V386">
            <v>5.7386310525699757E-2</v>
          </cell>
          <cell r="W386">
            <v>0</v>
          </cell>
          <cell r="X386">
            <v>5.7386310525699757E-2</v>
          </cell>
          <cell r="Y386">
            <v>0.93791431071714748</v>
          </cell>
          <cell r="Z386">
            <v>4.6993787571526415E-3</v>
          </cell>
          <cell r="AA386">
            <v>0.94261368947430024</v>
          </cell>
          <cell r="AB386">
            <v>1</v>
          </cell>
        </row>
        <row r="387">
          <cell r="C387">
            <v>372346.82</v>
          </cell>
          <cell r="E387">
            <v>372346.82</v>
          </cell>
          <cell r="F387">
            <v>1637618.16</v>
          </cell>
          <cell r="G387">
            <v>477.73</v>
          </cell>
          <cell r="H387">
            <v>1638095.89</v>
          </cell>
          <cell r="I387">
            <v>45047.9</v>
          </cell>
          <cell r="K387">
            <v>45047.9</v>
          </cell>
          <cell r="L387">
            <v>104251.98</v>
          </cell>
          <cell r="M387">
            <v>522.35</v>
          </cell>
          <cell r="N387">
            <v>104774.33</v>
          </cell>
          <cell r="O387">
            <v>2160264.94</v>
          </cell>
          <cell r="P387">
            <v>0.17236164560445072</v>
          </cell>
          <cell r="Q387">
            <v>0</v>
          </cell>
          <cell r="R387">
            <v>0.17236164560445072</v>
          </cell>
          <cell r="S387">
            <v>0.75806357344298703</v>
          </cell>
          <cell r="T387">
            <v>2.2114417132557826E-4</v>
          </cell>
          <cell r="U387">
            <v>0.7582847176143126</v>
          </cell>
          <cell r="V387">
            <v>2.0852951490292669E-2</v>
          </cell>
          <cell r="W387">
            <v>0</v>
          </cell>
          <cell r="X387">
            <v>2.0852951490292669E-2</v>
          </cell>
          <cell r="Y387">
            <v>4.8258886245684293E-2</v>
          </cell>
          <cell r="Z387">
            <v>2.4179904525969858E-4</v>
          </cell>
          <cell r="AA387">
            <v>4.8500685290943993E-2</v>
          </cell>
          <cell r="AB387">
            <v>1</v>
          </cell>
        </row>
        <row r="388">
          <cell r="B388" t="str">
            <v>SL002C</v>
          </cell>
          <cell r="C388">
            <v>696668.5200000006</v>
          </cell>
          <cell r="E388">
            <v>696668.5200000006</v>
          </cell>
          <cell r="I388">
            <v>142.53</v>
          </cell>
          <cell r="K388">
            <v>142.53</v>
          </cell>
          <cell r="O388">
            <v>696811.05000000063</v>
          </cell>
          <cell r="P388">
            <v>0.9997954538751932</v>
          </cell>
          <cell r="Q388">
            <v>0</v>
          </cell>
          <cell r="R388">
            <v>0.9997954538751932</v>
          </cell>
          <cell r="S388">
            <v>0</v>
          </cell>
          <cell r="T388">
            <v>0</v>
          </cell>
          <cell r="U388">
            <v>0</v>
          </cell>
          <cell r="V388">
            <v>2.0454612480671751E-4</v>
          </cell>
          <cell r="W388">
            <v>0</v>
          </cell>
          <cell r="X388">
            <v>2.0454612480671751E-4</v>
          </cell>
          <cell r="Y388">
            <v>0</v>
          </cell>
          <cell r="Z388">
            <v>0</v>
          </cell>
          <cell r="AA388">
            <v>0</v>
          </cell>
          <cell r="AB388">
            <v>1</v>
          </cell>
        </row>
        <row r="389">
          <cell r="B389" t="str">
            <v>SL002N</v>
          </cell>
          <cell r="F389">
            <v>442180.28</v>
          </cell>
          <cell r="H389">
            <v>442180.28</v>
          </cell>
          <cell r="I389">
            <v>484111.92</v>
          </cell>
          <cell r="K389">
            <v>484111.92</v>
          </cell>
          <cell r="O389">
            <v>926292.2</v>
          </cell>
          <cell r="P389">
            <v>0</v>
          </cell>
          <cell r="Q389">
            <v>0</v>
          </cell>
          <cell r="R389">
            <v>0</v>
          </cell>
          <cell r="S389">
            <v>0.47736586791943197</v>
          </cell>
          <cell r="T389">
            <v>0</v>
          </cell>
          <cell r="U389">
            <v>0.47736586791943197</v>
          </cell>
          <cell r="V389">
            <v>0.52263413208056808</v>
          </cell>
          <cell r="W389">
            <v>0</v>
          </cell>
          <cell r="X389">
            <v>0.52263413208056808</v>
          </cell>
          <cell r="Y389">
            <v>0</v>
          </cell>
          <cell r="Z389">
            <v>0</v>
          </cell>
          <cell r="AA389">
            <v>0</v>
          </cell>
          <cell r="AB389">
            <v>1</v>
          </cell>
        </row>
        <row r="390">
          <cell r="B390" t="str">
            <v>SL002S</v>
          </cell>
          <cell r="I390">
            <v>30636.58</v>
          </cell>
          <cell r="K390">
            <v>30636.58</v>
          </cell>
          <cell r="L390">
            <v>519843.86</v>
          </cell>
          <cell r="M390">
            <v>522.35</v>
          </cell>
          <cell r="N390">
            <v>520366.21</v>
          </cell>
          <cell r="O390">
            <v>551002.79</v>
          </cell>
          <cell r="P390">
            <v>0</v>
          </cell>
          <cell r="Q390">
            <v>0</v>
          </cell>
          <cell r="R390">
            <v>0</v>
          </cell>
          <cell r="S390">
            <v>0</v>
          </cell>
          <cell r="T390">
            <v>0</v>
          </cell>
          <cell r="U390">
            <v>0</v>
          </cell>
          <cell r="V390">
            <v>5.5601497045051261E-2</v>
          </cell>
          <cell r="W390">
            <v>0</v>
          </cell>
          <cell r="X390">
            <v>5.5601497045051261E-2</v>
          </cell>
          <cell r="Y390">
            <v>0.94345050412539644</v>
          </cell>
          <cell r="Z390">
            <v>9.4799882955220603E-4</v>
          </cell>
          <cell r="AA390">
            <v>0.94439850295494876</v>
          </cell>
          <cell r="AB390">
            <v>1</v>
          </cell>
        </row>
        <row r="391">
          <cell r="C391">
            <v>696668.5200000006</v>
          </cell>
          <cell r="E391">
            <v>696668.5200000006</v>
          </cell>
          <cell r="F391">
            <v>442180.28</v>
          </cell>
          <cell r="H391">
            <v>442180.28</v>
          </cell>
          <cell r="I391">
            <v>514891.03</v>
          </cell>
          <cell r="K391">
            <v>514891.03</v>
          </cell>
          <cell r="L391">
            <v>519843.86</v>
          </cell>
          <cell r="M391">
            <v>522.35</v>
          </cell>
          <cell r="N391">
            <v>520366.21</v>
          </cell>
          <cell r="O391">
            <v>2174106.04</v>
          </cell>
          <cell r="P391">
            <v>0.32043907113196768</v>
          </cell>
          <cell r="Q391">
            <v>0</v>
          </cell>
          <cell r="R391">
            <v>0.32043907113196768</v>
          </cell>
          <cell r="S391">
            <v>0.20338487261642493</v>
          </cell>
          <cell r="T391">
            <v>0</v>
          </cell>
          <cell r="U391">
            <v>0.20338487261642493</v>
          </cell>
          <cell r="V391">
            <v>0.2368288485137551</v>
          </cell>
          <cell r="W391">
            <v>0</v>
          </cell>
          <cell r="X391">
            <v>0.2368288485137551</v>
          </cell>
          <cell r="Y391">
            <v>0.23910694806772165</v>
          </cell>
          <cell r="Z391">
            <v>2.4025967013090126E-4</v>
          </cell>
          <cell r="AA391">
            <v>0.23934720773785256</v>
          </cell>
          <cell r="AB391">
            <v>1</v>
          </cell>
        </row>
        <row r="392">
          <cell r="B392" t="str">
            <v>SP001</v>
          </cell>
          <cell r="I392">
            <v>151370.43</v>
          </cell>
          <cell r="K392">
            <v>151370.43</v>
          </cell>
          <cell r="O392">
            <v>151370.43</v>
          </cell>
          <cell r="P392">
            <v>0</v>
          </cell>
          <cell r="Q392">
            <v>0</v>
          </cell>
          <cell r="R392">
            <v>0</v>
          </cell>
          <cell r="S392">
            <v>0</v>
          </cell>
          <cell r="T392">
            <v>0</v>
          </cell>
          <cell r="U392">
            <v>0</v>
          </cell>
          <cell r="V392">
            <v>1</v>
          </cell>
          <cell r="W392">
            <v>0</v>
          </cell>
          <cell r="X392">
            <v>1</v>
          </cell>
          <cell r="Y392">
            <v>0</v>
          </cell>
          <cell r="Z392">
            <v>0</v>
          </cell>
          <cell r="AA392">
            <v>0</v>
          </cell>
          <cell r="AB392">
            <v>1</v>
          </cell>
        </row>
        <row r="393">
          <cell r="I393">
            <v>151370.43</v>
          </cell>
          <cell r="K393">
            <v>151370.43</v>
          </cell>
          <cell r="O393">
            <v>151370.43</v>
          </cell>
          <cell r="P393">
            <v>0</v>
          </cell>
          <cell r="Q393">
            <v>0</v>
          </cell>
          <cell r="R393">
            <v>0</v>
          </cell>
          <cell r="S393">
            <v>0</v>
          </cell>
          <cell r="T393">
            <v>0</v>
          </cell>
          <cell r="U393">
            <v>0</v>
          </cell>
          <cell r="V393">
            <v>1</v>
          </cell>
          <cell r="W393">
            <v>0</v>
          </cell>
          <cell r="X393">
            <v>1</v>
          </cell>
          <cell r="Y393">
            <v>0</v>
          </cell>
          <cell r="Z393">
            <v>0</v>
          </cell>
          <cell r="AA393">
            <v>0</v>
          </cell>
          <cell r="AB393">
            <v>1</v>
          </cell>
        </row>
        <row r="394">
          <cell r="B394" t="str">
            <v>SW</v>
          </cell>
          <cell r="I394">
            <v>5032462.83</v>
          </cell>
          <cell r="K394">
            <v>5032462.83</v>
          </cell>
          <cell r="O394">
            <v>5032462.83</v>
          </cell>
          <cell r="P394">
            <v>0</v>
          </cell>
          <cell r="Q394">
            <v>0</v>
          </cell>
          <cell r="R394">
            <v>0</v>
          </cell>
          <cell r="S394">
            <v>0</v>
          </cell>
          <cell r="T394">
            <v>0</v>
          </cell>
          <cell r="U394">
            <v>0</v>
          </cell>
          <cell r="V394">
            <v>1</v>
          </cell>
          <cell r="W394">
            <v>0</v>
          </cell>
          <cell r="X394">
            <v>1</v>
          </cell>
          <cell r="Y394">
            <v>0</v>
          </cell>
          <cell r="Z394">
            <v>0</v>
          </cell>
          <cell r="AA394">
            <v>0</v>
          </cell>
          <cell r="AB394">
            <v>1</v>
          </cell>
        </row>
        <row r="395">
          <cell r="I395">
            <v>5032462.83</v>
          </cell>
          <cell r="K395">
            <v>5032462.83</v>
          </cell>
          <cell r="O395">
            <v>5032462.83</v>
          </cell>
          <cell r="P395">
            <v>0</v>
          </cell>
          <cell r="Q395">
            <v>0</v>
          </cell>
          <cell r="R395">
            <v>0</v>
          </cell>
          <cell r="S395">
            <v>0</v>
          </cell>
          <cell r="T395">
            <v>0</v>
          </cell>
          <cell r="U395">
            <v>0</v>
          </cell>
          <cell r="V395">
            <v>1</v>
          </cell>
          <cell r="W395">
            <v>0</v>
          </cell>
          <cell r="X395">
            <v>1</v>
          </cell>
          <cell r="Y395">
            <v>0</v>
          </cell>
          <cell r="Z395">
            <v>0</v>
          </cell>
          <cell r="AA395">
            <v>0</v>
          </cell>
          <cell r="AB395">
            <v>1</v>
          </cell>
        </row>
        <row r="396">
          <cell r="B396" t="str">
            <v>TM001S</v>
          </cell>
          <cell r="J396">
            <v>106185.25</v>
          </cell>
          <cell r="K396">
            <v>106185.25</v>
          </cell>
          <cell r="M396">
            <v>8700.85</v>
          </cell>
          <cell r="N396">
            <v>8700.85</v>
          </cell>
          <cell r="O396">
            <v>114886.1</v>
          </cell>
          <cell r="P396">
            <v>0</v>
          </cell>
          <cell r="Q396">
            <v>0</v>
          </cell>
          <cell r="R396">
            <v>0</v>
          </cell>
          <cell r="S396">
            <v>0</v>
          </cell>
          <cell r="T396">
            <v>0</v>
          </cell>
          <cell r="U396">
            <v>0</v>
          </cell>
          <cell r="V396">
            <v>0</v>
          </cell>
          <cell r="W396">
            <v>0.92426542462491101</v>
          </cell>
          <cell r="X396">
            <v>0.92426542462491101</v>
          </cell>
          <cell r="Y396">
            <v>0</v>
          </cell>
          <cell r="Z396">
            <v>7.5734575375088889E-2</v>
          </cell>
          <cell r="AA396">
            <v>7.5734575375088889E-2</v>
          </cell>
          <cell r="AB396">
            <v>1</v>
          </cell>
        </row>
        <row r="397">
          <cell r="J397">
            <v>106185.25</v>
          </cell>
          <cell r="K397">
            <v>106185.25</v>
          </cell>
          <cell r="M397">
            <v>8700.85</v>
          </cell>
          <cell r="N397">
            <v>8700.85</v>
          </cell>
          <cell r="O397">
            <v>114886.1</v>
          </cell>
          <cell r="P397">
            <v>0</v>
          </cell>
          <cell r="Q397">
            <v>0</v>
          </cell>
          <cell r="R397">
            <v>0</v>
          </cell>
          <cell r="S397">
            <v>0</v>
          </cell>
          <cell r="T397">
            <v>0</v>
          </cell>
          <cell r="U397">
            <v>0</v>
          </cell>
          <cell r="V397">
            <v>0</v>
          </cell>
          <cell r="W397">
            <v>0.92426542462491101</v>
          </cell>
          <cell r="X397">
            <v>0.92426542462491101</v>
          </cell>
          <cell r="Y397">
            <v>0</v>
          </cell>
          <cell r="Z397">
            <v>7.5734575375088889E-2</v>
          </cell>
          <cell r="AA397">
            <v>7.5734575375088889E-2</v>
          </cell>
          <cell r="AB397">
            <v>1</v>
          </cell>
        </row>
        <row r="398">
          <cell r="B398" t="str">
            <v>TM003N</v>
          </cell>
          <cell r="J398">
            <v>1946.8</v>
          </cell>
          <cell r="K398">
            <v>1946.8</v>
          </cell>
          <cell r="O398">
            <v>1946.8</v>
          </cell>
          <cell r="P398">
            <v>0</v>
          </cell>
          <cell r="Q398">
            <v>0</v>
          </cell>
          <cell r="R398">
            <v>0</v>
          </cell>
          <cell r="S398">
            <v>0</v>
          </cell>
          <cell r="T398">
            <v>0</v>
          </cell>
          <cell r="U398">
            <v>0</v>
          </cell>
          <cell r="V398">
            <v>0</v>
          </cell>
          <cell r="W398">
            <v>1</v>
          </cell>
          <cell r="X398">
            <v>1</v>
          </cell>
          <cell r="Y398">
            <v>0</v>
          </cell>
          <cell r="Z398">
            <v>0</v>
          </cell>
          <cell r="AA398">
            <v>0</v>
          </cell>
          <cell r="AB398">
            <v>1</v>
          </cell>
        </row>
        <row r="399">
          <cell r="B399" t="str">
            <v>TM003S</v>
          </cell>
          <cell r="J399">
            <v>27432.82</v>
          </cell>
          <cell r="K399">
            <v>27432.82</v>
          </cell>
          <cell r="M399">
            <v>4687.8599999999997</v>
          </cell>
          <cell r="N399">
            <v>4687.8599999999997</v>
          </cell>
          <cell r="O399">
            <v>32120.68</v>
          </cell>
          <cell r="P399">
            <v>0</v>
          </cell>
          <cell r="Q399">
            <v>0</v>
          </cell>
          <cell r="R399">
            <v>0</v>
          </cell>
          <cell r="S399">
            <v>0</v>
          </cell>
          <cell r="T399">
            <v>0</v>
          </cell>
          <cell r="U399">
            <v>0</v>
          </cell>
          <cell r="V399">
            <v>0</v>
          </cell>
          <cell r="W399">
            <v>0.85405477094507343</v>
          </cell>
          <cell r="X399">
            <v>0.85405477094507343</v>
          </cell>
          <cell r="Y399">
            <v>0</v>
          </cell>
          <cell r="Z399">
            <v>0.1459452290549266</v>
          </cell>
          <cell r="AA399">
            <v>0.1459452290549266</v>
          </cell>
          <cell r="AB399">
            <v>1</v>
          </cell>
        </row>
        <row r="400">
          <cell r="J400">
            <v>29379.62</v>
          </cell>
          <cell r="K400">
            <v>29379.62</v>
          </cell>
          <cell r="M400">
            <v>4687.8599999999997</v>
          </cell>
          <cell r="N400">
            <v>4687.8599999999997</v>
          </cell>
          <cell r="O400">
            <v>34067.480000000003</v>
          </cell>
          <cell r="P400">
            <v>0</v>
          </cell>
          <cell r="Q400">
            <v>0</v>
          </cell>
          <cell r="R400">
            <v>0</v>
          </cell>
          <cell r="S400">
            <v>0</v>
          </cell>
          <cell r="T400">
            <v>0</v>
          </cell>
          <cell r="U400">
            <v>0</v>
          </cell>
          <cell r="V400">
            <v>0</v>
          </cell>
          <cell r="W400">
            <v>0.86239487041600948</v>
          </cell>
          <cell r="X400">
            <v>0.86239487041600948</v>
          </cell>
          <cell r="Y400">
            <v>0</v>
          </cell>
          <cell r="Z400">
            <v>0.13760512958399035</v>
          </cell>
          <cell r="AA400">
            <v>0.13760512958399035</v>
          </cell>
          <cell r="AB400">
            <v>1</v>
          </cell>
        </row>
        <row r="401">
          <cell r="B401" t="str">
            <v>TM004C</v>
          </cell>
          <cell r="J401">
            <v>749074.38</v>
          </cell>
          <cell r="K401">
            <v>749074.38</v>
          </cell>
          <cell r="O401">
            <v>749074.38</v>
          </cell>
          <cell r="P401">
            <v>0</v>
          </cell>
          <cell r="Q401">
            <v>0</v>
          </cell>
          <cell r="R401">
            <v>0</v>
          </cell>
          <cell r="S401">
            <v>0</v>
          </cell>
          <cell r="T401">
            <v>0</v>
          </cell>
          <cell r="U401">
            <v>0</v>
          </cell>
          <cell r="V401">
            <v>0</v>
          </cell>
          <cell r="W401">
            <v>1</v>
          </cell>
          <cell r="X401">
            <v>1</v>
          </cell>
          <cell r="Y401">
            <v>0</v>
          </cell>
          <cell r="Z401">
            <v>0</v>
          </cell>
          <cell r="AA401">
            <v>0</v>
          </cell>
          <cell r="AB401">
            <v>1</v>
          </cell>
        </row>
        <row r="402">
          <cell r="B402" t="str">
            <v>TM004N</v>
          </cell>
          <cell r="G402">
            <v>124792.11</v>
          </cell>
          <cell r="H402">
            <v>124792.11</v>
          </cell>
          <cell r="J402">
            <v>116807.23</v>
          </cell>
          <cell r="K402">
            <v>116807.23</v>
          </cell>
          <cell r="O402">
            <v>241599.34</v>
          </cell>
          <cell r="P402">
            <v>0</v>
          </cell>
          <cell r="Q402">
            <v>0</v>
          </cell>
          <cell r="R402">
            <v>0</v>
          </cell>
          <cell r="S402">
            <v>0</v>
          </cell>
          <cell r="T402">
            <v>0.5165250451429213</v>
          </cell>
          <cell r="U402">
            <v>0.5165250451429213</v>
          </cell>
          <cell r="V402">
            <v>0</v>
          </cell>
          <cell r="W402">
            <v>0.48347495485707864</v>
          </cell>
          <cell r="X402">
            <v>0.48347495485707864</v>
          </cell>
          <cell r="Y402">
            <v>0</v>
          </cell>
          <cell r="Z402">
            <v>0</v>
          </cell>
          <cell r="AA402">
            <v>0</v>
          </cell>
          <cell r="AB402">
            <v>1</v>
          </cell>
        </row>
        <row r="403">
          <cell r="B403" t="str">
            <v>TM004S</v>
          </cell>
          <cell r="J403">
            <v>1719.86</v>
          </cell>
          <cell r="K403">
            <v>1719.86</v>
          </cell>
          <cell r="M403">
            <v>53795.97</v>
          </cell>
          <cell r="N403">
            <v>53795.97</v>
          </cell>
          <cell r="O403">
            <v>55515.83</v>
          </cell>
          <cell r="P403">
            <v>0</v>
          </cell>
          <cell r="Q403">
            <v>0</v>
          </cell>
          <cell r="R403">
            <v>0</v>
          </cell>
          <cell r="S403">
            <v>0</v>
          </cell>
          <cell r="T403">
            <v>0</v>
          </cell>
          <cell r="U403">
            <v>0</v>
          </cell>
          <cell r="V403">
            <v>0</v>
          </cell>
          <cell r="W403">
            <v>3.0979632295869482E-2</v>
          </cell>
          <cell r="X403">
            <v>3.0979632295869482E-2</v>
          </cell>
          <cell r="Y403">
            <v>0</v>
          </cell>
          <cell r="Z403">
            <v>0.96902036770413047</v>
          </cell>
          <cell r="AA403">
            <v>0.96902036770413047</v>
          </cell>
          <cell r="AB403">
            <v>1</v>
          </cell>
        </row>
        <row r="404">
          <cell r="G404">
            <v>124792.11</v>
          </cell>
          <cell r="H404">
            <v>124792.11</v>
          </cell>
          <cell r="J404">
            <v>867601.47</v>
          </cell>
          <cell r="K404">
            <v>867601.47</v>
          </cell>
          <cell r="M404">
            <v>53795.97</v>
          </cell>
          <cell r="N404">
            <v>53795.97</v>
          </cell>
          <cell r="O404">
            <v>1046189.55</v>
          </cell>
          <cell r="P404">
            <v>0</v>
          </cell>
          <cell r="Q404">
            <v>0</v>
          </cell>
          <cell r="R404">
            <v>0</v>
          </cell>
          <cell r="S404">
            <v>0</v>
          </cell>
          <cell r="T404">
            <v>0.11928250478127983</v>
          </cell>
          <cell r="U404">
            <v>0.11928250478127983</v>
          </cell>
          <cell r="V404">
            <v>0</v>
          </cell>
          <cell r="W404">
            <v>0.82929663176237989</v>
          </cell>
          <cell r="X404">
            <v>0.82929663176237989</v>
          </cell>
          <cell r="Y404">
            <v>0</v>
          </cell>
          <cell r="Z404">
            <v>5.1420863456340199E-2</v>
          </cell>
          <cell r="AA404">
            <v>5.1420863456340199E-2</v>
          </cell>
          <cell r="AB404">
            <v>1</v>
          </cell>
        </row>
        <row r="405">
          <cell r="B405" t="str">
            <v>TM008N</v>
          </cell>
          <cell r="G405">
            <v>19927.62</v>
          </cell>
          <cell r="H405">
            <v>19927.62</v>
          </cell>
          <cell r="O405">
            <v>19927.62</v>
          </cell>
          <cell r="P405">
            <v>0</v>
          </cell>
          <cell r="Q405">
            <v>0</v>
          </cell>
          <cell r="R405">
            <v>0</v>
          </cell>
          <cell r="S405">
            <v>0</v>
          </cell>
          <cell r="T405">
            <v>1</v>
          </cell>
          <cell r="U405">
            <v>1</v>
          </cell>
          <cell r="V405">
            <v>0</v>
          </cell>
          <cell r="W405">
            <v>0</v>
          </cell>
          <cell r="X405">
            <v>0</v>
          </cell>
          <cell r="Y405">
            <v>0</v>
          </cell>
          <cell r="Z405">
            <v>0</v>
          </cell>
          <cell r="AA405">
            <v>0</v>
          </cell>
          <cell r="AB405">
            <v>1</v>
          </cell>
        </row>
        <row r="406">
          <cell r="B406" t="str">
            <v>TM008T</v>
          </cell>
          <cell r="J406">
            <v>18503.41</v>
          </cell>
          <cell r="K406">
            <v>18503.41</v>
          </cell>
          <cell r="O406">
            <v>18503.41</v>
          </cell>
          <cell r="P406">
            <v>0</v>
          </cell>
          <cell r="Q406">
            <v>0</v>
          </cell>
          <cell r="R406">
            <v>0</v>
          </cell>
          <cell r="S406">
            <v>0</v>
          </cell>
          <cell r="T406">
            <v>0</v>
          </cell>
          <cell r="U406">
            <v>0</v>
          </cell>
          <cell r="V406">
            <v>0</v>
          </cell>
          <cell r="W406">
            <v>1</v>
          </cell>
          <cell r="X406">
            <v>1</v>
          </cell>
          <cell r="Y406">
            <v>0</v>
          </cell>
          <cell r="Z406">
            <v>0</v>
          </cell>
          <cell r="AA406">
            <v>0</v>
          </cell>
          <cell r="AB406">
            <v>1</v>
          </cell>
        </row>
        <row r="407">
          <cell r="G407">
            <v>19927.62</v>
          </cell>
          <cell r="H407">
            <v>19927.62</v>
          </cell>
          <cell r="J407">
            <v>18503.41</v>
          </cell>
          <cell r="K407">
            <v>18503.41</v>
          </cell>
          <cell r="O407">
            <v>38431.03</v>
          </cell>
          <cell r="P407">
            <v>0</v>
          </cell>
          <cell r="Q407">
            <v>0</v>
          </cell>
          <cell r="R407">
            <v>0</v>
          </cell>
          <cell r="S407">
            <v>0</v>
          </cell>
          <cell r="T407">
            <v>0.51852942791280898</v>
          </cell>
          <cell r="U407">
            <v>0.51852942791280898</v>
          </cell>
          <cell r="V407">
            <v>0</v>
          </cell>
          <cell r="W407">
            <v>0.48147057208719102</v>
          </cell>
          <cell r="X407">
            <v>0.48147057208719102</v>
          </cell>
          <cell r="Y407">
            <v>0</v>
          </cell>
          <cell r="Z407">
            <v>0</v>
          </cell>
          <cell r="AA407">
            <v>0</v>
          </cell>
          <cell r="AB407">
            <v>1</v>
          </cell>
        </row>
        <row r="408">
          <cell r="B408" t="str">
            <v>TM012N</v>
          </cell>
          <cell r="G408">
            <v>716800.99</v>
          </cell>
          <cell r="H408">
            <v>716800.99</v>
          </cell>
          <cell r="J408">
            <v>1242.29</v>
          </cell>
          <cell r="K408">
            <v>1242.29</v>
          </cell>
          <cell r="O408">
            <v>718043.28</v>
          </cell>
          <cell r="P408">
            <v>0</v>
          </cell>
          <cell r="Q408">
            <v>0</v>
          </cell>
          <cell r="R408">
            <v>0</v>
          </cell>
          <cell r="S408">
            <v>0</v>
          </cell>
          <cell r="T408">
            <v>0.9982698953745518</v>
          </cell>
          <cell r="U408">
            <v>0.9982698953745518</v>
          </cell>
          <cell r="V408">
            <v>0</v>
          </cell>
          <cell r="W408">
            <v>1.730104625448204E-3</v>
          </cell>
          <cell r="X408">
            <v>1.730104625448204E-3</v>
          </cell>
          <cell r="Y408">
            <v>0</v>
          </cell>
          <cell r="Z408">
            <v>0</v>
          </cell>
          <cell r="AA408">
            <v>0</v>
          </cell>
          <cell r="AB408">
            <v>1</v>
          </cell>
        </row>
        <row r="409">
          <cell r="B409" t="str">
            <v>TM012S</v>
          </cell>
          <cell r="G409">
            <v>95.25</v>
          </cell>
          <cell r="H409">
            <v>95.25</v>
          </cell>
          <cell r="J409">
            <v>247.89</v>
          </cell>
          <cell r="K409">
            <v>247.89</v>
          </cell>
          <cell r="M409">
            <v>1140849.19</v>
          </cell>
          <cell r="N409">
            <v>1140849.19</v>
          </cell>
          <cell r="O409">
            <v>1141192.33</v>
          </cell>
          <cell r="P409">
            <v>0</v>
          </cell>
          <cell r="Q409">
            <v>0</v>
          </cell>
          <cell r="R409">
            <v>0</v>
          </cell>
          <cell r="S409">
            <v>0</v>
          </cell>
          <cell r="T409">
            <v>8.3465334892322655E-5</v>
          </cell>
          <cell r="U409">
            <v>8.3465334892322655E-5</v>
          </cell>
          <cell r="V409">
            <v>0</v>
          </cell>
          <cell r="W409">
            <v>2.1722017707567309E-4</v>
          </cell>
          <cell r="X409">
            <v>2.1722017707567309E-4</v>
          </cell>
          <cell r="Y409">
            <v>0</v>
          </cell>
          <cell r="Z409">
            <v>0.99969931448803184</v>
          </cell>
          <cell r="AA409">
            <v>0.99969931448803184</v>
          </cell>
          <cell r="AB409">
            <v>1</v>
          </cell>
        </row>
        <row r="410">
          <cell r="G410">
            <v>716896.24</v>
          </cell>
          <cell r="H410">
            <v>716896.24</v>
          </cell>
          <cell r="J410">
            <v>1490.18</v>
          </cell>
          <cell r="K410">
            <v>1490.18</v>
          </cell>
          <cell r="M410">
            <v>1140849.19</v>
          </cell>
          <cell r="N410">
            <v>1140849.19</v>
          </cell>
          <cell r="O410">
            <v>1859235.61</v>
          </cell>
          <cell r="P410">
            <v>0</v>
          </cell>
          <cell r="Q410">
            <v>0</v>
          </cell>
          <cell r="R410">
            <v>0</v>
          </cell>
          <cell r="S410">
            <v>0</v>
          </cell>
          <cell r="T410">
            <v>0.38558654758123956</v>
          </cell>
          <cell r="U410">
            <v>0.38558654758123956</v>
          </cell>
          <cell r="V410">
            <v>0</v>
          </cell>
          <cell r="W410">
            <v>8.0150142993442339E-4</v>
          </cell>
          <cell r="X410">
            <v>8.0150142993442339E-4</v>
          </cell>
          <cell r="Y410">
            <v>0</v>
          </cell>
          <cell r="Z410">
            <v>0.61361195098882593</v>
          </cell>
          <cell r="AA410">
            <v>0.61361195098882593</v>
          </cell>
          <cell r="AB410">
            <v>1</v>
          </cell>
        </row>
        <row r="411">
          <cell r="B411" t="str">
            <v>TM013C</v>
          </cell>
          <cell r="G411">
            <v>220727.4</v>
          </cell>
          <cell r="H411">
            <v>220727.4</v>
          </cell>
          <cell r="J411">
            <v>176477.55</v>
          </cell>
          <cell r="K411">
            <v>176477.55</v>
          </cell>
          <cell r="O411">
            <v>397204.95</v>
          </cell>
          <cell r="P411">
            <v>0</v>
          </cell>
          <cell r="Q411">
            <v>0</v>
          </cell>
          <cell r="R411">
            <v>0</v>
          </cell>
          <cell r="S411">
            <v>0</v>
          </cell>
          <cell r="T411">
            <v>0.55570153393103483</v>
          </cell>
          <cell r="U411">
            <v>0.55570153393103483</v>
          </cell>
          <cell r="V411">
            <v>0</v>
          </cell>
          <cell r="W411">
            <v>0.44429846606896511</v>
          </cell>
          <cell r="X411">
            <v>0.44429846606896511</v>
          </cell>
          <cell r="Y411">
            <v>0</v>
          </cell>
          <cell r="Z411">
            <v>0</v>
          </cell>
          <cell r="AA411">
            <v>0</v>
          </cell>
          <cell r="AB411">
            <v>1</v>
          </cell>
        </row>
        <row r="412">
          <cell r="B412" t="str">
            <v>TM013N</v>
          </cell>
          <cell r="J412">
            <v>717797.44</v>
          </cell>
          <cell r="K412">
            <v>717797.44</v>
          </cell>
          <cell r="O412">
            <v>717797.44</v>
          </cell>
          <cell r="P412">
            <v>0</v>
          </cell>
          <cell r="Q412">
            <v>0</v>
          </cell>
          <cell r="R412">
            <v>0</v>
          </cell>
          <cell r="S412">
            <v>0</v>
          </cell>
          <cell r="T412">
            <v>0</v>
          </cell>
          <cell r="U412">
            <v>0</v>
          </cell>
          <cell r="V412">
            <v>0</v>
          </cell>
          <cell r="W412">
            <v>1</v>
          </cell>
          <cell r="X412">
            <v>1</v>
          </cell>
          <cell r="Y412">
            <v>0</v>
          </cell>
          <cell r="Z412">
            <v>0</v>
          </cell>
          <cell r="AA412">
            <v>0</v>
          </cell>
          <cell r="AB412">
            <v>1</v>
          </cell>
        </row>
        <row r="413">
          <cell r="B413" t="str">
            <v>TM013S</v>
          </cell>
          <cell r="J413">
            <v>489.07</v>
          </cell>
          <cell r="K413">
            <v>489.07</v>
          </cell>
          <cell r="M413">
            <v>74836.600000000006</v>
          </cell>
          <cell r="N413">
            <v>74836.600000000006</v>
          </cell>
          <cell r="O413">
            <v>75325.67</v>
          </cell>
          <cell r="P413">
            <v>0</v>
          </cell>
          <cell r="Q413">
            <v>0</v>
          </cell>
          <cell r="R413">
            <v>0</v>
          </cell>
          <cell r="S413">
            <v>0</v>
          </cell>
          <cell r="T413">
            <v>0</v>
          </cell>
          <cell r="U413">
            <v>0</v>
          </cell>
          <cell r="V413">
            <v>0</v>
          </cell>
          <cell r="W413">
            <v>6.4927401243161861E-3</v>
          </cell>
          <cell r="X413">
            <v>6.4927401243161861E-3</v>
          </cell>
          <cell r="Y413">
            <v>0</v>
          </cell>
          <cell r="Z413">
            <v>0.99350725987568389</v>
          </cell>
          <cell r="AA413">
            <v>0.99350725987568389</v>
          </cell>
          <cell r="AB413">
            <v>1</v>
          </cell>
        </row>
        <row r="414">
          <cell r="B414" t="str">
            <v>TM013T</v>
          </cell>
          <cell r="J414">
            <v>55.86</v>
          </cell>
          <cell r="K414">
            <v>55.86</v>
          </cell>
          <cell r="O414">
            <v>55.86</v>
          </cell>
          <cell r="P414">
            <v>0</v>
          </cell>
          <cell r="Q414">
            <v>0</v>
          </cell>
          <cell r="R414">
            <v>0</v>
          </cell>
          <cell r="S414">
            <v>0</v>
          </cell>
          <cell r="T414">
            <v>0</v>
          </cell>
          <cell r="U414">
            <v>0</v>
          </cell>
          <cell r="V414">
            <v>0</v>
          </cell>
          <cell r="W414">
            <v>1</v>
          </cell>
          <cell r="X414">
            <v>1</v>
          </cell>
          <cell r="Y414">
            <v>0</v>
          </cell>
          <cell r="Z414">
            <v>0</v>
          </cell>
          <cell r="AA414">
            <v>0</v>
          </cell>
          <cell r="AB414">
            <v>1</v>
          </cell>
        </row>
        <row r="415">
          <cell r="G415">
            <v>220727.4</v>
          </cell>
          <cell r="H415">
            <v>220727.4</v>
          </cell>
          <cell r="J415">
            <v>894819.92</v>
          </cell>
          <cell r="K415">
            <v>894819.92</v>
          </cell>
          <cell r="M415">
            <v>74836.600000000006</v>
          </cell>
          <cell r="N415">
            <v>74836.600000000006</v>
          </cell>
          <cell r="O415">
            <v>1190383.92</v>
          </cell>
          <cell r="P415">
            <v>0</v>
          </cell>
          <cell r="Q415">
            <v>0</v>
          </cell>
          <cell r="R415">
            <v>0</v>
          </cell>
          <cell r="S415">
            <v>0</v>
          </cell>
          <cell r="T415">
            <v>0.1854253878026175</v>
          </cell>
          <cell r="U415">
            <v>0.1854253878026175</v>
          </cell>
          <cell r="V415">
            <v>0</v>
          </cell>
          <cell r="W415">
            <v>0.75170699550444209</v>
          </cell>
          <cell r="X415">
            <v>0.75170699550444209</v>
          </cell>
          <cell r="Y415">
            <v>0</v>
          </cell>
          <cell r="Z415">
            <v>6.2867616692940553E-2</v>
          </cell>
          <cell r="AA415">
            <v>6.2867616692940553E-2</v>
          </cell>
          <cell r="AB415">
            <v>1</v>
          </cell>
        </row>
        <row r="416">
          <cell r="B416" t="str">
            <v>TM014C</v>
          </cell>
          <cell r="J416">
            <v>1340.76</v>
          </cell>
          <cell r="K416">
            <v>1340.76</v>
          </cell>
          <cell r="O416">
            <v>1340.76</v>
          </cell>
          <cell r="P416">
            <v>0</v>
          </cell>
          <cell r="Q416">
            <v>0</v>
          </cell>
          <cell r="R416">
            <v>0</v>
          </cell>
          <cell r="S416">
            <v>0</v>
          </cell>
          <cell r="T416">
            <v>0</v>
          </cell>
          <cell r="U416">
            <v>0</v>
          </cell>
          <cell r="V416">
            <v>0</v>
          </cell>
          <cell r="W416">
            <v>1</v>
          </cell>
          <cell r="X416">
            <v>1</v>
          </cell>
          <cell r="Y416">
            <v>0</v>
          </cell>
          <cell r="Z416">
            <v>0</v>
          </cell>
          <cell r="AA416">
            <v>0</v>
          </cell>
          <cell r="AB416">
            <v>1</v>
          </cell>
        </row>
        <row r="417">
          <cell r="J417">
            <v>1340.76</v>
          </cell>
          <cell r="K417">
            <v>1340.76</v>
          </cell>
          <cell r="O417">
            <v>1340.76</v>
          </cell>
          <cell r="P417">
            <v>0</v>
          </cell>
          <cell r="Q417">
            <v>0</v>
          </cell>
          <cell r="R417">
            <v>0</v>
          </cell>
          <cell r="S417">
            <v>0</v>
          </cell>
          <cell r="T417">
            <v>0</v>
          </cell>
          <cell r="U417">
            <v>0</v>
          </cell>
          <cell r="V417">
            <v>0</v>
          </cell>
          <cell r="W417">
            <v>1</v>
          </cell>
          <cell r="X417">
            <v>1</v>
          </cell>
          <cell r="Y417">
            <v>0</v>
          </cell>
          <cell r="Z417">
            <v>0</v>
          </cell>
          <cell r="AA417">
            <v>0</v>
          </cell>
          <cell r="AB417">
            <v>1</v>
          </cell>
        </row>
        <row r="418">
          <cell r="B418" t="str">
            <v>TM016C</v>
          </cell>
          <cell r="J418">
            <v>8258.59</v>
          </cell>
          <cell r="K418">
            <v>8258.59</v>
          </cell>
          <cell r="O418">
            <v>8258.59</v>
          </cell>
          <cell r="P418">
            <v>0</v>
          </cell>
          <cell r="Q418">
            <v>0</v>
          </cell>
          <cell r="R418">
            <v>0</v>
          </cell>
          <cell r="S418">
            <v>0</v>
          </cell>
          <cell r="T418">
            <v>0</v>
          </cell>
          <cell r="U418">
            <v>0</v>
          </cell>
          <cell r="V418">
            <v>0</v>
          </cell>
          <cell r="W418">
            <v>1</v>
          </cell>
          <cell r="X418">
            <v>1</v>
          </cell>
          <cell r="Y418">
            <v>0</v>
          </cell>
          <cell r="Z418">
            <v>0</v>
          </cell>
          <cell r="AA418">
            <v>0</v>
          </cell>
          <cell r="AB418">
            <v>1</v>
          </cell>
        </row>
        <row r="419">
          <cell r="B419" t="str">
            <v>TM016N</v>
          </cell>
          <cell r="G419">
            <v>83741.56</v>
          </cell>
          <cell r="H419">
            <v>83741.56</v>
          </cell>
          <cell r="J419">
            <v>15923.18</v>
          </cell>
          <cell r="K419">
            <v>15923.18</v>
          </cell>
          <cell r="O419">
            <v>99664.74</v>
          </cell>
          <cell r="P419">
            <v>0</v>
          </cell>
          <cell r="Q419">
            <v>0</v>
          </cell>
          <cell r="R419">
            <v>0</v>
          </cell>
          <cell r="S419">
            <v>0</v>
          </cell>
          <cell r="T419">
            <v>0.84023256369303723</v>
          </cell>
          <cell r="U419">
            <v>0.84023256369303723</v>
          </cell>
          <cell r="V419">
            <v>0</v>
          </cell>
          <cell r="W419">
            <v>0.15976743630696272</v>
          </cell>
          <cell r="X419">
            <v>0.15976743630696272</v>
          </cell>
          <cell r="Y419">
            <v>0</v>
          </cell>
          <cell r="Z419">
            <v>0</v>
          </cell>
          <cell r="AA419">
            <v>0</v>
          </cell>
          <cell r="AB419">
            <v>1</v>
          </cell>
        </row>
        <row r="420">
          <cell r="B420" t="str">
            <v>TM016S</v>
          </cell>
          <cell r="J420">
            <v>6211.28</v>
          </cell>
          <cell r="K420">
            <v>6211.28</v>
          </cell>
          <cell r="M420">
            <v>467.25</v>
          </cell>
          <cell r="N420">
            <v>467.25</v>
          </cell>
          <cell r="O420">
            <v>6678.53</v>
          </cell>
          <cell r="P420">
            <v>0</v>
          </cell>
          <cell r="Q420">
            <v>0</v>
          </cell>
          <cell r="R420">
            <v>0</v>
          </cell>
          <cell r="S420">
            <v>0</v>
          </cell>
          <cell r="T420">
            <v>0</v>
          </cell>
          <cell r="U420">
            <v>0</v>
          </cell>
          <cell r="V420">
            <v>0</v>
          </cell>
          <cell r="W420">
            <v>0.93003699915999483</v>
          </cell>
          <cell r="X420">
            <v>0.93003699915999483</v>
          </cell>
          <cell r="Y420">
            <v>0</v>
          </cell>
          <cell r="Z420">
            <v>6.9963000840005216E-2</v>
          </cell>
          <cell r="AA420">
            <v>6.9963000840005216E-2</v>
          </cell>
          <cell r="AB420">
            <v>1</v>
          </cell>
        </row>
        <row r="421">
          <cell r="G421">
            <v>83741.56</v>
          </cell>
          <cell r="H421">
            <v>83741.56</v>
          </cell>
          <cell r="J421">
            <v>30393.05</v>
          </cell>
          <cell r="K421">
            <v>30393.05</v>
          </cell>
          <cell r="M421">
            <v>467.25</v>
          </cell>
          <cell r="N421">
            <v>467.25</v>
          </cell>
          <cell r="O421">
            <v>114601.86</v>
          </cell>
          <cell r="P421">
            <v>0</v>
          </cell>
          <cell r="Q421">
            <v>0</v>
          </cell>
          <cell r="R421">
            <v>0</v>
          </cell>
          <cell r="S421">
            <v>0</v>
          </cell>
          <cell r="T421">
            <v>0.73071728504231959</v>
          </cell>
          <cell r="U421">
            <v>0.73071728504231959</v>
          </cell>
          <cell r="V421">
            <v>0</v>
          </cell>
          <cell r="W421">
            <v>0.26520555600057449</v>
          </cell>
          <cell r="X421">
            <v>0.26520555600057449</v>
          </cell>
          <cell r="Y421">
            <v>0</v>
          </cell>
          <cell r="Z421">
            <v>4.0771589571059318E-3</v>
          </cell>
          <cell r="AA421">
            <v>4.0771589571059318E-3</v>
          </cell>
          <cell r="AB421">
            <v>1</v>
          </cell>
        </row>
        <row r="422">
          <cell r="B422" t="str">
            <v>TM019</v>
          </cell>
          <cell r="J422">
            <v>1094528.17</v>
          </cell>
          <cell r="K422">
            <v>1094528.17</v>
          </cell>
          <cell r="O422">
            <v>1094528.17</v>
          </cell>
          <cell r="P422">
            <v>0</v>
          </cell>
          <cell r="Q422">
            <v>0</v>
          </cell>
          <cell r="R422">
            <v>0</v>
          </cell>
          <cell r="S422">
            <v>0</v>
          </cell>
          <cell r="T422">
            <v>0</v>
          </cell>
          <cell r="U422">
            <v>0</v>
          </cell>
          <cell r="V422">
            <v>0</v>
          </cell>
          <cell r="W422">
            <v>1</v>
          </cell>
          <cell r="X422">
            <v>1</v>
          </cell>
          <cell r="Y422">
            <v>0</v>
          </cell>
          <cell r="Z422">
            <v>0</v>
          </cell>
          <cell r="AA422">
            <v>0</v>
          </cell>
          <cell r="AB422">
            <v>1</v>
          </cell>
        </row>
        <row r="423">
          <cell r="J423">
            <v>1094528.17</v>
          </cell>
          <cell r="K423">
            <v>1094528.17</v>
          </cell>
          <cell r="O423">
            <v>1094528.17</v>
          </cell>
          <cell r="P423">
            <v>0</v>
          </cell>
          <cell r="Q423">
            <v>0</v>
          </cell>
          <cell r="R423">
            <v>0</v>
          </cell>
          <cell r="S423">
            <v>0</v>
          </cell>
          <cell r="T423">
            <v>0</v>
          </cell>
          <cell r="U423">
            <v>0</v>
          </cell>
          <cell r="V423">
            <v>0</v>
          </cell>
          <cell r="W423">
            <v>1</v>
          </cell>
          <cell r="X423">
            <v>1</v>
          </cell>
          <cell r="Y423">
            <v>0</v>
          </cell>
          <cell r="Z423">
            <v>0</v>
          </cell>
          <cell r="AA423">
            <v>0</v>
          </cell>
          <cell r="AB423">
            <v>1</v>
          </cell>
        </row>
        <row r="424">
          <cell r="B424" t="str">
            <v>TM021</v>
          </cell>
          <cell r="J424">
            <v>2715.14</v>
          </cell>
          <cell r="K424">
            <v>2715.14</v>
          </cell>
          <cell r="O424">
            <v>2715.14</v>
          </cell>
          <cell r="P424">
            <v>0</v>
          </cell>
          <cell r="Q424">
            <v>0</v>
          </cell>
          <cell r="R424">
            <v>0</v>
          </cell>
          <cell r="S424">
            <v>0</v>
          </cell>
          <cell r="T424">
            <v>0</v>
          </cell>
          <cell r="U424">
            <v>0</v>
          </cell>
          <cell r="V424">
            <v>0</v>
          </cell>
          <cell r="W424">
            <v>1</v>
          </cell>
          <cell r="X424">
            <v>1</v>
          </cell>
          <cell r="Y424">
            <v>0</v>
          </cell>
          <cell r="Z424">
            <v>0</v>
          </cell>
          <cell r="AA424">
            <v>0</v>
          </cell>
          <cell r="AB424">
            <v>1</v>
          </cell>
        </row>
        <row r="425">
          <cell r="J425">
            <v>2715.14</v>
          </cell>
          <cell r="K425">
            <v>2715.14</v>
          </cell>
          <cell r="O425">
            <v>2715.14</v>
          </cell>
          <cell r="P425">
            <v>0</v>
          </cell>
          <cell r="Q425">
            <v>0</v>
          </cell>
          <cell r="R425">
            <v>0</v>
          </cell>
          <cell r="S425">
            <v>0</v>
          </cell>
          <cell r="T425">
            <v>0</v>
          </cell>
          <cell r="U425">
            <v>0</v>
          </cell>
          <cell r="V425">
            <v>0</v>
          </cell>
          <cell r="W425">
            <v>1</v>
          </cell>
          <cell r="X425">
            <v>1</v>
          </cell>
          <cell r="Y425">
            <v>0</v>
          </cell>
          <cell r="Z425">
            <v>0</v>
          </cell>
          <cell r="AA425">
            <v>0</v>
          </cell>
          <cell r="AB425">
            <v>1</v>
          </cell>
        </row>
        <row r="426">
          <cell r="B426" t="str">
            <v>TS001C</v>
          </cell>
          <cell r="D426">
            <v>14032.62</v>
          </cell>
          <cell r="E426">
            <v>14032.62</v>
          </cell>
          <cell r="J426">
            <v>1002769.87</v>
          </cell>
          <cell r="K426">
            <v>1002769.87</v>
          </cell>
          <cell r="M426">
            <v>169.05</v>
          </cell>
          <cell r="N426">
            <v>169.05</v>
          </cell>
          <cell r="O426">
            <v>1016971.54</v>
          </cell>
          <cell r="P426">
            <v>0</v>
          </cell>
          <cell r="Q426">
            <v>1.3798439236559167E-2</v>
          </cell>
          <cell r="R426">
            <v>1.3798439236559167E-2</v>
          </cell>
          <cell r="S426">
            <v>0</v>
          </cell>
          <cell r="T426">
            <v>0</v>
          </cell>
          <cell r="U426">
            <v>0</v>
          </cell>
          <cell r="V426">
            <v>0</v>
          </cell>
          <cell r="W426">
            <v>0.98603533192285786</v>
          </cell>
          <cell r="X426">
            <v>0.98603533192285786</v>
          </cell>
          <cell r="Y426">
            <v>0</v>
          </cell>
          <cell r="Z426">
            <v>1.662288405828938E-4</v>
          </cell>
          <cell r="AA426">
            <v>1.662288405828938E-4</v>
          </cell>
          <cell r="AB426">
            <v>1</v>
          </cell>
        </row>
        <row r="427">
          <cell r="B427" t="str">
            <v>TS001N</v>
          </cell>
          <cell r="G427">
            <v>180460.58</v>
          </cell>
          <cell r="H427">
            <v>180460.58</v>
          </cell>
          <cell r="J427">
            <v>3513879.71</v>
          </cell>
          <cell r="K427">
            <v>3513879.71</v>
          </cell>
          <cell r="O427">
            <v>3694340.29</v>
          </cell>
          <cell r="P427">
            <v>0</v>
          </cell>
          <cell r="Q427">
            <v>0</v>
          </cell>
          <cell r="R427">
            <v>0</v>
          </cell>
          <cell r="S427">
            <v>0</v>
          </cell>
          <cell r="T427">
            <v>4.8847849909354174E-2</v>
          </cell>
          <cell r="U427">
            <v>4.8847849909354174E-2</v>
          </cell>
          <cell r="V427">
            <v>0</v>
          </cell>
          <cell r="W427">
            <v>0.9511521500906458</v>
          </cell>
          <cell r="X427">
            <v>0.9511521500906458</v>
          </cell>
          <cell r="Y427">
            <v>0</v>
          </cell>
          <cell r="Z427">
            <v>0</v>
          </cell>
          <cell r="AA427">
            <v>0</v>
          </cell>
          <cell r="AB427">
            <v>1</v>
          </cell>
        </row>
        <row r="428">
          <cell r="B428" t="str">
            <v>TS001S</v>
          </cell>
          <cell r="J428">
            <v>60192.07</v>
          </cell>
          <cell r="K428">
            <v>60192.07</v>
          </cell>
          <cell r="M428">
            <v>21627.1</v>
          </cell>
          <cell r="N428">
            <v>21627.1</v>
          </cell>
          <cell r="O428">
            <v>81819.17</v>
          </cell>
          <cell r="P428">
            <v>0</v>
          </cell>
          <cell r="Q428">
            <v>0</v>
          </cell>
          <cell r="R428">
            <v>0</v>
          </cell>
          <cell r="S428">
            <v>0</v>
          </cell>
          <cell r="T428">
            <v>0</v>
          </cell>
          <cell r="U428">
            <v>0</v>
          </cell>
          <cell r="V428">
            <v>0</v>
          </cell>
          <cell r="W428">
            <v>0.73567197027298126</v>
          </cell>
          <cell r="X428">
            <v>0.73567197027298126</v>
          </cell>
          <cell r="Y428">
            <v>0</v>
          </cell>
          <cell r="Z428">
            <v>0.26432802972701874</v>
          </cell>
          <cell r="AA428">
            <v>0.26432802972701874</v>
          </cell>
          <cell r="AB428">
            <v>1</v>
          </cell>
        </row>
        <row r="429">
          <cell r="D429">
            <v>14032.62</v>
          </cell>
          <cell r="E429">
            <v>14032.62</v>
          </cell>
          <cell r="G429">
            <v>180460.58</v>
          </cell>
          <cell r="H429">
            <v>180460.58</v>
          </cell>
          <cell r="J429">
            <v>4576841.6500000004</v>
          </cell>
          <cell r="K429">
            <v>4576841.6500000004</v>
          </cell>
          <cell r="M429">
            <v>21796.15</v>
          </cell>
          <cell r="N429">
            <v>21796.15</v>
          </cell>
          <cell r="O429">
            <v>4793131</v>
          </cell>
          <cell r="P429">
            <v>0</v>
          </cell>
          <cell r="Q429">
            <v>2.9276520921293413E-3</v>
          </cell>
          <cell r="R429">
            <v>2.9276520921293413E-3</v>
          </cell>
          <cell r="S429">
            <v>0</v>
          </cell>
          <cell r="T429">
            <v>3.7649832645926008E-2</v>
          </cell>
          <cell r="U429">
            <v>3.7649832645926008E-2</v>
          </cell>
          <cell r="V429">
            <v>0</v>
          </cell>
          <cell r="W429">
            <v>0.95487514319971656</v>
          </cell>
          <cell r="X429">
            <v>0.95487514319971656</v>
          </cell>
          <cell r="Y429">
            <v>0</v>
          </cell>
          <cell r="Z429">
            <v>4.5473720622282183E-3</v>
          </cell>
          <cell r="AA429">
            <v>4.5473720622282183E-3</v>
          </cell>
          <cell r="AB429">
            <v>1</v>
          </cell>
        </row>
        <row r="430">
          <cell r="B430" t="str">
            <v>TS005C</v>
          </cell>
          <cell r="D430">
            <v>180373.39</v>
          </cell>
          <cell r="E430">
            <v>180373.39</v>
          </cell>
          <cell r="G430">
            <v>2321.08</v>
          </cell>
          <cell r="H430">
            <v>2321.08</v>
          </cell>
          <cell r="J430">
            <v>257727.06</v>
          </cell>
          <cell r="K430">
            <v>257727.06</v>
          </cell>
          <cell r="M430">
            <v>2989.2</v>
          </cell>
          <cell r="N430">
            <v>2989.2</v>
          </cell>
          <cell r="O430">
            <v>443410.73</v>
          </cell>
          <cell r="P430">
            <v>0</v>
          </cell>
          <cell r="Q430">
            <v>0.40678625436060156</v>
          </cell>
          <cell r="R430">
            <v>0.40678625436060156</v>
          </cell>
          <cell r="S430">
            <v>0</v>
          </cell>
          <cell r="T430">
            <v>5.2346049451712636E-3</v>
          </cell>
          <cell r="U430">
            <v>5.2346049451712636E-3</v>
          </cell>
          <cell r="V430">
            <v>0</v>
          </cell>
          <cell r="W430">
            <v>0.58123776120618464</v>
          </cell>
          <cell r="X430">
            <v>0.58123776120618464</v>
          </cell>
          <cell r="Y430">
            <v>0</v>
          </cell>
          <cell r="Z430">
            <v>6.7413794880426103E-3</v>
          </cell>
          <cell r="AA430">
            <v>6.7413794880426103E-3</v>
          </cell>
          <cell r="AB430">
            <v>1</v>
          </cell>
        </row>
        <row r="431">
          <cell r="B431" t="str">
            <v>TS005N</v>
          </cell>
          <cell r="G431">
            <v>247683.12</v>
          </cell>
          <cell r="H431">
            <v>247683.12</v>
          </cell>
          <cell r="J431">
            <v>900607.92</v>
          </cell>
          <cell r="K431">
            <v>900607.92</v>
          </cell>
          <cell r="O431">
            <v>1148291.04</v>
          </cell>
          <cell r="P431">
            <v>0</v>
          </cell>
          <cell r="Q431">
            <v>0</v>
          </cell>
          <cell r="R431">
            <v>0</v>
          </cell>
          <cell r="S431">
            <v>0</v>
          </cell>
          <cell r="T431">
            <v>0.21569716332542313</v>
          </cell>
          <cell r="U431">
            <v>0.21569716332542313</v>
          </cell>
          <cell r="V431">
            <v>0</v>
          </cell>
          <cell r="W431">
            <v>0.7843028366745769</v>
          </cell>
          <cell r="X431">
            <v>0.7843028366745769</v>
          </cell>
          <cell r="Y431">
            <v>0</v>
          </cell>
          <cell r="Z431">
            <v>0</v>
          </cell>
          <cell r="AA431">
            <v>0</v>
          </cell>
          <cell r="AB431">
            <v>1</v>
          </cell>
        </row>
        <row r="432">
          <cell r="B432" t="str">
            <v>TS005T</v>
          </cell>
          <cell r="J432">
            <v>11045.77</v>
          </cell>
          <cell r="K432">
            <v>11045.77</v>
          </cell>
          <cell r="O432">
            <v>11045.77</v>
          </cell>
          <cell r="P432">
            <v>0</v>
          </cell>
          <cell r="Q432">
            <v>0</v>
          </cell>
          <cell r="R432">
            <v>0</v>
          </cell>
          <cell r="S432">
            <v>0</v>
          </cell>
          <cell r="T432">
            <v>0</v>
          </cell>
          <cell r="U432">
            <v>0</v>
          </cell>
          <cell r="V432">
            <v>0</v>
          </cell>
          <cell r="W432">
            <v>1</v>
          </cell>
          <cell r="X432">
            <v>1</v>
          </cell>
          <cell r="Y432">
            <v>0</v>
          </cell>
          <cell r="Z432">
            <v>0</v>
          </cell>
          <cell r="AA432">
            <v>0</v>
          </cell>
          <cell r="AB432">
            <v>1</v>
          </cell>
        </row>
        <row r="433">
          <cell r="B433" t="str">
            <v>TS005S</v>
          </cell>
          <cell r="J433">
            <v>-122293.71</v>
          </cell>
          <cell r="K433">
            <v>-122293.71</v>
          </cell>
          <cell r="M433">
            <v>78868.05</v>
          </cell>
          <cell r="N433">
            <v>78868.05</v>
          </cell>
          <cell r="O433">
            <v>-43425.66</v>
          </cell>
          <cell r="P433">
            <v>0</v>
          </cell>
          <cell r="Q433">
            <v>0</v>
          </cell>
          <cell r="R433">
            <v>0</v>
          </cell>
          <cell r="S433">
            <v>0</v>
          </cell>
          <cell r="T433">
            <v>0</v>
          </cell>
          <cell r="U433">
            <v>0</v>
          </cell>
          <cell r="V433">
            <v>0</v>
          </cell>
          <cell r="W433">
            <v>2.8161623795700512</v>
          </cell>
          <cell r="X433">
            <v>2.8161623795700512</v>
          </cell>
          <cell r="Y433">
            <v>0</v>
          </cell>
          <cell r="Z433">
            <v>-1.8161623795700514</v>
          </cell>
          <cell r="AA433">
            <v>-1.8161623795700514</v>
          </cell>
          <cell r="AB433">
            <v>1</v>
          </cell>
        </row>
        <row r="434">
          <cell r="D434">
            <v>180373.39</v>
          </cell>
          <cell r="E434">
            <v>180373.39</v>
          </cell>
          <cell r="G434">
            <v>250004.2</v>
          </cell>
          <cell r="H434">
            <v>250004.2</v>
          </cell>
          <cell r="J434">
            <v>1047087.04</v>
          </cell>
          <cell r="K434">
            <v>1047087.04</v>
          </cell>
          <cell r="M434">
            <v>81857.25</v>
          </cell>
          <cell r="N434">
            <v>81857.25</v>
          </cell>
          <cell r="O434">
            <v>1559321.88</v>
          </cell>
          <cell r="P434">
            <v>0</v>
          </cell>
          <cell r="Q434">
            <v>0.11567425065567606</v>
          </cell>
          <cell r="R434">
            <v>0.11567425065567606</v>
          </cell>
          <cell r="S434">
            <v>0</v>
          </cell>
          <cell r="T434">
            <v>0.16032879625853774</v>
          </cell>
          <cell r="U434">
            <v>0.16032879625853774</v>
          </cell>
          <cell r="V434">
            <v>0</v>
          </cell>
          <cell r="W434">
            <v>0.67150153757863007</v>
          </cell>
          <cell r="X434">
            <v>0.67150153757863007</v>
          </cell>
          <cell r="Y434">
            <v>0</v>
          </cell>
          <cell r="Z434">
            <v>5.249541550715623E-2</v>
          </cell>
          <cell r="AA434">
            <v>5.249541550715623E-2</v>
          </cell>
          <cell r="AB434">
            <v>1</v>
          </cell>
        </row>
        <row r="435">
          <cell r="B435" t="str">
            <v>TS007N</v>
          </cell>
          <cell r="J435">
            <v>4066.63</v>
          </cell>
          <cell r="K435">
            <v>4066.63</v>
          </cell>
          <cell r="O435">
            <v>4066.63</v>
          </cell>
          <cell r="P435">
            <v>0</v>
          </cell>
          <cell r="Q435">
            <v>0</v>
          </cell>
          <cell r="R435">
            <v>0</v>
          </cell>
          <cell r="S435">
            <v>0</v>
          </cell>
          <cell r="T435">
            <v>0</v>
          </cell>
          <cell r="U435">
            <v>0</v>
          </cell>
          <cell r="V435">
            <v>0</v>
          </cell>
          <cell r="W435">
            <v>1</v>
          </cell>
          <cell r="X435">
            <v>1</v>
          </cell>
          <cell r="Y435">
            <v>0</v>
          </cell>
          <cell r="Z435">
            <v>0</v>
          </cell>
          <cell r="AA435">
            <v>0</v>
          </cell>
          <cell r="AB435">
            <v>1</v>
          </cell>
        </row>
        <row r="436">
          <cell r="J436">
            <v>4066.63</v>
          </cell>
          <cell r="K436">
            <v>4066.63</v>
          </cell>
          <cell r="O436">
            <v>4066.63</v>
          </cell>
          <cell r="P436">
            <v>0</v>
          </cell>
          <cell r="Q436">
            <v>0</v>
          </cell>
          <cell r="R436">
            <v>0</v>
          </cell>
          <cell r="S436">
            <v>0</v>
          </cell>
          <cell r="T436">
            <v>0</v>
          </cell>
          <cell r="U436">
            <v>0</v>
          </cell>
          <cell r="V436">
            <v>0</v>
          </cell>
          <cell r="W436">
            <v>1</v>
          </cell>
          <cell r="X436">
            <v>1</v>
          </cell>
          <cell r="Y436">
            <v>0</v>
          </cell>
          <cell r="Z436">
            <v>0</v>
          </cell>
          <cell r="AA436">
            <v>0</v>
          </cell>
          <cell r="AB436">
            <v>1</v>
          </cell>
        </row>
        <row r="437">
          <cell r="B437" t="str">
            <v>TS008C</v>
          </cell>
          <cell r="D437">
            <v>10536.56</v>
          </cell>
          <cell r="E437">
            <v>10536.56</v>
          </cell>
          <cell r="J437">
            <v>337.28</v>
          </cell>
          <cell r="K437">
            <v>337.28</v>
          </cell>
          <cell r="O437">
            <v>10873.84</v>
          </cell>
          <cell r="P437">
            <v>0</v>
          </cell>
          <cell r="Q437">
            <v>0.96898243858655264</v>
          </cell>
          <cell r="R437">
            <v>0.96898243858655264</v>
          </cell>
          <cell r="S437">
            <v>0</v>
          </cell>
          <cell r="T437">
            <v>0</v>
          </cell>
          <cell r="U437">
            <v>0</v>
          </cell>
          <cell r="V437">
            <v>0</v>
          </cell>
          <cell r="W437">
            <v>3.1017561413447317E-2</v>
          </cell>
          <cell r="X437">
            <v>3.1017561413447317E-2</v>
          </cell>
          <cell r="Y437">
            <v>0</v>
          </cell>
          <cell r="Z437">
            <v>0</v>
          </cell>
          <cell r="AA437">
            <v>0</v>
          </cell>
          <cell r="AB437">
            <v>1</v>
          </cell>
        </row>
        <row r="438">
          <cell r="B438" t="str">
            <v>TS008S</v>
          </cell>
          <cell r="M438">
            <v>28012.61</v>
          </cell>
          <cell r="N438">
            <v>28012.61</v>
          </cell>
          <cell r="O438">
            <v>28012.61</v>
          </cell>
          <cell r="P438">
            <v>0</v>
          </cell>
          <cell r="Q438">
            <v>0</v>
          </cell>
          <cell r="R438">
            <v>0</v>
          </cell>
          <cell r="S438">
            <v>0</v>
          </cell>
          <cell r="T438">
            <v>0</v>
          </cell>
          <cell r="U438">
            <v>0</v>
          </cell>
          <cell r="V438">
            <v>0</v>
          </cell>
          <cell r="W438">
            <v>0</v>
          </cell>
          <cell r="X438">
            <v>0</v>
          </cell>
          <cell r="Y438">
            <v>0</v>
          </cell>
          <cell r="Z438">
            <v>1</v>
          </cell>
          <cell r="AA438">
            <v>1</v>
          </cell>
          <cell r="AB438">
            <v>1</v>
          </cell>
        </row>
        <row r="439">
          <cell r="D439">
            <v>10536.56</v>
          </cell>
          <cell r="E439">
            <v>10536.56</v>
          </cell>
          <cell r="J439">
            <v>337.28</v>
          </cell>
          <cell r="K439">
            <v>337.28</v>
          </cell>
          <cell r="M439">
            <v>28012.61</v>
          </cell>
          <cell r="N439">
            <v>28012.61</v>
          </cell>
          <cell r="O439">
            <v>38886.449999999997</v>
          </cell>
          <cell r="P439">
            <v>0</v>
          </cell>
          <cell r="Q439">
            <v>0.27095710716714949</v>
          </cell>
          <cell r="R439">
            <v>0.27095710716714949</v>
          </cell>
          <cell r="S439">
            <v>0</v>
          </cell>
          <cell r="T439">
            <v>0</v>
          </cell>
          <cell r="U439">
            <v>0</v>
          </cell>
          <cell r="V439">
            <v>0</v>
          </cell>
          <cell r="W439">
            <v>8.6734582354521944E-3</v>
          </cell>
          <cell r="X439">
            <v>8.6734582354521944E-3</v>
          </cell>
          <cell r="Y439">
            <v>0</v>
          </cell>
          <cell r="Z439">
            <v>0.72036943459739844</v>
          </cell>
          <cell r="AA439">
            <v>0.72036943459739844</v>
          </cell>
          <cell r="AB439">
            <v>1</v>
          </cell>
        </row>
        <row r="440">
          <cell r="B440" t="str">
            <v>TS009N</v>
          </cell>
          <cell r="G440">
            <v>3383.01</v>
          </cell>
          <cell r="H440">
            <v>3383.01</v>
          </cell>
          <cell r="O440">
            <v>3383.01</v>
          </cell>
          <cell r="P440">
            <v>0</v>
          </cell>
          <cell r="Q440">
            <v>0</v>
          </cell>
          <cell r="R440">
            <v>0</v>
          </cell>
          <cell r="S440">
            <v>0</v>
          </cell>
          <cell r="T440">
            <v>1</v>
          </cell>
          <cell r="U440">
            <v>1</v>
          </cell>
          <cell r="V440">
            <v>0</v>
          </cell>
          <cell r="W440">
            <v>0</v>
          </cell>
          <cell r="X440">
            <v>0</v>
          </cell>
          <cell r="Y440">
            <v>0</v>
          </cell>
          <cell r="Z440">
            <v>0</v>
          </cell>
          <cell r="AA440">
            <v>0</v>
          </cell>
          <cell r="AB440">
            <v>1</v>
          </cell>
        </row>
        <row r="441">
          <cell r="G441">
            <v>3383.01</v>
          </cell>
          <cell r="H441">
            <v>3383.01</v>
          </cell>
          <cell r="O441">
            <v>3383.01</v>
          </cell>
          <cell r="P441">
            <v>0</v>
          </cell>
          <cell r="Q441">
            <v>0</v>
          </cell>
          <cell r="R441">
            <v>0</v>
          </cell>
          <cell r="S441">
            <v>0</v>
          </cell>
          <cell r="T441">
            <v>1</v>
          </cell>
          <cell r="U441">
            <v>1</v>
          </cell>
          <cell r="V441">
            <v>0</v>
          </cell>
          <cell r="W441">
            <v>0</v>
          </cell>
          <cell r="X441">
            <v>0</v>
          </cell>
          <cell r="Y441">
            <v>0</v>
          </cell>
          <cell r="Z441">
            <v>0</v>
          </cell>
          <cell r="AA441">
            <v>0</v>
          </cell>
          <cell r="AB441">
            <v>1</v>
          </cell>
        </row>
        <row r="442">
          <cell r="B442" t="str">
            <v>TS015C</v>
          </cell>
          <cell r="D442">
            <v>3205.25</v>
          </cell>
          <cell r="E442">
            <v>3205.25</v>
          </cell>
          <cell r="O442">
            <v>3205.25</v>
          </cell>
          <cell r="P442">
            <v>0</v>
          </cell>
          <cell r="Q442">
            <v>1</v>
          </cell>
          <cell r="R442">
            <v>1</v>
          </cell>
          <cell r="S442">
            <v>0</v>
          </cell>
          <cell r="T442">
            <v>0</v>
          </cell>
          <cell r="U442">
            <v>0</v>
          </cell>
          <cell r="V442">
            <v>0</v>
          </cell>
          <cell r="W442">
            <v>0</v>
          </cell>
          <cell r="X442">
            <v>0</v>
          </cell>
          <cell r="Y442">
            <v>0</v>
          </cell>
          <cell r="Z442">
            <v>0</v>
          </cell>
          <cell r="AA442">
            <v>0</v>
          </cell>
          <cell r="AB442">
            <v>1</v>
          </cell>
        </row>
        <row r="443">
          <cell r="B443" t="str">
            <v>TS015N</v>
          </cell>
          <cell r="G443">
            <v>21811.08</v>
          </cell>
          <cell r="H443">
            <v>21811.08</v>
          </cell>
          <cell r="O443">
            <v>21811.08</v>
          </cell>
          <cell r="P443">
            <v>0</v>
          </cell>
          <cell r="Q443">
            <v>0</v>
          </cell>
          <cell r="R443">
            <v>0</v>
          </cell>
          <cell r="S443">
            <v>0</v>
          </cell>
          <cell r="T443">
            <v>1</v>
          </cell>
          <cell r="U443">
            <v>1</v>
          </cell>
          <cell r="V443">
            <v>0</v>
          </cell>
          <cell r="W443">
            <v>0</v>
          </cell>
          <cell r="X443">
            <v>0</v>
          </cell>
          <cell r="Y443">
            <v>0</v>
          </cell>
          <cell r="Z443">
            <v>0</v>
          </cell>
          <cell r="AA443">
            <v>0</v>
          </cell>
          <cell r="AB443">
            <v>1</v>
          </cell>
        </row>
        <row r="444">
          <cell r="B444" t="str">
            <v>TS015S</v>
          </cell>
          <cell r="M444">
            <v>1195.27</v>
          </cell>
          <cell r="N444">
            <v>1195.27</v>
          </cell>
          <cell r="O444">
            <v>1195.27</v>
          </cell>
          <cell r="P444">
            <v>0</v>
          </cell>
          <cell r="Q444">
            <v>0</v>
          </cell>
          <cell r="R444">
            <v>0</v>
          </cell>
          <cell r="S444">
            <v>0</v>
          </cell>
          <cell r="T444">
            <v>0</v>
          </cell>
          <cell r="U444">
            <v>0</v>
          </cell>
          <cell r="V444">
            <v>0</v>
          </cell>
          <cell r="W444">
            <v>0</v>
          </cell>
          <cell r="X444">
            <v>0</v>
          </cell>
          <cell r="Y444">
            <v>0</v>
          </cell>
          <cell r="Z444">
            <v>1</v>
          </cell>
          <cell r="AA444">
            <v>1</v>
          </cell>
          <cell r="AB444">
            <v>1</v>
          </cell>
        </row>
        <row r="445">
          <cell r="D445">
            <v>3205.25</v>
          </cell>
          <cell r="E445">
            <v>3205.25</v>
          </cell>
          <cell r="G445">
            <v>21811.08</v>
          </cell>
          <cell r="H445">
            <v>21811.08</v>
          </cell>
          <cell r="M445">
            <v>1195.27</v>
          </cell>
          <cell r="N445">
            <v>1195.27</v>
          </cell>
          <cell r="O445">
            <v>26211.599999999999</v>
          </cell>
          <cell r="P445">
            <v>0</v>
          </cell>
          <cell r="Q445">
            <v>0.12228364540890294</v>
          </cell>
          <cell r="R445">
            <v>0.12228364540890294</v>
          </cell>
          <cell r="S445">
            <v>0</v>
          </cell>
          <cell r="T445">
            <v>0.83211555189305508</v>
          </cell>
          <cell r="U445">
            <v>0.83211555189305508</v>
          </cell>
          <cell r="V445">
            <v>0</v>
          </cell>
          <cell r="W445">
            <v>0</v>
          </cell>
          <cell r="X445">
            <v>0</v>
          </cell>
          <cell r="Y445">
            <v>0</v>
          </cell>
          <cell r="Z445">
            <v>4.5600802698042092E-2</v>
          </cell>
          <cell r="AA445">
            <v>4.5600802698042092E-2</v>
          </cell>
          <cell r="AB445">
            <v>1</v>
          </cell>
        </row>
        <row r="446">
          <cell r="B446" t="str">
            <v>TS016C</v>
          </cell>
          <cell r="D446">
            <v>22249.18</v>
          </cell>
          <cell r="E446">
            <v>22249.18</v>
          </cell>
          <cell r="G446">
            <v>2654.6</v>
          </cell>
          <cell r="H446">
            <v>2654.6</v>
          </cell>
          <cell r="J446">
            <v>48741.71</v>
          </cell>
          <cell r="K446">
            <v>48741.71</v>
          </cell>
          <cell r="O446">
            <v>73645.490000000005</v>
          </cell>
          <cell r="P446">
            <v>0</v>
          </cell>
          <cell r="Q446">
            <v>0.30211191479614025</v>
          </cell>
          <cell r="R446">
            <v>0.30211191479614025</v>
          </cell>
          <cell r="S446">
            <v>0</v>
          </cell>
          <cell r="T446">
            <v>3.6045656020484075E-2</v>
          </cell>
          <cell r="U446">
            <v>3.6045656020484075E-2</v>
          </cell>
          <cell r="V446">
            <v>0</v>
          </cell>
          <cell r="W446">
            <v>0.66184242918337555</v>
          </cell>
          <cell r="X446">
            <v>0.66184242918337555</v>
          </cell>
          <cell r="Y446">
            <v>0</v>
          </cell>
          <cell r="Z446">
            <v>0</v>
          </cell>
          <cell r="AA446">
            <v>0</v>
          </cell>
          <cell r="AB446">
            <v>1</v>
          </cell>
        </row>
        <row r="447">
          <cell r="B447" t="str">
            <v>TS016N</v>
          </cell>
          <cell r="G447">
            <v>5860.81</v>
          </cell>
          <cell r="H447">
            <v>5860.81</v>
          </cell>
          <cell r="J447">
            <v>87460.53</v>
          </cell>
          <cell r="K447">
            <v>87460.53</v>
          </cell>
          <cell r="O447">
            <v>93321.34</v>
          </cell>
          <cell r="P447">
            <v>0</v>
          </cell>
          <cell r="Q447">
            <v>0</v>
          </cell>
          <cell r="R447">
            <v>0</v>
          </cell>
          <cell r="S447">
            <v>0</v>
          </cell>
          <cell r="T447">
            <v>6.2802462973634982E-2</v>
          </cell>
          <cell r="U447">
            <v>6.2802462973634982E-2</v>
          </cell>
          <cell r="V447">
            <v>0</v>
          </cell>
          <cell r="W447">
            <v>0.9371975370263651</v>
          </cell>
          <cell r="X447">
            <v>0.9371975370263651</v>
          </cell>
          <cell r="Y447">
            <v>0</v>
          </cell>
          <cell r="Z447">
            <v>0</v>
          </cell>
          <cell r="AA447">
            <v>0</v>
          </cell>
          <cell r="AB447">
            <v>1</v>
          </cell>
        </row>
        <row r="448">
          <cell r="B448" t="str">
            <v>TS016S</v>
          </cell>
          <cell r="M448">
            <v>2849.36</v>
          </cell>
          <cell r="N448">
            <v>2849.36</v>
          </cell>
          <cell r="O448">
            <v>2849.36</v>
          </cell>
          <cell r="P448">
            <v>0</v>
          </cell>
          <cell r="Q448">
            <v>0</v>
          </cell>
          <cell r="R448">
            <v>0</v>
          </cell>
          <cell r="S448">
            <v>0</v>
          </cell>
          <cell r="T448">
            <v>0</v>
          </cell>
          <cell r="U448">
            <v>0</v>
          </cell>
          <cell r="V448">
            <v>0</v>
          </cell>
          <cell r="W448">
            <v>0</v>
          </cell>
          <cell r="X448">
            <v>0</v>
          </cell>
          <cell r="Y448">
            <v>0</v>
          </cell>
          <cell r="Z448">
            <v>1</v>
          </cell>
          <cell r="AA448">
            <v>1</v>
          </cell>
          <cell r="AB448">
            <v>1</v>
          </cell>
        </row>
        <row r="449">
          <cell r="D449">
            <v>22249.18</v>
          </cell>
          <cell r="E449">
            <v>22249.18</v>
          </cell>
          <cell r="G449">
            <v>8515.41</v>
          </cell>
          <cell r="H449">
            <v>8515.41</v>
          </cell>
          <cell r="J449">
            <v>136202.23999999999</v>
          </cell>
          <cell r="K449">
            <v>136202.23999999999</v>
          </cell>
          <cell r="M449">
            <v>2849.36</v>
          </cell>
          <cell r="N449">
            <v>2849.36</v>
          </cell>
          <cell r="O449">
            <v>169816.19</v>
          </cell>
          <cell r="P449">
            <v>0</v>
          </cell>
          <cell r="Q449">
            <v>0.13101919198634712</v>
          </cell>
          <cell r="R449">
            <v>0.13101919198634712</v>
          </cell>
          <cell r="S449">
            <v>0</v>
          </cell>
          <cell r="T449">
            <v>5.0144865457174607E-2</v>
          </cell>
          <cell r="U449">
            <v>5.0144865457174607E-2</v>
          </cell>
          <cell r="V449">
            <v>0</v>
          </cell>
          <cell r="W449">
            <v>0.80205685924292602</v>
          </cell>
          <cell r="X449">
            <v>0.80205685924292602</v>
          </cell>
          <cell r="Y449">
            <v>0</v>
          </cell>
          <cell r="Z449">
            <v>1.6779083313552143E-2</v>
          </cell>
          <cell r="AA449">
            <v>1.6779083313552143E-2</v>
          </cell>
          <cell r="AB449">
            <v>1</v>
          </cell>
        </row>
        <row r="450">
          <cell r="B450" t="str">
            <v>TS017C</v>
          </cell>
          <cell r="D450">
            <v>287142.15999999997</v>
          </cell>
          <cell r="E450">
            <v>287142.15999999997</v>
          </cell>
          <cell r="G450">
            <v>1211.96</v>
          </cell>
          <cell r="H450">
            <v>1211.96</v>
          </cell>
          <cell r="M450">
            <v>7507.04</v>
          </cell>
          <cell r="N450">
            <v>7507.04</v>
          </cell>
          <cell r="O450">
            <v>295861.15999999997</v>
          </cell>
          <cell r="P450">
            <v>0</v>
          </cell>
          <cell r="Q450">
            <v>0.97053009594094741</v>
          </cell>
          <cell r="R450">
            <v>0.97053009594094741</v>
          </cell>
          <cell r="S450">
            <v>0</v>
          </cell>
          <cell r="T450">
            <v>4.0963808835198243E-3</v>
          </cell>
          <cell r="U450">
            <v>4.0963808835198243E-3</v>
          </cell>
          <cell r="V450">
            <v>0</v>
          </cell>
          <cell r="W450">
            <v>0</v>
          </cell>
          <cell r="X450">
            <v>0</v>
          </cell>
          <cell r="Y450">
            <v>0</v>
          </cell>
          <cell r="Z450">
            <v>2.5373523175532743E-2</v>
          </cell>
          <cell r="AA450">
            <v>2.5373523175532743E-2</v>
          </cell>
          <cell r="AB450">
            <v>1</v>
          </cell>
        </row>
        <row r="451">
          <cell r="B451" t="str">
            <v>TS017N</v>
          </cell>
          <cell r="G451">
            <v>163355.01999999999</v>
          </cell>
          <cell r="H451">
            <v>163355.01999999999</v>
          </cell>
          <cell r="M451">
            <v>1120</v>
          </cell>
          <cell r="N451">
            <v>1120</v>
          </cell>
          <cell r="O451">
            <v>164475.01999999999</v>
          </cell>
          <cell r="P451">
            <v>0</v>
          </cell>
          <cell r="Q451">
            <v>0</v>
          </cell>
          <cell r="R451">
            <v>0</v>
          </cell>
          <cell r="S451">
            <v>0</v>
          </cell>
          <cell r="T451">
            <v>0.9931904553043982</v>
          </cell>
          <cell r="U451">
            <v>0.9931904553043982</v>
          </cell>
          <cell r="V451">
            <v>0</v>
          </cell>
          <cell r="W451">
            <v>0</v>
          </cell>
          <cell r="X451">
            <v>0</v>
          </cell>
          <cell r="Y451">
            <v>0</v>
          </cell>
          <cell r="Z451">
            <v>6.8095446956018008E-3</v>
          </cell>
          <cell r="AA451">
            <v>6.8095446956018008E-3</v>
          </cell>
          <cell r="AB451">
            <v>1</v>
          </cell>
        </row>
        <row r="452">
          <cell r="B452" t="str">
            <v>TS017S</v>
          </cell>
          <cell r="J452">
            <v>28866.04</v>
          </cell>
          <cell r="K452">
            <v>28866.04</v>
          </cell>
          <cell r="M452">
            <v>83784.02</v>
          </cell>
          <cell r="N452">
            <v>83784.02</v>
          </cell>
          <cell r="O452">
            <v>112650.06</v>
          </cell>
          <cell r="P452">
            <v>0</v>
          </cell>
          <cell r="Q452">
            <v>0</v>
          </cell>
          <cell r="R452">
            <v>0</v>
          </cell>
          <cell r="S452">
            <v>0</v>
          </cell>
          <cell r="T452">
            <v>0</v>
          </cell>
          <cell r="U452">
            <v>0</v>
          </cell>
          <cell r="V452">
            <v>0</v>
          </cell>
          <cell r="W452">
            <v>0.25624522525775845</v>
          </cell>
          <cell r="X452">
            <v>0.25624522525775845</v>
          </cell>
          <cell r="Y452">
            <v>0</v>
          </cell>
          <cell r="Z452">
            <v>0.74375477474224161</v>
          </cell>
          <cell r="AA452">
            <v>0.74375477474224161</v>
          </cell>
          <cell r="AB452">
            <v>1</v>
          </cell>
        </row>
        <row r="453">
          <cell r="B453" t="str">
            <v>TS017T</v>
          </cell>
          <cell r="J453">
            <v>496.28</v>
          </cell>
          <cell r="K453">
            <v>496.28</v>
          </cell>
          <cell r="O453">
            <v>496.28</v>
          </cell>
          <cell r="P453">
            <v>0</v>
          </cell>
          <cell r="Q453">
            <v>0</v>
          </cell>
          <cell r="R453">
            <v>0</v>
          </cell>
          <cell r="S453">
            <v>0</v>
          </cell>
          <cell r="T453">
            <v>0</v>
          </cell>
          <cell r="U453">
            <v>0</v>
          </cell>
          <cell r="V453">
            <v>0</v>
          </cell>
          <cell r="W453">
            <v>1</v>
          </cell>
          <cell r="X453">
            <v>1</v>
          </cell>
          <cell r="Y453">
            <v>0</v>
          </cell>
          <cell r="Z453">
            <v>0</v>
          </cell>
          <cell r="AA453">
            <v>0</v>
          </cell>
          <cell r="AB453">
            <v>1</v>
          </cell>
        </row>
        <row r="454">
          <cell r="D454">
            <v>287142.15999999997</v>
          </cell>
          <cell r="E454">
            <v>287142.15999999997</v>
          </cell>
          <cell r="G454">
            <v>164566.98000000001</v>
          </cell>
          <cell r="H454">
            <v>164566.98000000001</v>
          </cell>
          <cell r="J454">
            <v>29362.32</v>
          </cell>
          <cell r="K454">
            <v>29362.32</v>
          </cell>
          <cell r="M454">
            <v>92411.06</v>
          </cell>
          <cell r="N454">
            <v>92411.06</v>
          </cell>
          <cell r="O454">
            <v>573482.52</v>
          </cell>
          <cell r="P454">
            <v>0</v>
          </cell>
          <cell r="Q454">
            <v>0.50069906228353733</v>
          </cell>
          <cell r="R454">
            <v>0.50069906228353733</v>
          </cell>
          <cell r="S454">
            <v>0</v>
          </cell>
          <cell r="T454">
            <v>0.28696076037330659</v>
          </cell>
          <cell r="U454">
            <v>0.28696076037330659</v>
          </cell>
          <cell r="V454">
            <v>0</v>
          </cell>
          <cell r="W454">
            <v>5.1200026114135093E-2</v>
          </cell>
          <cell r="X454">
            <v>5.1200026114135093E-2</v>
          </cell>
          <cell r="Y454">
            <v>0</v>
          </cell>
          <cell r="Z454">
            <v>0.16114015122902089</v>
          </cell>
          <cell r="AA454">
            <v>0.16114015122902089</v>
          </cell>
          <cell r="AB454">
            <v>1</v>
          </cell>
        </row>
        <row r="455">
          <cell r="B455" t="str">
            <v>TS018C</v>
          </cell>
          <cell r="D455">
            <v>58556.09</v>
          </cell>
          <cell r="E455">
            <v>58556.09</v>
          </cell>
          <cell r="O455">
            <v>58556.09</v>
          </cell>
          <cell r="P455">
            <v>0</v>
          </cell>
          <cell r="Q455">
            <v>1</v>
          </cell>
          <cell r="R455">
            <v>1</v>
          </cell>
          <cell r="S455">
            <v>0</v>
          </cell>
          <cell r="T455">
            <v>0</v>
          </cell>
          <cell r="U455">
            <v>0</v>
          </cell>
          <cell r="V455">
            <v>0</v>
          </cell>
          <cell r="W455">
            <v>0</v>
          </cell>
          <cell r="X455">
            <v>0</v>
          </cell>
          <cell r="Y455">
            <v>0</v>
          </cell>
          <cell r="Z455">
            <v>0</v>
          </cell>
          <cell r="AA455">
            <v>0</v>
          </cell>
          <cell r="AB455">
            <v>1</v>
          </cell>
        </row>
        <row r="456">
          <cell r="B456" t="str">
            <v>TS018N</v>
          </cell>
          <cell r="G456">
            <v>147098.9</v>
          </cell>
          <cell r="H456">
            <v>147098.9</v>
          </cell>
          <cell r="O456">
            <v>147098.9</v>
          </cell>
          <cell r="P456">
            <v>0</v>
          </cell>
          <cell r="Q456">
            <v>0</v>
          </cell>
          <cell r="R456">
            <v>0</v>
          </cell>
          <cell r="S456">
            <v>0</v>
          </cell>
          <cell r="T456">
            <v>1</v>
          </cell>
          <cell r="U456">
            <v>1</v>
          </cell>
          <cell r="V456">
            <v>0</v>
          </cell>
          <cell r="W456">
            <v>0</v>
          </cell>
          <cell r="X456">
            <v>0</v>
          </cell>
          <cell r="Y456">
            <v>0</v>
          </cell>
          <cell r="Z456">
            <v>0</v>
          </cell>
          <cell r="AA456">
            <v>0</v>
          </cell>
          <cell r="AB456">
            <v>1</v>
          </cell>
        </row>
        <row r="457">
          <cell r="D457">
            <v>58556.09</v>
          </cell>
          <cell r="E457">
            <v>58556.09</v>
          </cell>
          <cell r="G457">
            <v>147098.9</v>
          </cell>
          <cell r="H457">
            <v>147098.9</v>
          </cell>
          <cell r="O457">
            <v>205654.99</v>
          </cell>
          <cell r="P457">
            <v>0</v>
          </cell>
          <cell r="Q457">
            <v>0.28472973108991911</v>
          </cell>
          <cell r="R457">
            <v>0.28472973108991911</v>
          </cell>
          <cell r="S457">
            <v>0</v>
          </cell>
          <cell r="T457">
            <v>0.71527026891008094</v>
          </cell>
          <cell r="U457">
            <v>0.71527026891008094</v>
          </cell>
          <cell r="V457">
            <v>0</v>
          </cell>
          <cell r="W457">
            <v>0</v>
          </cell>
          <cell r="X457">
            <v>0</v>
          </cell>
          <cell r="Y457">
            <v>0</v>
          </cell>
          <cell r="Z457">
            <v>0</v>
          </cell>
          <cell r="AA457">
            <v>0</v>
          </cell>
          <cell r="AB457">
            <v>1</v>
          </cell>
        </row>
        <row r="458">
          <cell r="B458" t="str">
            <v>TS019N</v>
          </cell>
          <cell r="J458">
            <v>197.84</v>
          </cell>
          <cell r="K458">
            <v>197.84</v>
          </cell>
          <cell r="O458">
            <v>197.84</v>
          </cell>
          <cell r="P458">
            <v>0</v>
          </cell>
          <cell r="Q458">
            <v>0</v>
          </cell>
          <cell r="R458">
            <v>0</v>
          </cell>
          <cell r="S458">
            <v>0</v>
          </cell>
          <cell r="T458">
            <v>0</v>
          </cell>
          <cell r="U458">
            <v>0</v>
          </cell>
          <cell r="V458">
            <v>0</v>
          </cell>
          <cell r="W458">
            <v>1</v>
          </cell>
          <cell r="X458">
            <v>1</v>
          </cell>
          <cell r="Y458">
            <v>0</v>
          </cell>
          <cell r="Z458">
            <v>0</v>
          </cell>
          <cell r="AA458">
            <v>0</v>
          </cell>
          <cell r="AB458">
            <v>1</v>
          </cell>
        </row>
        <row r="459">
          <cell r="B459" t="str">
            <v>TS019T</v>
          </cell>
          <cell r="J459">
            <v>1789.21</v>
          </cell>
          <cell r="K459">
            <v>1789.21</v>
          </cell>
          <cell r="O459">
            <v>1789.21</v>
          </cell>
          <cell r="P459">
            <v>0</v>
          </cell>
          <cell r="Q459">
            <v>0</v>
          </cell>
          <cell r="R459">
            <v>0</v>
          </cell>
          <cell r="S459">
            <v>0</v>
          </cell>
          <cell r="T459">
            <v>0</v>
          </cell>
          <cell r="U459">
            <v>0</v>
          </cell>
          <cell r="V459">
            <v>0</v>
          </cell>
          <cell r="W459">
            <v>1</v>
          </cell>
          <cell r="X459">
            <v>1</v>
          </cell>
          <cell r="Y459">
            <v>0</v>
          </cell>
          <cell r="Z459">
            <v>0</v>
          </cell>
          <cell r="AA459">
            <v>0</v>
          </cell>
          <cell r="AB459">
            <v>1</v>
          </cell>
        </row>
        <row r="460">
          <cell r="J460">
            <v>1987.05</v>
          </cell>
          <cell r="K460">
            <v>1987.05</v>
          </cell>
          <cell r="O460">
            <v>1987.05</v>
          </cell>
          <cell r="P460">
            <v>0</v>
          </cell>
          <cell r="Q460">
            <v>0</v>
          </cell>
          <cell r="R460">
            <v>0</v>
          </cell>
          <cell r="S460">
            <v>0</v>
          </cell>
          <cell r="T460">
            <v>0</v>
          </cell>
          <cell r="U460">
            <v>0</v>
          </cell>
          <cell r="V460">
            <v>0</v>
          </cell>
          <cell r="W460">
            <v>1</v>
          </cell>
          <cell r="X460">
            <v>1</v>
          </cell>
          <cell r="Y460">
            <v>0</v>
          </cell>
          <cell r="Z460">
            <v>0</v>
          </cell>
          <cell r="AA460">
            <v>0</v>
          </cell>
          <cell r="AB460">
            <v>1</v>
          </cell>
        </row>
        <row r="461">
          <cell r="B461" t="str">
            <v>TS020</v>
          </cell>
          <cell r="G461">
            <v>150759.91</v>
          </cell>
          <cell r="H461">
            <v>150759.91</v>
          </cell>
          <cell r="J461">
            <v>88563.77</v>
          </cell>
          <cell r="K461">
            <v>88563.77</v>
          </cell>
          <cell r="O461">
            <v>239323.68</v>
          </cell>
          <cell r="P461">
            <v>0</v>
          </cell>
          <cell r="Q461">
            <v>0</v>
          </cell>
          <cell r="R461">
            <v>0</v>
          </cell>
          <cell r="S461">
            <v>0</v>
          </cell>
          <cell r="T461">
            <v>0.62994146671988338</v>
          </cell>
          <cell r="U461">
            <v>0.62994146671988338</v>
          </cell>
          <cell r="V461">
            <v>0</v>
          </cell>
          <cell r="W461">
            <v>0.37005853328011673</v>
          </cell>
          <cell r="X461">
            <v>0.37005853328011673</v>
          </cell>
          <cell r="Y461">
            <v>0</v>
          </cell>
          <cell r="Z461">
            <v>0</v>
          </cell>
          <cell r="AA461">
            <v>0</v>
          </cell>
          <cell r="AB461">
            <v>1</v>
          </cell>
        </row>
        <row r="462">
          <cell r="G462">
            <v>150759.91</v>
          </cell>
          <cell r="H462">
            <v>150759.91</v>
          </cell>
          <cell r="J462">
            <v>88563.77</v>
          </cell>
          <cell r="K462">
            <v>88563.77</v>
          </cell>
          <cell r="O462">
            <v>239323.68</v>
          </cell>
          <cell r="P462">
            <v>0</v>
          </cell>
          <cell r="Q462">
            <v>0</v>
          </cell>
          <cell r="R462">
            <v>0</v>
          </cell>
          <cell r="S462">
            <v>0</v>
          </cell>
          <cell r="T462">
            <v>0.62994146671988338</v>
          </cell>
          <cell r="U462">
            <v>0.62994146671988338</v>
          </cell>
          <cell r="V462">
            <v>0</v>
          </cell>
          <cell r="W462">
            <v>0.37005853328011673</v>
          </cell>
          <cell r="X462">
            <v>0.37005853328011673</v>
          </cell>
          <cell r="Y462">
            <v>0</v>
          </cell>
          <cell r="Z462">
            <v>0</v>
          </cell>
          <cell r="AA462">
            <v>0</v>
          </cell>
          <cell r="AB462">
            <v>1</v>
          </cell>
        </row>
        <row r="463">
          <cell r="B463" t="str">
            <v>TS024</v>
          </cell>
          <cell r="J463">
            <v>453065.84</v>
          </cell>
          <cell r="K463">
            <v>453065.84</v>
          </cell>
          <cell r="M463">
            <v>7744.44</v>
          </cell>
          <cell r="N463">
            <v>7744.44</v>
          </cell>
          <cell r="O463">
            <v>460810.28</v>
          </cell>
          <cell r="P463">
            <v>0</v>
          </cell>
          <cell r="Q463">
            <v>0</v>
          </cell>
          <cell r="R463">
            <v>0</v>
          </cell>
          <cell r="S463">
            <v>0</v>
          </cell>
          <cell r="T463">
            <v>0</v>
          </cell>
          <cell r="U463">
            <v>0</v>
          </cell>
          <cell r="V463">
            <v>0</v>
          </cell>
          <cell r="W463">
            <v>0.98319386451187674</v>
          </cell>
          <cell r="X463">
            <v>0.98319386451187674</v>
          </cell>
          <cell r="Y463">
            <v>0</v>
          </cell>
          <cell r="Z463">
            <v>1.6806135488123222E-2</v>
          </cell>
          <cell r="AA463">
            <v>1.6806135488123222E-2</v>
          </cell>
          <cell r="AB463">
            <v>1</v>
          </cell>
        </row>
        <row r="464">
          <cell r="J464">
            <v>453065.84</v>
          </cell>
          <cell r="K464">
            <v>453065.84</v>
          </cell>
          <cell r="M464">
            <v>7744.44</v>
          </cell>
          <cell r="N464">
            <v>7744.44</v>
          </cell>
          <cell r="O464">
            <v>460810.28</v>
          </cell>
          <cell r="P464">
            <v>0</v>
          </cell>
          <cell r="Q464">
            <v>0</v>
          </cell>
          <cell r="R464">
            <v>0</v>
          </cell>
          <cell r="S464">
            <v>0</v>
          </cell>
          <cell r="T464">
            <v>0</v>
          </cell>
          <cell r="U464">
            <v>0</v>
          </cell>
          <cell r="V464">
            <v>0</v>
          </cell>
          <cell r="W464">
            <v>0.98319386451187674</v>
          </cell>
          <cell r="X464">
            <v>0.98319386451187674</v>
          </cell>
          <cell r="Y464">
            <v>0</v>
          </cell>
          <cell r="Z464">
            <v>1.6806135488123222E-2</v>
          </cell>
          <cell r="AA464">
            <v>1.6806135488123222E-2</v>
          </cell>
          <cell r="AB464">
            <v>1</v>
          </cell>
        </row>
        <row r="465">
          <cell r="B465" t="str">
            <v>TS025</v>
          </cell>
          <cell r="J465">
            <v>19819.740000000002</v>
          </cell>
          <cell r="K465">
            <v>19819.740000000002</v>
          </cell>
          <cell r="O465">
            <v>19819.740000000002</v>
          </cell>
          <cell r="P465">
            <v>0</v>
          </cell>
          <cell r="Q465">
            <v>0</v>
          </cell>
          <cell r="R465">
            <v>0</v>
          </cell>
          <cell r="S465">
            <v>0</v>
          </cell>
          <cell r="T465">
            <v>0</v>
          </cell>
          <cell r="U465">
            <v>0</v>
          </cell>
          <cell r="V465">
            <v>0</v>
          </cell>
          <cell r="W465">
            <v>1</v>
          </cell>
          <cell r="X465">
            <v>1</v>
          </cell>
          <cell r="Y465">
            <v>0</v>
          </cell>
          <cell r="Z465">
            <v>0</v>
          </cell>
          <cell r="AA465">
            <v>0</v>
          </cell>
          <cell r="AB465">
            <v>1</v>
          </cell>
        </row>
        <row r="466">
          <cell r="J466">
            <v>19819.740000000002</v>
          </cell>
          <cell r="K466">
            <v>19819.740000000002</v>
          </cell>
          <cell r="O466">
            <v>19819.740000000002</v>
          </cell>
          <cell r="P466">
            <v>0</v>
          </cell>
          <cell r="Q466">
            <v>0</v>
          </cell>
          <cell r="R466">
            <v>0</v>
          </cell>
          <cell r="S466">
            <v>0</v>
          </cell>
          <cell r="T466">
            <v>0</v>
          </cell>
          <cell r="U466">
            <v>0</v>
          </cell>
          <cell r="V466">
            <v>0</v>
          </cell>
          <cell r="W466">
            <v>1</v>
          </cell>
          <cell r="X466">
            <v>1</v>
          </cell>
          <cell r="Y466">
            <v>0</v>
          </cell>
          <cell r="Z466">
            <v>0</v>
          </cell>
          <cell r="AA466">
            <v>0</v>
          </cell>
          <cell r="AB466">
            <v>1</v>
          </cell>
        </row>
        <row r="467">
          <cell r="B467" t="str">
            <v>TS026N</v>
          </cell>
          <cell r="J467">
            <v>1164.3399999999999</v>
          </cell>
          <cell r="K467">
            <v>1164.3399999999999</v>
          </cell>
          <cell r="O467">
            <v>1164.3399999999999</v>
          </cell>
          <cell r="P467">
            <v>0</v>
          </cell>
          <cell r="Q467">
            <v>0</v>
          </cell>
          <cell r="R467">
            <v>0</v>
          </cell>
          <cell r="S467">
            <v>0</v>
          </cell>
          <cell r="T467">
            <v>0</v>
          </cell>
          <cell r="U467">
            <v>0</v>
          </cell>
          <cell r="V467">
            <v>0</v>
          </cell>
          <cell r="W467">
            <v>1</v>
          </cell>
          <cell r="X467">
            <v>1</v>
          </cell>
          <cell r="Y467">
            <v>0</v>
          </cell>
          <cell r="Z467">
            <v>0</v>
          </cell>
          <cell r="AA467">
            <v>0</v>
          </cell>
          <cell r="AB467">
            <v>1</v>
          </cell>
        </row>
        <row r="468">
          <cell r="J468">
            <v>1164.3399999999999</v>
          </cell>
          <cell r="K468">
            <v>1164.3399999999999</v>
          </cell>
          <cell r="O468">
            <v>1164.3399999999999</v>
          </cell>
          <cell r="P468">
            <v>0</v>
          </cell>
          <cell r="Q468">
            <v>0</v>
          </cell>
          <cell r="R468">
            <v>0</v>
          </cell>
          <cell r="S468">
            <v>0</v>
          </cell>
          <cell r="T468">
            <v>0</v>
          </cell>
          <cell r="U468">
            <v>0</v>
          </cell>
          <cell r="V468">
            <v>0</v>
          </cell>
          <cell r="W468">
            <v>1</v>
          </cell>
          <cell r="X468">
            <v>1</v>
          </cell>
          <cell r="Y468">
            <v>0</v>
          </cell>
          <cell r="Z468">
            <v>0</v>
          </cell>
          <cell r="AA468">
            <v>0</v>
          </cell>
          <cell r="AB468">
            <v>1</v>
          </cell>
        </row>
        <row r="469">
          <cell r="B469" t="str">
            <v>TS027S</v>
          </cell>
          <cell r="M469">
            <v>1334.66</v>
          </cell>
          <cell r="N469">
            <v>1334.66</v>
          </cell>
          <cell r="O469">
            <v>1334.66</v>
          </cell>
          <cell r="P469">
            <v>0</v>
          </cell>
          <cell r="Q469">
            <v>0</v>
          </cell>
          <cell r="R469">
            <v>0</v>
          </cell>
          <cell r="S469">
            <v>0</v>
          </cell>
          <cell r="T469">
            <v>0</v>
          </cell>
          <cell r="U469">
            <v>0</v>
          </cell>
          <cell r="V469">
            <v>0</v>
          </cell>
          <cell r="W469">
            <v>0</v>
          </cell>
          <cell r="X469">
            <v>0</v>
          </cell>
          <cell r="Y469">
            <v>0</v>
          </cell>
          <cell r="Z469">
            <v>1</v>
          </cell>
          <cell r="AA469">
            <v>1</v>
          </cell>
          <cell r="AB469">
            <v>1</v>
          </cell>
        </row>
        <row r="470">
          <cell r="B470" t="str">
            <v>TS027T</v>
          </cell>
          <cell r="J470">
            <v>76944.34</v>
          </cell>
          <cell r="K470">
            <v>76944.34</v>
          </cell>
          <cell r="O470">
            <v>76944.34</v>
          </cell>
          <cell r="P470">
            <v>0</v>
          </cell>
          <cell r="Q470">
            <v>0</v>
          </cell>
          <cell r="R470">
            <v>0</v>
          </cell>
          <cell r="S470">
            <v>0</v>
          </cell>
          <cell r="T470">
            <v>0</v>
          </cell>
          <cell r="U470">
            <v>0</v>
          </cell>
          <cell r="V470">
            <v>0</v>
          </cell>
          <cell r="W470">
            <v>1</v>
          </cell>
          <cell r="X470">
            <v>1</v>
          </cell>
          <cell r="Y470">
            <v>0</v>
          </cell>
          <cell r="Z470">
            <v>0</v>
          </cell>
          <cell r="AA470">
            <v>0</v>
          </cell>
          <cell r="AB470">
            <v>1</v>
          </cell>
        </row>
        <row r="471">
          <cell r="J471">
            <v>76944.34</v>
          </cell>
          <cell r="K471">
            <v>76944.34</v>
          </cell>
          <cell r="M471">
            <v>1334.66</v>
          </cell>
          <cell r="N471">
            <v>1334.66</v>
          </cell>
          <cell r="O471">
            <v>78279</v>
          </cell>
          <cell r="P471">
            <v>0</v>
          </cell>
          <cell r="Q471">
            <v>0</v>
          </cell>
          <cell r="R471">
            <v>0</v>
          </cell>
          <cell r="S471">
            <v>0</v>
          </cell>
          <cell r="T471">
            <v>0</v>
          </cell>
          <cell r="U471">
            <v>0</v>
          </cell>
          <cell r="V471">
            <v>0</v>
          </cell>
          <cell r="W471">
            <v>0.98294996103680421</v>
          </cell>
          <cell r="X471">
            <v>0.98294996103680421</v>
          </cell>
          <cell r="Y471">
            <v>0</v>
          </cell>
          <cell r="Z471">
            <v>1.7050038963195749E-2</v>
          </cell>
          <cell r="AA471">
            <v>1.7050038963195749E-2</v>
          </cell>
          <cell r="AB471">
            <v>1</v>
          </cell>
        </row>
        <row r="472">
          <cell r="B472" t="str">
            <v>TS028</v>
          </cell>
          <cell r="J472">
            <v>202703.41</v>
          </cell>
          <cell r="K472">
            <v>202703.41</v>
          </cell>
          <cell r="O472">
            <v>202703.41</v>
          </cell>
          <cell r="P472">
            <v>0</v>
          </cell>
          <cell r="Q472">
            <v>0</v>
          </cell>
          <cell r="R472">
            <v>0</v>
          </cell>
          <cell r="S472">
            <v>0</v>
          </cell>
          <cell r="T472">
            <v>0</v>
          </cell>
          <cell r="U472">
            <v>0</v>
          </cell>
          <cell r="V472">
            <v>0</v>
          </cell>
          <cell r="W472">
            <v>1</v>
          </cell>
          <cell r="X472">
            <v>1</v>
          </cell>
          <cell r="Y472">
            <v>0</v>
          </cell>
          <cell r="Z472">
            <v>0</v>
          </cell>
          <cell r="AA472">
            <v>0</v>
          </cell>
          <cell r="AB472">
            <v>1</v>
          </cell>
        </row>
        <row r="473">
          <cell r="J473">
            <v>202703.41</v>
          </cell>
          <cell r="K473">
            <v>202703.41</v>
          </cell>
          <cell r="O473">
            <v>202703.41</v>
          </cell>
          <cell r="P473">
            <v>0</v>
          </cell>
          <cell r="Q473">
            <v>0</v>
          </cell>
          <cell r="R473">
            <v>0</v>
          </cell>
          <cell r="S473">
            <v>0</v>
          </cell>
          <cell r="T473">
            <v>0</v>
          </cell>
          <cell r="U473">
            <v>0</v>
          </cell>
          <cell r="V473">
            <v>0</v>
          </cell>
          <cell r="W473">
            <v>1</v>
          </cell>
          <cell r="X473">
            <v>1</v>
          </cell>
          <cell r="Y473">
            <v>0</v>
          </cell>
          <cell r="Z473">
            <v>0</v>
          </cell>
          <cell r="AA473">
            <v>0</v>
          </cell>
          <cell r="AB473">
            <v>1</v>
          </cell>
        </row>
        <row r="474">
          <cell r="B474" t="str">
            <v>TS031</v>
          </cell>
          <cell r="D474">
            <v>57.6</v>
          </cell>
          <cell r="E474">
            <v>57.6</v>
          </cell>
          <cell r="G474">
            <v>11536.2</v>
          </cell>
          <cell r="H474">
            <v>11536.2</v>
          </cell>
          <cell r="J474">
            <v>550710.94999999995</v>
          </cell>
          <cell r="K474">
            <v>550710.94999999995</v>
          </cell>
          <cell r="O474">
            <v>562304.75</v>
          </cell>
          <cell r="P474">
            <v>0</v>
          </cell>
          <cell r="Q474">
            <v>1.0243555651984089E-4</v>
          </cell>
          <cell r="R474">
            <v>1.0243555651984089E-4</v>
          </cell>
          <cell r="S474">
            <v>0</v>
          </cell>
          <cell r="T474">
            <v>2.0515921304239383E-2</v>
          </cell>
          <cell r="U474">
            <v>2.0515921304239383E-2</v>
          </cell>
          <cell r="V474">
            <v>0</v>
          </cell>
          <cell r="W474">
            <v>0.9793816431392407</v>
          </cell>
          <cell r="X474">
            <v>0.9793816431392407</v>
          </cell>
          <cell r="Y474">
            <v>0</v>
          </cell>
          <cell r="Z474">
            <v>0</v>
          </cell>
          <cell r="AA474">
            <v>0</v>
          </cell>
          <cell r="AB474">
            <v>1</v>
          </cell>
        </row>
        <row r="475">
          <cell r="D475">
            <v>57.6</v>
          </cell>
          <cell r="E475">
            <v>57.6</v>
          </cell>
          <cell r="G475">
            <v>11536.2</v>
          </cell>
          <cell r="H475">
            <v>11536.2</v>
          </cell>
          <cell r="J475">
            <v>550710.94999999995</v>
          </cell>
          <cell r="K475">
            <v>550710.94999999995</v>
          </cell>
          <cell r="O475">
            <v>562304.75</v>
          </cell>
          <cell r="P475">
            <v>0</v>
          </cell>
          <cell r="Q475">
            <v>1.0243555651984089E-4</v>
          </cell>
          <cell r="R475">
            <v>1.0243555651984089E-4</v>
          </cell>
          <cell r="S475">
            <v>0</v>
          </cell>
          <cell r="T475">
            <v>2.0515921304239383E-2</v>
          </cell>
          <cell r="U475">
            <v>2.0515921304239383E-2</v>
          </cell>
          <cell r="V475">
            <v>0</v>
          </cell>
          <cell r="W475">
            <v>0.9793816431392407</v>
          </cell>
          <cell r="X475">
            <v>0.9793816431392407</v>
          </cell>
          <cell r="Y475">
            <v>0</v>
          </cell>
          <cell r="Z475">
            <v>0</v>
          </cell>
          <cell r="AA475">
            <v>0</v>
          </cell>
          <cell r="AB475">
            <v>1</v>
          </cell>
        </row>
        <row r="476">
          <cell r="B476" t="str">
            <v>TS032C</v>
          </cell>
          <cell r="D476">
            <v>3188.16</v>
          </cell>
          <cell r="E476">
            <v>3188.16</v>
          </cell>
          <cell r="J476">
            <v>124431.82</v>
          </cell>
          <cell r="K476">
            <v>124431.82</v>
          </cell>
          <cell r="O476">
            <v>127619.98</v>
          </cell>
          <cell r="P476">
            <v>0</v>
          </cell>
          <cell r="Q476">
            <v>2.4981668230946281E-2</v>
          </cell>
          <cell r="R476">
            <v>2.4981668230946281E-2</v>
          </cell>
          <cell r="S476">
            <v>0</v>
          </cell>
          <cell r="T476">
            <v>0</v>
          </cell>
          <cell r="U476">
            <v>0</v>
          </cell>
          <cell r="V476">
            <v>0</v>
          </cell>
          <cell r="W476">
            <v>0.97501833176905384</v>
          </cell>
          <cell r="X476">
            <v>0.97501833176905384</v>
          </cell>
          <cell r="Y476">
            <v>0</v>
          </cell>
          <cell r="Z476">
            <v>0</v>
          </cell>
          <cell r="AA476">
            <v>0</v>
          </cell>
          <cell r="AB476">
            <v>1</v>
          </cell>
        </row>
        <row r="477">
          <cell r="B477" t="str">
            <v>TS032N</v>
          </cell>
          <cell r="G477">
            <v>26105.35</v>
          </cell>
          <cell r="H477">
            <v>26105.35</v>
          </cell>
          <cell r="O477">
            <v>26105.35</v>
          </cell>
          <cell r="P477">
            <v>0</v>
          </cell>
          <cell r="Q477">
            <v>0</v>
          </cell>
          <cell r="R477">
            <v>0</v>
          </cell>
          <cell r="S477">
            <v>0</v>
          </cell>
          <cell r="T477">
            <v>1</v>
          </cell>
          <cell r="U477">
            <v>1</v>
          </cell>
          <cell r="V477">
            <v>0</v>
          </cell>
          <cell r="W477">
            <v>0</v>
          </cell>
          <cell r="X477">
            <v>0</v>
          </cell>
          <cell r="Y477">
            <v>0</v>
          </cell>
          <cell r="Z477">
            <v>0</v>
          </cell>
          <cell r="AA477">
            <v>0</v>
          </cell>
          <cell r="AB477">
            <v>1</v>
          </cell>
        </row>
        <row r="478">
          <cell r="B478" t="str">
            <v>TS032S</v>
          </cell>
          <cell r="M478">
            <v>2961.53</v>
          </cell>
          <cell r="N478">
            <v>2961.53</v>
          </cell>
          <cell r="O478">
            <v>2961.53</v>
          </cell>
          <cell r="P478">
            <v>0</v>
          </cell>
          <cell r="Q478">
            <v>0</v>
          </cell>
          <cell r="R478">
            <v>0</v>
          </cell>
          <cell r="S478">
            <v>0</v>
          </cell>
          <cell r="T478">
            <v>0</v>
          </cell>
          <cell r="U478">
            <v>0</v>
          </cell>
          <cell r="V478">
            <v>0</v>
          </cell>
          <cell r="W478">
            <v>0</v>
          </cell>
          <cell r="X478">
            <v>0</v>
          </cell>
          <cell r="Y478">
            <v>0</v>
          </cell>
          <cell r="Z478">
            <v>1</v>
          </cell>
          <cell r="AA478">
            <v>1</v>
          </cell>
          <cell r="AB478">
            <v>1</v>
          </cell>
        </row>
        <row r="479">
          <cell r="B479" t="str">
            <v>TS032T</v>
          </cell>
          <cell r="J479">
            <v>931132.34</v>
          </cell>
          <cell r="K479">
            <v>931132.34</v>
          </cell>
          <cell r="O479">
            <v>931132.34</v>
          </cell>
          <cell r="P479">
            <v>0</v>
          </cell>
          <cell r="Q479">
            <v>0</v>
          </cell>
          <cell r="R479">
            <v>0</v>
          </cell>
          <cell r="S479">
            <v>0</v>
          </cell>
          <cell r="T479">
            <v>0</v>
          </cell>
          <cell r="U479">
            <v>0</v>
          </cell>
          <cell r="V479">
            <v>0</v>
          </cell>
          <cell r="W479">
            <v>1</v>
          </cell>
          <cell r="X479">
            <v>1</v>
          </cell>
          <cell r="Y479">
            <v>0</v>
          </cell>
          <cell r="Z479">
            <v>0</v>
          </cell>
          <cell r="AA479">
            <v>0</v>
          </cell>
          <cell r="AB479">
            <v>1</v>
          </cell>
        </row>
        <row r="480">
          <cell r="D480">
            <v>3188.16</v>
          </cell>
          <cell r="E480">
            <v>3188.16</v>
          </cell>
          <cell r="G480">
            <v>26105.35</v>
          </cell>
          <cell r="H480">
            <v>26105.35</v>
          </cell>
          <cell r="J480">
            <v>1055564.1599999999</v>
          </cell>
          <cell r="K480">
            <v>1055564.1599999999</v>
          </cell>
          <cell r="M480">
            <v>2961.53</v>
          </cell>
          <cell r="N480">
            <v>2961.53</v>
          </cell>
          <cell r="O480">
            <v>1087819.2</v>
          </cell>
          <cell r="P480">
            <v>0</v>
          </cell>
          <cell r="Q480">
            <v>2.9307811445137208E-3</v>
          </cell>
          <cell r="R480">
            <v>2.9307811445137208E-3</v>
          </cell>
          <cell r="S480">
            <v>0</v>
          </cell>
          <cell r="T480">
            <v>2.3997875749940799E-2</v>
          </cell>
          <cell r="U480">
            <v>2.3997875749940799E-2</v>
          </cell>
          <cell r="V480">
            <v>0</v>
          </cell>
          <cell r="W480">
            <v>0.97034889621363551</v>
          </cell>
          <cell r="X480">
            <v>0.97034889621363551</v>
          </cell>
          <cell r="Y480">
            <v>0</v>
          </cell>
          <cell r="Z480">
            <v>2.7224468919099794E-3</v>
          </cell>
          <cell r="AA480">
            <v>2.7224468919099794E-3</v>
          </cell>
          <cell r="AB480">
            <v>1</v>
          </cell>
        </row>
        <row r="481">
          <cell r="B481" t="str">
            <v>TS033</v>
          </cell>
          <cell r="G481">
            <v>3403.54</v>
          </cell>
          <cell r="H481">
            <v>3403.54</v>
          </cell>
          <cell r="J481">
            <v>1688735.75</v>
          </cell>
          <cell r="K481">
            <v>1688735.75</v>
          </cell>
          <cell r="M481">
            <v>4999.3100000000004</v>
          </cell>
          <cell r="N481">
            <v>4999.3100000000004</v>
          </cell>
          <cell r="O481">
            <v>1697138.6</v>
          </cell>
          <cell r="P481">
            <v>0</v>
          </cell>
          <cell r="Q481">
            <v>0</v>
          </cell>
          <cell r="R481">
            <v>0</v>
          </cell>
          <cell r="S481">
            <v>0</v>
          </cell>
          <cell r="T481">
            <v>2.0054578924785516E-3</v>
          </cell>
          <cell r="U481">
            <v>2.0054578924785516E-3</v>
          </cell>
          <cell r="V481">
            <v>0</v>
          </cell>
          <cell r="W481">
            <v>0.99504881333793238</v>
          </cell>
          <cell r="X481">
            <v>0.99504881333793238</v>
          </cell>
          <cell r="Y481">
            <v>0</v>
          </cell>
          <cell r="Z481">
            <v>2.9457287695890014E-3</v>
          </cell>
          <cell r="AA481">
            <v>2.9457287695890014E-3</v>
          </cell>
          <cell r="AB481">
            <v>1</v>
          </cell>
        </row>
        <row r="482">
          <cell r="G482">
            <v>3403.54</v>
          </cell>
          <cell r="H482">
            <v>3403.54</v>
          </cell>
          <cell r="J482">
            <v>1688735.75</v>
          </cell>
          <cell r="K482">
            <v>1688735.75</v>
          </cell>
          <cell r="M482">
            <v>4999.3100000000004</v>
          </cell>
          <cell r="N482">
            <v>4999.3100000000004</v>
          </cell>
          <cell r="O482">
            <v>1697138.6</v>
          </cell>
          <cell r="P482">
            <v>0</v>
          </cell>
          <cell r="Q482">
            <v>0</v>
          </cell>
          <cell r="R482">
            <v>0</v>
          </cell>
          <cell r="S482">
            <v>0</v>
          </cell>
          <cell r="T482">
            <v>2.0054578924785516E-3</v>
          </cell>
          <cell r="U482">
            <v>2.0054578924785516E-3</v>
          </cell>
          <cell r="V482">
            <v>0</v>
          </cell>
          <cell r="W482">
            <v>0.99504881333793238</v>
          </cell>
          <cell r="X482">
            <v>0.99504881333793238</v>
          </cell>
          <cell r="Y482">
            <v>0</v>
          </cell>
          <cell r="Z482">
            <v>2.9457287695890014E-3</v>
          </cell>
          <cell r="AA482">
            <v>2.9457287695890014E-3</v>
          </cell>
          <cell r="AB482">
            <v>1</v>
          </cell>
        </row>
        <row r="483">
          <cell r="B483" t="str">
            <v>TS034</v>
          </cell>
          <cell r="J483">
            <v>461585.82</v>
          </cell>
          <cell r="K483">
            <v>461585.82</v>
          </cell>
          <cell r="M483">
            <v>9527.01</v>
          </cell>
          <cell r="N483">
            <v>9527.01</v>
          </cell>
          <cell r="O483">
            <v>471112.83</v>
          </cell>
          <cell r="P483">
            <v>0</v>
          </cell>
          <cell r="Q483">
            <v>0</v>
          </cell>
          <cell r="R483">
            <v>0</v>
          </cell>
          <cell r="S483">
            <v>0</v>
          </cell>
          <cell r="T483">
            <v>0</v>
          </cell>
          <cell r="U483">
            <v>0</v>
          </cell>
          <cell r="V483">
            <v>0</v>
          </cell>
          <cell r="W483">
            <v>0.97977764689617985</v>
          </cell>
          <cell r="X483">
            <v>0.97977764689617985</v>
          </cell>
          <cell r="Y483">
            <v>0</v>
          </cell>
          <cell r="Z483">
            <v>2.0222353103820163E-2</v>
          </cell>
          <cell r="AA483">
            <v>2.0222353103820163E-2</v>
          </cell>
          <cell r="AB483">
            <v>1</v>
          </cell>
        </row>
        <row r="484">
          <cell r="J484">
            <v>461585.82</v>
          </cell>
          <cell r="K484">
            <v>461585.82</v>
          </cell>
          <cell r="M484">
            <v>9527.01</v>
          </cell>
          <cell r="N484">
            <v>9527.01</v>
          </cell>
          <cell r="O484">
            <v>471112.83</v>
          </cell>
          <cell r="P484">
            <v>0</v>
          </cell>
          <cell r="Q484">
            <v>0</v>
          </cell>
          <cell r="R484">
            <v>0</v>
          </cell>
          <cell r="S484">
            <v>0</v>
          </cell>
          <cell r="T484">
            <v>0</v>
          </cell>
          <cell r="U484">
            <v>0</v>
          </cell>
          <cell r="V484">
            <v>0</v>
          </cell>
          <cell r="W484">
            <v>0.97977764689617985</v>
          </cell>
          <cell r="X484">
            <v>0.97977764689617985</v>
          </cell>
          <cell r="Y484">
            <v>0</v>
          </cell>
          <cell r="Z484">
            <v>2.0222353103820163E-2</v>
          </cell>
          <cell r="AA484">
            <v>2.0222353103820163E-2</v>
          </cell>
          <cell r="AB484">
            <v>1</v>
          </cell>
        </row>
        <row r="485">
          <cell r="B485" t="str">
            <v>TS035</v>
          </cell>
          <cell r="G485">
            <v>21642.33</v>
          </cell>
          <cell r="H485">
            <v>21642.33</v>
          </cell>
          <cell r="J485">
            <v>244012.85</v>
          </cell>
          <cell r="K485">
            <v>244012.85</v>
          </cell>
          <cell r="M485">
            <v>720.47</v>
          </cell>
          <cell r="N485">
            <v>720.47</v>
          </cell>
          <cell r="O485">
            <v>266375.65000000002</v>
          </cell>
          <cell r="P485">
            <v>0</v>
          </cell>
          <cell r="Q485">
            <v>0</v>
          </cell>
          <cell r="R485">
            <v>0</v>
          </cell>
          <cell r="S485">
            <v>0</v>
          </cell>
          <cell r="T485">
            <v>8.124740380736753E-2</v>
          </cell>
          <cell r="U485">
            <v>8.124740380736753E-2</v>
          </cell>
          <cell r="V485">
            <v>0</v>
          </cell>
          <cell r="W485">
            <v>0.91604788200422971</v>
          </cell>
          <cell r="X485">
            <v>0.91604788200422971</v>
          </cell>
          <cell r="Y485">
            <v>0</v>
          </cell>
          <cell r="Z485">
            <v>2.7047141884027309E-3</v>
          </cell>
          <cell r="AA485">
            <v>2.7047141884027309E-3</v>
          </cell>
          <cell r="AB485">
            <v>1</v>
          </cell>
        </row>
        <row r="486">
          <cell r="G486">
            <v>21642.33</v>
          </cell>
          <cell r="H486">
            <v>21642.33</v>
          </cell>
          <cell r="J486">
            <v>244012.85</v>
          </cell>
          <cell r="K486">
            <v>244012.85</v>
          </cell>
          <cell r="M486">
            <v>720.47</v>
          </cell>
          <cell r="N486">
            <v>720.47</v>
          </cell>
          <cell r="O486">
            <v>266375.65000000002</v>
          </cell>
          <cell r="P486">
            <v>0</v>
          </cell>
          <cell r="Q486">
            <v>0</v>
          </cell>
          <cell r="R486">
            <v>0</v>
          </cell>
          <cell r="S486">
            <v>0</v>
          </cell>
          <cell r="T486">
            <v>8.124740380736753E-2</v>
          </cell>
          <cell r="U486">
            <v>8.124740380736753E-2</v>
          </cell>
          <cell r="V486">
            <v>0</v>
          </cell>
          <cell r="W486">
            <v>0.91604788200422971</v>
          </cell>
          <cell r="X486">
            <v>0.91604788200422971</v>
          </cell>
          <cell r="Y486">
            <v>0</v>
          </cell>
          <cell r="Z486">
            <v>2.7047141884027309E-3</v>
          </cell>
          <cell r="AA486">
            <v>2.7047141884027309E-3</v>
          </cell>
          <cell r="AB486">
            <v>1</v>
          </cell>
        </row>
        <row r="487">
          <cell r="B487" t="str">
            <v>TS036C</v>
          </cell>
          <cell r="D487">
            <v>15916.94</v>
          </cell>
          <cell r="E487">
            <v>15916.94</v>
          </cell>
          <cell r="G487">
            <v>5455.42</v>
          </cell>
          <cell r="H487">
            <v>5455.42</v>
          </cell>
          <cell r="J487">
            <v>165317.16</v>
          </cell>
          <cell r="K487">
            <v>165317.16</v>
          </cell>
          <cell r="O487">
            <v>186689.52</v>
          </cell>
          <cell r="P487">
            <v>0</v>
          </cell>
          <cell r="Q487">
            <v>8.5258883305286776E-2</v>
          </cell>
          <cell r="R487">
            <v>8.5258883305286776E-2</v>
          </cell>
          <cell r="S487">
            <v>0</v>
          </cell>
          <cell r="T487">
            <v>2.9221886691872156E-2</v>
          </cell>
          <cell r="U487">
            <v>2.9221886691872156E-2</v>
          </cell>
          <cell r="V487">
            <v>0</v>
          </cell>
          <cell r="W487">
            <v>0.88551923000284116</v>
          </cell>
          <cell r="X487">
            <v>0.88551923000284116</v>
          </cell>
          <cell r="Y487">
            <v>0</v>
          </cell>
          <cell r="Z487">
            <v>0</v>
          </cell>
          <cell r="AA487">
            <v>0</v>
          </cell>
          <cell r="AB487">
            <v>1</v>
          </cell>
        </row>
        <row r="488">
          <cell r="B488" t="str">
            <v>TS036N</v>
          </cell>
          <cell r="G488">
            <v>8619.5499999999993</v>
          </cell>
          <cell r="H488">
            <v>8619.5499999999993</v>
          </cell>
          <cell r="J488">
            <v>294911.64</v>
          </cell>
          <cell r="K488">
            <v>294911.64</v>
          </cell>
          <cell r="O488">
            <v>303531.19</v>
          </cell>
          <cell r="P488">
            <v>0</v>
          </cell>
          <cell r="Q488">
            <v>0</v>
          </cell>
          <cell r="R488">
            <v>0</v>
          </cell>
          <cell r="S488">
            <v>0</v>
          </cell>
          <cell r="T488">
            <v>2.8397575880093243E-2</v>
          </cell>
          <cell r="U488">
            <v>2.8397575880093243E-2</v>
          </cell>
          <cell r="V488">
            <v>0</v>
          </cell>
          <cell r="W488">
            <v>0.97160242411990683</v>
          </cell>
          <cell r="X488">
            <v>0.97160242411990683</v>
          </cell>
          <cell r="Y488">
            <v>0</v>
          </cell>
          <cell r="Z488">
            <v>0</v>
          </cell>
          <cell r="AA488">
            <v>0</v>
          </cell>
          <cell r="AB488">
            <v>1</v>
          </cell>
        </row>
        <row r="489">
          <cell r="B489" t="str">
            <v>TS036S</v>
          </cell>
          <cell r="J489">
            <v>189962.63</v>
          </cell>
          <cell r="K489">
            <v>189962.63</v>
          </cell>
          <cell r="M489">
            <v>23631.09</v>
          </cell>
          <cell r="N489">
            <v>23631.09</v>
          </cell>
          <cell r="O489">
            <v>213593.72</v>
          </cell>
          <cell r="P489">
            <v>0</v>
          </cell>
          <cell r="Q489">
            <v>0</v>
          </cell>
          <cell r="R489">
            <v>0</v>
          </cell>
          <cell r="S489">
            <v>0</v>
          </cell>
          <cell r="T489">
            <v>0</v>
          </cell>
          <cell r="U489">
            <v>0</v>
          </cell>
          <cell r="V489">
            <v>0</v>
          </cell>
          <cell r="W489">
            <v>0.88936430340742234</v>
          </cell>
          <cell r="X489">
            <v>0.88936430340742234</v>
          </cell>
          <cell r="Y489">
            <v>0</v>
          </cell>
          <cell r="Z489">
            <v>0.11063569659257773</v>
          </cell>
          <cell r="AA489">
            <v>0.11063569659257773</v>
          </cell>
          <cell r="AB489">
            <v>1</v>
          </cell>
        </row>
        <row r="490">
          <cell r="B490" t="str">
            <v>TS036T</v>
          </cell>
          <cell r="J490">
            <v>2780</v>
          </cell>
          <cell r="K490">
            <v>2780</v>
          </cell>
          <cell r="O490">
            <v>2780</v>
          </cell>
          <cell r="P490">
            <v>0</v>
          </cell>
          <cell r="Q490">
            <v>0</v>
          </cell>
          <cell r="R490">
            <v>0</v>
          </cell>
          <cell r="S490">
            <v>0</v>
          </cell>
          <cell r="T490">
            <v>0</v>
          </cell>
          <cell r="U490">
            <v>0</v>
          </cell>
          <cell r="V490">
            <v>0</v>
          </cell>
          <cell r="W490">
            <v>1</v>
          </cell>
          <cell r="X490">
            <v>1</v>
          </cell>
          <cell r="Y490">
            <v>0</v>
          </cell>
          <cell r="Z490">
            <v>0</v>
          </cell>
          <cell r="AA490">
            <v>0</v>
          </cell>
          <cell r="AB490">
            <v>1</v>
          </cell>
        </row>
        <row r="491">
          <cell r="D491">
            <v>15916.94</v>
          </cell>
          <cell r="E491">
            <v>15916.94</v>
          </cell>
          <cell r="G491">
            <v>14074.97</v>
          </cell>
          <cell r="H491">
            <v>14074.97</v>
          </cell>
          <cell r="J491">
            <v>652971.43000000005</v>
          </cell>
          <cell r="K491">
            <v>652971.43000000005</v>
          </cell>
          <cell r="M491">
            <v>23631.09</v>
          </cell>
          <cell r="N491">
            <v>23631.09</v>
          </cell>
          <cell r="O491">
            <v>706594.43</v>
          </cell>
          <cell r="P491">
            <v>0</v>
          </cell>
          <cell r="Q491">
            <v>2.2526274372131689E-2</v>
          </cell>
          <cell r="R491">
            <v>2.2526274372131689E-2</v>
          </cell>
          <cell r="S491">
            <v>0</v>
          </cell>
          <cell r="T491">
            <v>1.9919446577013066E-2</v>
          </cell>
          <cell r="U491">
            <v>1.9919446577013066E-2</v>
          </cell>
          <cell r="V491">
            <v>0</v>
          </cell>
          <cell r="W491">
            <v>0.92411063868703291</v>
          </cell>
          <cell r="X491">
            <v>0.92411063868703291</v>
          </cell>
          <cell r="Y491">
            <v>0</v>
          </cell>
          <cell r="Z491">
            <v>3.3443640363822282E-2</v>
          </cell>
          <cell r="AA491">
            <v>3.3443640363822282E-2</v>
          </cell>
          <cell r="AB491">
            <v>1</v>
          </cell>
        </row>
        <row r="492">
          <cell r="B492" t="str">
            <v>TS048</v>
          </cell>
          <cell r="J492">
            <v>32030.68</v>
          </cell>
          <cell r="K492">
            <v>32030.68</v>
          </cell>
          <cell r="M492">
            <v>1420.57</v>
          </cell>
          <cell r="N492">
            <v>1420.57</v>
          </cell>
          <cell r="O492">
            <v>33451.25</v>
          </cell>
          <cell r="P492">
            <v>0</v>
          </cell>
          <cell r="Q492">
            <v>0</v>
          </cell>
          <cell r="R492">
            <v>0</v>
          </cell>
          <cell r="S492">
            <v>0</v>
          </cell>
          <cell r="T492">
            <v>0</v>
          </cell>
          <cell r="U492">
            <v>0</v>
          </cell>
          <cell r="V492">
            <v>0</v>
          </cell>
          <cell r="W492">
            <v>0.95753312656477707</v>
          </cell>
          <cell r="X492">
            <v>0.95753312656477707</v>
          </cell>
          <cell r="Y492">
            <v>0</v>
          </cell>
          <cell r="Z492">
            <v>4.2466873435222895E-2</v>
          </cell>
          <cell r="AA492">
            <v>4.2466873435222895E-2</v>
          </cell>
          <cell r="AB492">
            <v>1</v>
          </cell>
        </row>
        <row r="493">
          <cell r="J493">
            <v>32030.68</v>
          </cell>
          <cell r="K493">
            <v>32030.68</v>
          </cell>
          <cell r="M493">
            <v>1420.57</v>
          </cell>
          <cell r="N493">
            <v>1420.57</v>
          </cell>
          <cell r="O493">
            <v>33451.25</v>
          </cell>
          <cell r="P493">
            <v>0</v>
          </cell>
          <cell r="Q493">
            <v>0</v>
          </cell>
          <cell r="R493">
            <v>0</v>
          </cell>
          <cell r="S493">
            <v>0</v>
          </cell>
          <cell r="T493">
            <v>0</v>
          </cell>
          <cell r="U493">
            <v>0</v>
          </cell>
          <cell r="V493">
            <v>0</v>
          </cell>
          <cell r="W493">
            <v>0.95753312656477707</v>
          </cell>
          <cell r="X493">
            <v>0.95753312656477707</v>
          </cell>
          <cell r="Y493">
            <v>0</v>
          </cell>
          <cell r="Z493">
            <v>4.2466873435222895E-2</v>
          </cell>
          <cell r="AA493">
            <v>4.2466873435222895E-2</v>
          </cell>
          <cell r="AB493">
            <v>1</v>
          </cell>
        </row>
        <row r="494">
          <cell r="B494" t="str">
            <v>TS049C</v>
          </cell>
          <cell r="D494">
            <v>21576.36</v>
          </cell>
          <cell r="E494">
            <v>21576.36</v>
          </cell>
          <cell r="O494">
            <v>21576.36</v>
          </cell>
          <cell r="P494">
            <v>0</v>
          </cell>
          <cell r="Q494">
            <v>1</v>
          </cell>
          <cell r="R494">
            <v>1</v>
          </cell>
          <cell r="S494">
            <v>0</v>
          </cell>
          <cell r="T494">
            <v>0</v>
          </cell>
          <cell r="U494">
            <v>0</v>
          </cell>
          <cell r="V494">
            <v>0</v>
          </cell>
          <cell r="W494">
            <v>0</v>
          </cell>
          <cell r="X494">
            <v>0</v>
          </cell>
          <cell r="Y494">
            <v>0</v>
          </cell>
          <cell r="Z494">
            <v>0</v>
          </cell>
          <cell r="AA494">
            <v>0</v>
          </cell>
          <cell r="AB494">
            <v>1</v>
          </cell>
        </row>
        <row r="495">
          <cell r="D495">
            <v>21576.36</v>
          </cell>
          <cell r="E495">
            <v>21576.36</v>
          </cell>
          <cell r="O495">
            <v>21576.36</v>
          </cell>
          <cell r="P495">
            <v>0</v>
          </cell>
          <cell r="Q495">
            <v>1</v>
          </cell>
          <cell r="R495">
            <v>1</v>
          </cell>
          <cell r="S495">
            <v>0</v>
          </cell>
          <cell r="T495">
            <v>0</v>
          </cell>
          <cell r="U495">
            <v>0</v>
          </cell>
          <cell r="V495">
            <v>0</v>
          </cell>
          <cell r="W495">
            <v>0</v>
          </cell>
          <cell r="X495">
            <v>0</v>
          </cell>
          <cell r="Y495">
            <v>0</v>
          </cell>
          <cell r="Z495">
            <v>0</v>
          </cell>
          <cell r="AA495">
            <v>0</v>
          </cell>
          <cell r="AB495">
            <v>1</v>
          </cell>
        </row>
        <row r="496">
          <cell r="B496" t="str">
            <v>TS050C</v>
          </cell>
          <cell r="D496">
            <v>1912.9</v>
          </cell>
          <cell r="E496">
            <v>1912.9</v>
          </cell>
          <cell r="J496">
            <v>5850</v>
          </cell>
          <cell r="K496">
            <v>5850</v>
          </cell>
          <cell r="O496">
            <v>7762.9</v>
          </cell>
          <cell r="P496">
            <v>0</v>
          </cell>
          <cell r="Q496">
            <v>0.24641564363833107</v>
          </cell>
          <cell r="R496">
            <v>0.24641564363833107</v>
          </cell>
          <cell r="S496">
            <v>0</v>
          </cell>
          <cell r="T496">
            <v>0</v>
          </cell>
          <cell r="U496">
            <v>0</v>
          </cell>
          <cell r="V496">
            <v>0</v>
          </cell>
          <cell r="W496">
            <v>0.75358435636166898</v>
          </cell>
          <cell r="X496">
            <v>0.75358435636166898</v>
          </cell>
          <cell r="Y496">
            <v>0</v>
          </cell>
          <cell r="Z496">
            <v>0</v>
          </cell>
          <cell r="AA496">
            <v>0</v>
          </cell>
          <cell r="AB496">
            <v>1</v>
          </cell>
        </row>
        <row r="497">
          <cell r="B497" t="str">
            <v>TS050S</v>
          </cell>
          <cell r="J497">
            <v>114060.21</v>
          </cell>
          <cell r="K497">
            <v>114060.21</v>
          </cell>
          <cell r="O497">
            <v>114060.21</v>
          </cell>
          <cell r="P497">
            <v>0</v>
          </cell>
          <cell r="Q497">
            <v>0</v>
          </cell>
          <cell r="R497">
            <v>0</v>
          </cell>
          <cell r="S497">
            <v>0</v>
          </cell>
          <cell r="T497">
            <v>0</v>
          </cell>
          <cell r="U497">
            <v>0</v>
          </cell>
          <cell r="V497">
            <v>0</v>
          </cell>
          <cell r="W497">
            <v>1</v>
          </cell>
          <cell r="X497">
            <v>1</v>
          </cell>
          <cell r="Y497">
            <v>0</v>
          </cell>
          <cell r="Z497">
            <v>0</v>
          </cell>
          <cell r="AA497">
            <v>0</v>
          </cell>
          <cell r="AB497">
            <v>1</v>
          </cell>
        </row>
        <row r="498">
          <cell r="D498">
            <v>1912.9</v>
          </cell>
          <cell r="E498">
            <v>1912.9</v>
          </cell>
          <cell r="J498">
            <v>119910.21</v>
          </cell>
          <cell r="K498">
            <v>119910.21</v>
          </cell>
          <cell r="O498">
            <v>121823.11</v>
          </cell>
          <cell r="P498">
            <v>0</v>
          </cell>
          <cell r="Q498">
            <v>1.5702275208702193E-2</v>
          </cell>
          <cell r="R498">
            <v>1.5702275208702193E-2</v>
          </cell>
          <cell r="S498">
            <v>0</v>
          </cell>
          <cell r="T498">
            <v>0</v>
          </cell>
          <cell r="U498">
            <v>0</v>
          </cell>
          <cell r="V498">
            <v>0</v>
          </cell>
          <cell r="W498">
            <v>0.98429772479129785</v>
          </cell>
          <cell r="X498">
            <v>0.98429772479129785</v>
          </cell>
          <cell r="Y498">
            <v>0</v>
          </cell>
          <cell r="Z498">
            <v>0</v>
          </cell>
          <cell r="AA498">
            <v>0</v>
          </cell>
          <cell r="AB498">
            <v>1</v>
          </cell>
        </row>
        <row r="499">
          <cell r="B499" t="str">
            <v>TS055C</v>
          </cell>
          <cell r="J499">
            <v>389363.87</v>
          </cell>
          <cell r="K499">
            <v>389363.87</v>
          </cell>
          <cell r="O499">
            <v>389363.87</v>
          </cell>
          <cell r="P499">
            <v>0</v>
          </cell>
          <cell r="Q499">
            <v>0</v>
          </cell>
          <cell r="R499">
            <v>0</v>
          </cell>
          <cell r="S499">
            <v>0</v>
          </cell>
          <cell r="T499">
            <v>0</v>
          </cell>
          <cell r="U499">
            <v>0</v>
          </cell>
          <cell r="V499">
            <v>0</v>
          </cell>
          <cell r="W499">
            <v>1</v>
          </cell>
          <cell r="X499">
            <v>1</v>
          </cell>
          <cell r="Y499">
            <v>0</v>
          </cell>
          <cell r="Z499">
            <v>0</v>
          </cell>
          <cell r="AA499">
            <v>0</v>
          </cell>
          <cell r="AB499">
            <v>1</v>
          </cell>
        </row>
        <row r="500">
          <cell r="B500" t="str">
            <v>TS055N</v>
          </cell>
          <cell r="G500">
            <v>556733.27</v>
          </cell>
          <cell r="H500">
            <v>556733.27</v>
          </cell>
          <cell r="J500">
            <v>1682412.08</v>
          </cell>
          <cell r="K500">
            <v>1682412.08</v>
          </cell>
          <cell r="O500">
            <v>2239145.35</v>
          </cell>
          <cell r="P500">
            <v>0</v>
          </cell>
          <cell r="Q500">
            <v>0</v>
          </cell>
          <cell r="R500">
            <v>0</v>
          </cell>
          <cell r="S500">
            <v>0</v>
          </cell>
          <cell r="T500">
            <v>0.24863650320869077</v>
          </cell>
          <cell r="U500">
            <v>0.24863650320869077</v>
          </cell>
          <cell r="V500">
            <v>0</v>
          </cell>
          <cell r="W500">
            <v>0.7513634967913092</v>
          </cell>
          <cell r="X500">
            <v>0.7513634967913092</v>
          </cell>
          <cell r="Y500">
            <v>0</v>
          </cell>
          <cell r="Z500">
            <v>0</v>
          </cell>
          <cell r="AA500">
            <v>0</v>
          </cell>
          <cell r="AB500">
            <v>1</v>
          </cell>
        </row>
        <row r="501">
          <cell r="B501" t="str">
            <v>TS055T</v>
          </cell>
          <cell r="J501">
            <v>12717.63</v>
          </cell>
          <cell r="K501">
            <v>12717.63</v>
          </cell>
          <cell r="O501">
            <v>12717.63</v>
          </cell>
          <cell r="P501">
            <v>0</v>
          </cell>
          <cell r="Q501">
            <v>0</v>
          </cell>
          <cell r="R501">
            <v>0</v>
          </cell>
          <cell r="S501">
            <v>0</v>
          </cell>
          <cell r="T501">
            <v>0</v>
          </cell>
          <cell r="U501">
            <v>0</v>
          </cell>
          <cell r="V501">
            <v>0</v>
          </cell>
          <cell r="W501">
            <v>1</v>
          </cell>
          <cell r="X501">
            <v>1</v>
          </cell>
          <cell r="Y501">
            <v>0</v>
          </cell>
          <cell r="Z501">
            <v>0</v>
          </cell>
          <cell r="AA501">
            <v>0</v>
          </cell>
          <cell r="AB501">
            <v>1</v>
          </cell>
        </row>
        <row r="502">
          <cell r="G502">
            <v>556733.27</v>
          </cell>
          <cell r="H502">
            <v>556733.27</v>
          </cell>
          <cell r="J502">
            <v>2084493.58</v>
          </cell>
          <cell r="K502">
            <v>2084493.58</v>
          </cell>
          <cell r="O502">
            <v>2641226.85</v>
          </cell>
          <cell r="P502">
            <v>0</v>
          </cell>
          <cell r="Q502">
            <v>0</v>
          </cell>
          <cell r="R502">
            <v>0</v>
          </cell>
          <cell r="S502">
            <v>0</v>
          </cell>
          <cell r="T502">
            <v>0.21078585885191953</v>
          </cell>
          <cell r="U502">
            <v>0.21078585885191953</v>
          </cell>
          <cell r="V502">
            <v>0</v>
          </cell>
          <cell r="W502">
            <v>0.78921414114808053</v>
          </cell>
          <cell r="X502">
            <v>0.78921414114808053</v>
          </cell>
          <cell r="Y502">
            <v>0</v>
          </cell>
          <cell r="Z502">
            <v>0</v>
          </cell>
          <cell r="AA502">
            <v>0</v>
          </cell>
          <cell r="AB502">
            <v>1</v>
          </cell>
        </row>
        <row r="503">
          <cell r="B503" t="str">
            <v>TS057N</v>
          </cell>
          <cell r="G503">
            <v>218.13</v>
          </cell>
          <cell r="H503">
            <v>218.13</v>
          </cell>
          <cell r="O503">
            <v>218.13</v>
          </cell>
          <cell r="P503">
            <v>0</v>
          </cell>
          <cell r="Q503">
            <v>0</v>
          </cell>
          <cell r="R503">
            <v>0</v>
          </cell>
          <cell r="S503">
            <v>0</v>
          </cell>
          <cell r="T503">
            <v>1</v>
          </cell>
          <cell r="U503">
            <v>1</v>
          </cell>
          <cell r="V503">
            <v>0</v>
          </cell>
          <cell r="W503">
            <v>0</v>
          </cell>
          <cell r="X503">
            <v>0</v>
          </cell>
          <cell r="Y503">
            <v>0</v>
          </cell>
          <cell r="Z503">
            <v>0</v>
          </cell>
          <cell r="AA503">
            <v>0</v>
          </cell>
          <cell r="AB503">
            <v>1</v>
          </cell>
        </row>
        <row r="504">
          <cell r="G504">
            <v>218.13</v>
          </cell>
          <cell r="H504">
            <v>218.13</v>
          </cell>
          <cell r="O504">
            <v>218.13</v>
          </cell>
          <cell r="P504">
            <v>0</v>
          </cell>
          <cell r="Q504">
            <v>0</v>
          </cell>
          <cell r="R504">
            <v>0</v>
          </cell>
          <cell r="S504">
            <v>0</v>
          </cell>
          <cell r="T504">
            <v>1</v>
          </cell>
          <cell r="U504">
            <v>1</v>
          </cell>
          <cell r="V504">
            <v>0</v>
          </cell>
          <cell r="W504">
            <v>0</v>
          </cell>
          <cell r="X504">
            <v>0</v>
          </cell>
          <cell r="Y504">
            <v>0</v>
          </cell>
          <cell r="Z504">
            <v>0</v>
          </cell>
          <cell r="AA504">
            <v>0</v>
          </cell>
          <cell r="AB504">
            <v>1</v>
          </cell>
        </row>
        <row r="505">
          <cell r="B505" t="str">
            <v>TS060</v>
          </cell>
          <cell r="G505">
            <v>607617.61</v>
          </cell>
          <cell r="H505">
            <v>607617.61</v>
          </cell>
          <cell r="J505">
            <v>1147343.3999999999</v>
          </cell>
          <cell r="K505">
            <v>1147343.3999999999</v>
          </cell>
          <cell r="O505">
            <v>1754961.01</v>
          </cell>
          <cell r="P505">
            <v>0</v>
          </cell>
          <cell r="Q505">
            <v>0</v>
          </cell>
          <cell r="R505">
            <v>0</v>
          </cell>
          <cell r="S505">
            <v>0</v>
          </cell>
          <cell r="T505">
            <v>0.34622855239387912</v>
          </cell>
          <cell r="U505">
            <v>0.34622855239387912</v>
          </cell>
          <cell r="V505">
            <v>0</v>
          </cell>
          <cell r="W505">
            <v>0.65377144760612083</v>
          </cell>
          <cell r="X505">
            <v>0.65377144760612083</v>
          </cell>
          <cell r="Y505">
            <v>0</v>
          </cell>
          <cell r="Z505">
            <v>0</v>
          </cell>
          <cell r="AA505">
            <v>0</v>
          </cell>
          <cell r="AB505">
            <v>1</v>
          </cell>
        </row>
        <row r="506">
          <cell r="G506">
            <v>607617.61</v>
          </cell>
          <cell r="H506">
            <v>607617.61</v>
          </cell>
          <cell r="J506">
            <v>1147343.3999999999</v>
          </cell>
          <cell r="K506">
            <v>1147343.3999999999</v>
          </cell>
          <cell r="O506">
            <v>1754961.01</v>
          </cell>
          <cell r="P506">
            <v>0</v>
          </cell>
          <cell r="Q506">
            <v>0</v>
          </cell>
          <cell r="R506">
            <v>0</v>
          </cell>
          <cell r="S506">
            <v>0</v>
          </cell>
          <cell r="T506">
            <v>0.34622855239387912</v>
          </cell>
          <cell r="U506">
            <v>0.34622855239387912</v>
          </cell>
          <cell r="V506">
            <v>0</v>
          </cell>
          <cell r="W506">
            <v>0.65377144760612083</v>
          </cell>
          <cell r="X506">
            <v>0.65377144760612083</v>
          </cell>
          <cell r="Y506">
            <v>0</v>
          </cell>
          <cell r="Z506">
            <v>0</v>
          </cell>
          <cell r="AA506">
            <v>0</v>
          </cell>
          <cell r="AB506">
            <v>1</v>
          </cell>
        </row>
        <row r="507">
          <cell r="B507" t="str">
            <v>TS061</v>
          </cell>
          <cell r="G507">
            <v>-65312</v>
          </cell>
          <cell r="H507">
            <v>-65312</v>
          </cell>
          <cell r="J507">
            <v>-2552.12</v>
          </cell>
          <cell r="K507">
            <v>-2552.12</v>
          </cell>
          <cell r="O507">
            <v>-67864.12</v>
          </cell>
          <cell r="P507">
            <v>0</v>
          </cell>
          <cell r="Q507">
            <v>0</v>
          </cell>
          <cell r="R507">
            <v>0</v>
          </cell>
          <cell r="S507">
            <v>0</v>
          </cell>
          <cell r="T507">
            <v>0.96239367724800684</v>
          </cell>
          <cell r="U507">
            <v>0.96239367724800684</v>
          </cell>
          <cell r="V507">
            <v>0</v>
          </cell>
          <cell r="W507">
            <v>3.760632275199325E-2</v>
          </cell>
          <cell r="X507">
            <v>3.760632275199325E-2</v>
          </cell>
          <cell r="Y507">
            <v>0</v>
          </cell>
          <cell r="Z507">
            <v>0</v>
          </cell>
          <cell r="AA507">
            <v>0</v>
          </cell>
          <cell r="AB507">
            <v>1</v>
          </cell>
        </row>
        <row r="508">
          <cell r="G508">
            <v>-65312</v>
          </cell>
          <cell r="H508">
            <v>-65312</v>
          </cell>
          <cell r="J508">
            <v>-2552.12</v>
          </cell>
          <cell r="K508">
            <v>-2552.12</v>
          </cell>
          <cell r="O508">
            <v>-67864.12</v>
          </cell>
          <cell r="P508">
            <v>0</v>
          </cell>
          <cell r="Q508">
            <v>0</v>
          </cell>
          <cell r="R508">
            <v>0</v>
          </cell>
          <cell r="S508">
            <v>0</v>
          </cell>
          <cell r="T508">
            <v>0.96239367724800684</v>
          </cell>
          <cell r="U508">
            <v>0.96239367724800684</v>
          </cell>
          <cell r="V508">
            <v>0</v>
          </cell>
          <cell r="W508">
            <v>3.760632275199325E-2</v>
          </cell>
          <cell r="X508">
            <v>3.760632275199325E-2</v>
          </cell>
          <cell r="Y508">
            <v>0</v>
          </cell>
          <cell r="Z508">
            <v>0</v>
          </cell>
          <cell r="AA508">
            <v>0</v>
          </cell>
          <cell r="AB508">
            <v>1</v>
          </cell>
        </row>
        <row r="509">
          <cell r="B509" t="str">
            <v>TS065</v>
          </cell>
          <cell r="J509">
            <v>11928.34</v>
          </cell>
          <cell r="K509">
            <v>11928.34</v>
          </cell>
          <cell r="O509">
            <v>11928.34</v>
          </cell>
          <cell r="P509">
            <v>0</v>
          </cell>
          <cell r="Q509">
            <v>0</v>
          </cell>
          <cell r="R509">
            <v>0</v>
          </cell>
          <cell r="S509">
            <v>0</v>
          </cell>
          <cell r="T509">
            <v>0</v>
          </cell>
          <cell r="U509">
            <v>0</v>
          </cell>
          <cell r="V509">
            <v>0</v>
          </cell>
          <cell r="W509">
            <v>1</v>
          </cell>
          <cell r="X509">
            <v>1</v>
          </cell>
          <cell r="Y509">
            <v>0</v>
          </cell>
          <cell r="Z509">
            <v>0</v>
          </cell>
          <cell r="AA509">
            <v>0</v>
          </cell>
          <cell r="AB509">
            <v>1</v>
          </cell>
        </row>
        <row r="510">
          <cell r="J510">
            <v>11928.34</v>
          </cell>
          <cell r="K510">
            <v>11928.34</v>
          </cell>
          <cell r="O510">
            <v>11928.34</v>
          </cell>
          <cell r="P510">
            <v>0</v>
          </cell>
          <cell r="Q510">
            <v>0</v>
          </cell>
          <cell r="R510">
            <v>0</v>
          </cell>
          <cell r="S510">
            <v>0</v>
          </cell>
          <cell r="T510">
            <v>0</v>
          </cell>
          <cell r="U510">
            <v>0</v>
          </cell>
          <cell r="V510">
            <v>0</v>
          </cell>
          <cell r="W510">
            <v>1</v>
          </cell>
          <cell r="X510">
            <v>1</v>
          </cell>
          <cell r="Y510">
            <v>0</v>
          </cell>
          <cell r="Z510">
            <v>0</v>
          </cell>
          <cell r="AA510">
            <v>0</v>
          </cell>
          <cell r="AB510">
            <v>1</v>
          </cell>
        </row>
        <row r="511">
          <cell r="B511" t="str">
            <v>TS067</v>
          </cell>
          <cell r="D511">
            <v>975.39</v>
          </cell>
          <cell r="E511">
            <v>975.39</v>
          </cell>
          <cell r="G511">
            <v>722029.52</v>
          </cell>
          <cell r="H511">
            <v>722029.52</v>
          </cell>
          <cell r="J511">
            <v>4462317.07</v>
          </cell>
          <cell r="K511">
            <v>4462317.07</v>
          </cell>
          <cell r="O511">
            <v>5185321.9800000004</v>
          </cell>
          <cell r="P511">
            <v>0</v>
          </cell>
          <cell r="Q511">
            <v>1.8810596598670617E-4</v>
          </cell>
          <cell r="R511">
            <v>1.8810596598670617E-4</v>
          </cell>
          <cell r="S511">
            <v>0</v>
          </cell>
          <cell r="T511">
            <v>0.13924487674726804</v>
          </cell>
          <cell r="U511">
            <v>0.13924487674726804</v>
          </cell>
          <cell r="V511">
            <v>0</v>
          </cell>
          <cell r="W511">
            <v>0.86056701728674523</v>
          </cell>
          <cell r="X511">
            <v>0.86056701728674523</v>
          </cell>
          <cell r="Y511">
            <v>0</v>
          </cell>
          <cell r="Z511">
            <v>0</v>
          </cell>
          <cell r="AA511">
            <v>0</v>
          </cell>
          <cell r="AB511">
            <v>1</v>
          </cell>
        </row>
        <row r="512">
          <cell r="D512">
            <v>975.39</v>
          </cell>
          <cell r="E512">
            <v>975.39</v>
          </cell>
          <cell r="G512">
            <v>722029.52</v>
          </cell>
          <cell r="H512">
            <v>722029.52</v>
          </cell>
          <cell r="J512">
            <v>4462317.07</v>
          </cell>
          <cell r="K512">
            <v>4462317.07</v>
          </cell>
          <cell r="O512">
            <v>5185321.9800000004</v>
          </cell>
          <cell r="P512">
            <v>0</v>
          </cell>
          <cell r="Q512">
            <v>1.8810596598670617E-4</v>
          </cell>
          <cell r="R512">
            <v>1.8810596598670617E-4</v>
          </cell>
          <cell r="S512">
            <v>0</v>
          </cell>
          <cell r="T512">
            <v>0.13924487674726804</v>
          </cell>
          <cell r="U512">
            <v>0.13924487674726804</v>
          </cell>
          <cell r="V512">
            <v>0</v>
          </cell>
          <cell r="W512">
            <v>0.86056701728674523</v>
          </cell>
          <cell r="X512">
            <v>0.86056701728674523</v>
          </cell>
          <cell r="Y512">
            <v>0</v>
          </cell>
          <cell r="Z512">
            <v>0</v>
          </cell>
          <cell r="AA512">
            <v>0</v>
          </cell>
          <cell r="AB512">
            <v>1</v>
          </cell>
        </row>
        <row r="513">
          <cell r="B513" t="str">
            <v>TS070</v>
          </cell>
          <cell r="G513">
            <v>2052.8000000000002</v>
          </cell>
          <cell r="H513">
            <v>2052.8000000000002</v>
          </cell>
          <cell r="O513">
            <v>2052.8000000000002</v>
          </cell>
          <cell r="P513">
            <v>0</v>
          </cell>
          <cell r="Q513">
            <v>0</v>
          </cell>
          <cell r="R513">
            <v>0</v>
          </cell>
          <cell r="S513">
            <v>0</v>
          </cell>
          <cell r="T513">
            <v>1</v>
          </cell>
          <cell r="U513">
            <v>1</v>
          </cell>
          <cell r="V513">
            <v>0</v>
          </cell>
          <cell r="W513">
            <v>0</v>
          </cell>
          <cell r="X513">
            <v>0</v>
          </cell>
          <cell r="Y513">
            <v>0</v>
          </cell>
          <cell r="Z513">
            <v>0</v>
          </cell>
          <cell r="AA513">
            <v>0</v>
          </cell>
          <cell r="AB513">
            <v>1</v>
          </cell>
        </row>
        <row r="514">
          <cell r="G514">
            <v>2052.8000000000002</v>
          </cell>
          <cell r="H514">
            <v>2052.8000000000002</v>
          </cell>
          <cell r="O514">
            <v>2052.8000000000002</v>
          </cell>
          <cell r="P514">
            <v>0</v>
          </cell>
          <cell r="Q514">
            <v>0</v>
          </cell>
          <cell r="R514">
            <v>0</v>
          </cell>
          <cell r="S514">
            <v>0</v>
          </cell>
          <cell r="T514">
            <v>1</v>
          </cell>
          <cell r="U514">
            <v>1</v>
          </cell>
          <cell r="V514">
            <v>0</v>
          </cell>
          <cell r="W514">
            <v>0</v>
          </cell>
          <cell r="X514">
            <v>0</v>
          </cell>
          <cell r="Y514">
            <v>0</v>
          </cell>
          <cell r="Z514">
            <v>0</v>
          </cell>
          <cell r="AA514">
            <v>0</v>
          </cell>
          <cell r="AB514">
            <v>1</v>
          </cell>
        </row>
        <row r="515">
          <cell r="B515" t="str">
            <v>TS071</v>
          </cell>
          <cell r="D515">
            <v>722724.17</v>
          </cell>
          <cell r="E515">
            <v>722724.17</v>
          </cell>
          <cell r="G515">
            <v>133511.10999999999</v>
          </cell>
          <cell r="H515">
            <v>133511.10999999999</v>
          </cell>
          <cell r="J515">
            <v>483954.7</v>
          </cell>
          <cell r="K515">
            <v>483954.7</v>
          </cell>
          <cell r="M515">
            <v>438.43</v>
          </cell>
          <cell r="N515">
            <v>438.43</v>
          </cell>
          <cell r="O515">
            <v>1340628.4099999999</v>
          </cell>
          <cell r="P515">
            <v>0</v>
          </cell>
          <cell r="Q515">
            <v>0.53909358074844926</v>
          </cell>
          <cell r="R515">
            <v>0.53909358074844926</v>
          </cell>
          <cell r="S515">
            <v>0</v>
          </cell>
          <cell r="T515">
            <v>9.9588453447737993E-2</v>
          </cell>
          <cell r="U515">
            <v>9.9588453447737993E-2</v>
          </cell>
          <cell r="V515">
            <v>0</v>
          </cell>
          <cell r="W515">
            <v>0.36099093260301712</v>
          </cell>
          <cell r="X515">
            <v>0.36099093260301712</v>
          </cell>
          <cell r="Y515">
            <v>0</v>
          </cell>
          <cell r="Z515">
            <v>3.2703320079573731E-4</v>
          </cell>
          <cell r="AA515">
            <v>3.2703320079573731E-4</v>
          </cell>
          <cell r="AB515">
            <v>1</v>
          </cell>
        </row>
        <row r="516">
          <cell r="D516">
            <v>722724.17</v>
          </cell>
          <cell r="E516">
            <v>722724.17</v>
          </cell>
          <cell r="G516">
            <v>133511.10999999999</v>
          </cell>
          <cell r="H516">
            <v>133511.10999999999</v>
          </cell>
          <cell r="J516">
            <v>483954.7</v>
          </cell>
          <cell r="K516">
            <v>483954.7</v>
          </cell>
          <cell r="M516">
            <v>438.43</v>
          </cell>
          <cell r="N516">
            <v>438.43</v>
          </cell>
          <cell r="O516">
            <v>1340628.4099999999</v>
          </cell>
          <cell r="P516">
            <v>0</v>
          </cell>
          <cell r="Q516">
            <v>0.53909358074844926</v>
          </cell>
          <cell r="R516">
            <v>0.53909358074844926</v>
          </cell>
          <cell r="S516">
            <v>0</v>
          </cell>
          <cell r="T516">
            <v>9.9588453447737993E-2</v>
          </cell>
          <cell r="U516">
            <v>9.9588453447737993E-2</v>
          </cell>
          <cell r="V516">
            <v>0</v>
          </cell>
          <cell r="W516">
            <v>0.36099093260301712</v>
          </cell>
          <cell r="X516">
            <v>0.36099093260301712</v>
          </cell>
          <cell r="Y516">
            <v>0</v>
          </cell>
          <cell r="Z516">
            <v>3.2703320079573731E-4</v>
          </cell>
          <cell r="AA516">
            <v>3.2703320079573731E-4</v>
          </cell>
          <cell r="AB516">
            <v>1</v>
          </cell>
        </row>
        <row r="517">
          <cell r="B517" t="str">
            <v>TS072</v>
          </cell>
          <cell r="D517">
            <v>1878859.02</v>
          </cell>
          <cell r="E517">
            <v>1878859.02</v>
          </cell>
          <cell r="G517">
            <v>141938.07999999999</v>
          </cell>
          <cell r="H517">
            <v>141938.07999999999</v>
          </cell>
          <cell r="J517">
            <v>2819598.03</v>
          </cell>
          <cell r="K517">
            <v>2819598.03</v>
          </cell>
          <cell r="O517">
            <v>4840395.13</v>
          </cell>
          <cell r="P517">
            <v>0</v>
          </cell>
          <cell r="Q517">
            <v>0.38816232343412016</v>
          </cell>
          <cell r="R517">
            <v>0.38816232343412016</v>
          </cell>
          <cell r="S517">
            <v>0</v>
          </cell>
          <cell r="T517">
            <v>2.9323655649575037E-2</v>
          </cell>
          <cell r="U517">
            <v>2.9323655649575037E-2</v>
          </cell>
          <cell r="V517">
            <v>0</v>
          </cell>
          <cell r="W517">
            <v>0.58251402091630478</v>
          </cell>
          <cell r="X517">
            <v>0.58251402091630478</v>
          </cell>
          <cell r="Y517">
            <v>0</v>
          </cell>
          <cell r="Z517">
            <v>0</v>
          </cell>
          <cell r="AA517">
            <v>0</v>
          </cell>
          <cell r="AB517">
            <v>1</v>
          </cell>
        </row>
        <row r="518">
          <cell r="D518">
            <v>1878859.02</v>
          </cell>
          <cell r="E518">
            <v>1878859.02</v>
          </cell>
          <cell r="G518">
            <v>141938.07999999999</v>
          </cell>
          <cell r="H518">
            <v>141938.07999999999</v>
          </cell>
          <cell r="J518">
            <v>2819598.03</v>
          </cell>
          <cell r="K518">
            <v>2819598.03</v>
          </cell>
          <cell r="O518">
            <v>4840395.13</v>
          </cell>
          <cell r="P518">
            <v>0</v>
          </cell>
          <cell r="Q518">
            <v>0.38816232343412016</v>
          </cell>
          <cell r="R518">
            <v>0.38816232343412016</v>
          </cell>
          <cell r="S518">
            <v>0</v>
          </cell>
          <cell r="T518">
            <v>2.9323655649575037E-2</v>
          </cell>
          <cell r="U518">
            <v>2.9323655649575037E-2</v>
          </cell>
          <cell r="V518">
            <v>0</v>
          </cell>
          <cell r="W518">
            <v>0.58251402091630478</v>
          </cell>
          <cell r="X518">
            <v>0.58251402091630478</v>
          </cell>
          <cell r="Y518">
            <v>0</v>
          </cell>
          <cell r="Z518">
            <v>0</v>
          </cell>
          <cell r="AA518">
            <v>0</v>
          </cell>
          <cell r="AB518">
            <v>1</v>
          </cell>
        </row>
        <row r="519">
          <cell r="B519" t="str">
            <v>TS081</v>
          </cell>
          <cell r="G519">
            <v>34613.370000000003</v>
          </cell>
          <cell r="H519">
            <v>34613.370000000003</v>
          </cell>
          <cell r="J519">
            <v>2481885.6800000002</v>
          </cell>
          <cell r="K519">
            <v>2481885.6800000002</v>
          </cell>
          <cell r="M519">
            <v>314770.89</v>
          </cell>
          <cell r="N519">
            <v>314770.89</v>
          </cell>
          <cell r="O519">
            <v>2831269.94</v>
          </cell>
          <cell r="P519">
            <v>0</v>
          </cell>
          <cell r="Q519">
            <v>0</v>
          </cell>
          <cell r="R519">
            <v>0</v>
          </cell>
          <cell r="S519">
            <v>0</v>
          </cell>
          <cell r="T519">
            <v>1.2225386746415287E-2</v>
          </cell>
          <cell r="U519">
            <v>1.2225386746415287E-2</v>
          </cell>
          <cell r="V519">
            <v>0</v>
          </cell>
          <cell r="W519">
            <v>0.87659803995941132</v>
          </cell>
          <cell r="X519">
            <v>0.87659803995941132</v>
          </cell>
          <cell r="Y519">
            <v>0</v>
          </cell>
          <cell r="Z519">
            <v>0.11117657329417344</v>
          </cell>
          <cell r="AA519">
            <v>0.11117657329417344</v>
          </cell>
          <cell r="AB519">
            <v>1</v>
          </cell>
        </row>
        <row r="520">
          <cell r="G520">
            <v>34613.370000000003</v>
          </cell>
          <cell r="H520">
            <v>34613.370000000003</v>
          </cell>
          <cell r="J520">
            <v>2481885.6800000002</v>
          </cell>
          <cell r="K520">
            <v>2481885.6800000002</v>
          </cell>
          <cell r="M520">
            <v>314770.89</v>
          </cell>
          <cell r="N520">
            <v>314770.89</v>
          </cell>
          <cell r="O520">
            <v>2831269.94</v>
          </cell>
          <cell r="P520">
            <v>0</v>
          </cell>
          <cell r="Q520">
            <v>0</v>
          </cell>
          <cell r="R520">
            <v>0</v>
          </cell>
          <cell r="S520">
            <v>0</v>
          </cell>
          <cell r="T520">
            <v>1.2225386746415287E-2</v>
          </cell>
          <cell r="U520">
            <v>1.2225386746415287E-2</v>
          </cell>
          <cell r="V520">
            <v>0</v>
          </cell>
          <cell r="W520">
            <v>0.87659803995941132</v>
          </cell>
          <cell r="X520">
            <v>0.87659803995941132</v>
          </cell>
          <cell r="Y520">
            <v>0</v>
          </cell>
          <cell r="Z520">
            <v>0.11117657329417344</v>
          </cell>
          <cell r="AA520">
            <v>0.11117657329417344</v>
          </cell>
          <cell r="AB520">
            <v>1</v>
          </cell>
        </row>
        <row r="521">
          <cell r="B521" t="str">
            <v>TS086C</v>
          </cell>
          <cell r="D521">
            <v>18002.34</v>
          </cell>
          <cell r="E521">
            <v>18002.34</v>
          </cell>
          <cell r="J521">
            <v>35484.720000000001</v>
          </cell>
          <cell r="K521">
            <v>35484.720000000001</v>
          </cell>
          <cell r="O521">
            <v>53487.06</v>
          </cell>
          <cell r="P521">
            <v>0</v>
          </cell>
          <cell r="Q521">
            <v>0.33657374325678024</v>
          </cell>
          <cell r="R521">
            <v>0.33657374325678024</v>
          </cell>
          <cell r="S521">
            <v>0</v>
          </cell>
          <cell r="T521">
            <v>0</v>
          </cell>
          <cell r="U521">
            <v>0</v>
          </cell>
          <cell r="V521">
            <v>0</v>
          </cell>
          <cell r="W521">
            <v>0.66342625674321987</v>
          </cell>
          <cell r="X521">
            <v>0.66342625674321987</v>
          </cell>
          <cell r="Y521">
            <v>0</v>
          </cell>
          <cell r="Z521">
            <v>0</v>
          </cell>
          <cell r="AA521">
            <v>0</v>
          </cell>
          <cell r="AB521">
            <v>1</v>
          </cell>
        </row>
        <row r="522">
          <cell r="B522" t="str">
            <v>TS086N</v>
          </cell>
          <cell r="J522">
            <v>83238.210000000006</v>
          </cell>
          <cell r="K522">
            <v>83238.210000000006</v>
          </cell>
          <cell r="O522">
            <v>83238.210000000006</v>
          </cell>
          <cell r="P522">
            <v>0</v>
          </cell>
          <cell r="Q522">
            <v>0</v>
          </cell>
          <cell r="R522">
            <v>0</v>
          </cell>
          <cell r="S522">
            <v>0</v>
          </cell>
          <cell r="T522">
            <v>0</v>
          </cell>
          <cell r="U522">
            <v>0</v>
          </cell>
          <cell r="V522">
            <v>0</v>
          </cell>
          <cell r="W522">
            <v>1</v>
          </cell>
          <cell r="X522">
            <v>1</v>
          </cell>
          <cell r="Y522">
            <v>0</v>
          </cell>
          <cell r="Z522">
            <v>0</v>
          </cell>
          <cell r="AA522">
            <v>0</v>
          </cell>
          <cell r="AB522">
            <v>1</v>
          </cell>
        </row>
        <row r="523">
          <cell r="B523" t="str">
            <v>TS086S</v>
          </cell>
          <cell r="J523">
            <v>67549.94</v>
          </cell>
          <cell r="K523">
            <v>67549.94</v>
          </cell>
          <cell r="M523">
            <v>40566.97</v>
          </cell>
          <cell r="N523">
            <v>40566.97</v>
          </cell>
          <cell r="O523">
            <v>108116.91</v>
          </cell>
          <cell r="P523">
            <v>0</v>
          </cell>
          <cell r="Q523">
            <v>0</v>
          </cell>
          <cell r="R523">
            <v>0</v>
          </cell>
          <cell r="S523">
            <v>0</v>
          </cell>
          <cell r="T523">
            <v>0</v>
          </cell>
          <cell r="U523">
            <v>0</v>
          </cell>
          <cell r="V523">
            <v>0</v>
          </cell>
          <cell r="W523">
            <v>0.62478607647961826</v>
          </cell>
          <cell r="X523">
            <v>0.62478607647961826</v>
          </cell>
          <cell r="Y523">
            <v>0</v>
          </cell>
          <cell r="Z523">
            <v>0.3752139235203818</v>
          </cell>
          <cell r="AA523">
            <v>0.3752139235203818</v>
          </cell>
          <cell r="AB523">
            <v>1</v>
          </cell>
        </row>
        <row r="524">
          <cell r="D524">
            <v>18002.34</v>
          </cell>
          <cell r="E524">
            <v>18002.34</v>
          </cell>
          <cell r="J524">
            <v>186272.87</v>
          </cell>
          <cell r="K524">
            <v>186272.87</v>
          </cell>
          <cell r="M524">
            <v>40566.97</v>
          </cell>
          <cell r="N524">
            <v>40566.97</v>
          </cell>
          <cell r="O524">
            <v>244842.18</v>
          </cell>
          <cell r="P524">
            <v>0</v>
          </cell>
          <cell r="Q524">
            <v>7.3526301718110823E-2</v>
          </cell>
          <cell r="R524">
            <v>7.3526301718110823E-2</v>
          </cell>
          <cell r="S524">
            <v>0</v>
          </cell>
          <cell r="T524">
            <v>0</v>
          </cell>
          <cell r="U524">
            <v>0</v>
          </cell>
          <cell r="V524">
            <v>0</v>
          </cell>
          <cell r="W524">
            <v>0.76078749993158856</v>
          </cell>
          <cell r="X524">
            <v>0.76078749993158856</v>
          </cell>
          <cell r="Y524">
            <v>0</v>
          </cell>
          <cell r="Z524">
            <v>0.1656861983503006</v>
          </cell>
          <cell r="AA524">
            <v>0.1656861983503006</v>
          </cell>
          <cell r="AB524">
            <v>1</v>
          </cell>
        </row>
        <row r="525">
          <cell r="B525" t="str">
            <v>TS088</v>
          </cell>
          <cell r="J525">
            <v>162116.78</v>
          </cell>
          <cell r="K525">
            <v>162116.78</v>
          </cell>
          <cell r="O525">
            <v>162116.78</v>
          </cell>
          <cell r="P525">
            <v>0</v>
          </cell>
          <cell r="Q525">
            <v>0</v>
          </cell>
          <cell r="R525">
            <v>0</v>
          </cell>
          <cell r="S525">
            <v>0</v>
          </cell>
          <cell r="T525">
            <v>0</v>
          </cell>
          <cell r="U525">
            <v>0</v>
          </cell>
          <cell r="V525">
            <v>0</v>
          </cell>
          <cell r="W525">
            <v>1</v>
          </cell>
          <cell r="X525">
            <v>1</v>
          </cell>
          <cell r="Y525">
            <v>0</v>
          </cell>
          <cell r="Z525">
            <v>0</v>
          </cell>
          <cell r="AA525">
            <v>0</v>
          </cell>
          <cell r="AB525">
            <v>1</v>
          </cell>
        </row>
        <row r="526">
          <cell r="J526">
            <v>162116.78</v>
          </cell>
          <cell r="K526">
            <v>162116.78</v>
          </cell>
          <cell r="O526">
            <v>162116.78</v>
          </cell>
          <cell r="P526">
            <v>0</v>
          </cell>
          <cell r="Q526">
            <v>0</v>
          </cell>
          <cell r="R526">
            <v>0</v>
          </cell>
          <cell r="S526">
            <v>0</v>
          </cell>
          <cell r="T526">
            <v>0</v>
          </cell>
          <cell r="U526">
            <v>0</v>
          </cell>
          <cell r="V526">
            <v>0</v>
          </cell>
          <cell r="W526">
            <v>1</v>
          </cell>
          <cell r="X526">
            <v>1</v>
          </cell>
          <cell r="Y526">
            <v>0</v>
          </cell>
          <cell r="Z526">
            <v>0</v>
          </cell>
          <cell r="AA526">
            <v>0</v>
          </cell>
          <cell r="AB526">
            <v>1</v>
          </cell>
        </row>
        <row r="527">
          <cell r="B527" t="str">
            <v>TS091</v>
          </cell>
          <cell r="G527">
            <v>20080.349999999999</v>
          </cell>
          <cell r="H527">
            <v>20080.349999999999</v>
          </cell>
          <cell r="O527">
            <v>20080.349999999999</v>
          </cell>
          <cell r="P527">
            <v>0</v>
          </cell>
          <cell r="Q527">
            <v>0</v>
          </cell>
          <cell r="R527">
            <v>0</v>
          </cell>
          <cell r="S527">
            <v>0</v>
          </cell>
          <cell r="T527">
            <v>1</v>
          </cell>
          <cell r="U527">
            <v>1</v>
          </cell>
          <cell r="V527">
            <v>0</v>
          </cell>
          <cell r="W527">
            <v>0</v>
          </cell>
          <cell r="X527">
            <v>0</v>
          </cell>
          <cell r="Y527">
            <v>0</v>
          </cell>
          <cell r="Z527">
            <v>0</v>
          </cell>
          <cell r="AA527">
            <v>0</v>
          </cell>
          <cell r="AB527">
            <v>1</v>
          </cell>
        </row>
        <row r="528">
          <cell r="G528">
            <v>20080.349999999999</v>
          </cell>
          <cell r="H528">
            <v>20080.349999999999</v>
          </cell>
          <cell r="O528">
            <v>20080.349999999999</v>
          </cell>
          <cell r="P528">
            <v>0</v>
          </cell>
          <cell r="Q528">
            <v>0</v>
          </cell>
          <cell r="R528">
            <v>0</v>
          </cell>
          <cell r="S528">
            <v>0</v>
          </cell>
          <cell r="T528">
            <v>1</v>
          </cell>
          <cell r="U528">
            <v>1</v>
          </cell>
          <cell r="V528">
            <v>0</v>
          </cell>
          <cell r="W528">
            <v>0</v>
          </cell>
          <cell r="X528">
            <v>0</v>
          </cell>
          <cell r="Y528">
            <v>0</v>
          </cell>
          <cell r="Z528">
            <v>0</v>
          </cell>
          <cell r="AA528">
            <v>0</v>
          </cell>
          <cell r="AB528">
            <v>1</v>
          </cell>
        </row>
        <row r="529">
          <cell r="B529" t="str">
            <v>TS092</v>
          </cell>
          <cell r="D529">
            <v>605.71</v>
          </cell>
          <cell r="E529">
            <v>605.71</v>
          </cell>
          <cell r="G529">
            <v>217748.31</v>
          </cell>
          <cell r="H529">
            <v>217748.31</v>
          </cell>
          <cell r="J529">
            <v>762771.53</v>
          </cell>
          <cell r="K529">
            <v>762771.53</v>
          </cell>
          <cell r="O529">
            <v>981125.55</v>
          </cell>
          <cell r="P529">
            <v>0</v>
          </cell>
          <cell r="Q529">
            <v>6.1736237528418252E-4</v>
          </cell>
          <cell r="R529">
            <v>6.1736237528418252E-4</v>
          </cell>
          <cell r="S529">
            <v>0</v>
          </cell>
          <cell r="T529">
            <v>0.22193725359613761</v>
          </cell>
          <cell r="U529">
            <v>0.22193725359613761</v>
          </cell>
          <cell r="V529">
            <v>0</v>
          </cell>
          <cell r="W529">
            <v>0.77744538402857821</v>
          </cell>
          <cell r="X529">
            <v>0.77744538402857821</v>
          </cell>
          <cell r="Y529">
            <v>0</v>
          </cell>
          <cell r="Z529">
            <v>0</v>
          </cell>
          <cell r="AA529">
            <v>0</v>
          </cell>
          <cell r="AB529">
            <v>1</v>
          </cell>
        </row>
        <row r="530">
          <cell r="D530">
            <v>605.71</v>
          </cell>
          <cell r="E530">
            <v>605.71</v>
          </cell>
          <cell r="G530">
            <v>217748.31</v>
          </cell>
          <cell r="H530">
            <v>217748.31</v>
          </cell>
          <cell r="J530">
            <v>762771.53</v>
          </cell>
          <cell r="K530">
            <v>762771.53</v>
          </cell>
          <cell r="O530">
            <v>981125.55</v>
          </cell>
          <cell r="P530">
            <v>0</v>
          </cell>
          <cell r="Q530">
            <v>6.1736237528418252E-4</v>
          </cell>
          <cell r="R530">
            <v>6.1736237528418252E-4</v>
          </cell>
          <cell r="S530">
            <v>0</v>
          </cell>
          <cell r="T530">
            <v>0.22193725359613761</v>
          </cell>
          <cell r="U530">
            <v>0.22193725359613761</v>
          </cell>
          <cell r="V530">
            <v>0</v>
          </cell>
          <cell r="W530">
            <v>0.77744538402857821</v>
          </cell>
          <cell r="X530">
            <v>0.77744538402857821</v>
          </cell>
          <cell r="Y530">
            <v>0</v>
          </cell>
          <cell r="Z530">
            <v>0</v>
          </cell>
          <cell r="AA530">
            <v>0</v>
          </cell>
          <cell r="AB530">
            <v>1</v>
          </cell>
        </row>
        <row r="531">
          <cell r="B531" t="str">
            <v>TS096</v>
          </cell>
          <cell r="J531">
            <v>42715.06</v>
          </cell>
          <cell r="K531">
            <v>42715.06</v>
          </cell>
          <cell r="M531">
            <v>30133.66</v>
          </cell>
          <cell r="N531">
            <v>30133.66</v>
          </cell>
          <cell r="O531">
            <v>72848.72</v>
          </cell>
          <cell r="P531">
            <v>0</v>
          </cell>
          <cell r="Q531">
            <v>0</v>
          </cell>
          <cell r="R531">
            <v>0</v>
          </cell>
          <cell r="S531">
            <v>0</v>
          </cell>
          <cell r="T531">
            <v>0</v>
          </cell>
          <cell r="U531">
            <v>0</v>
          </cell>
          <cell r="V531">
            <v>0</v>
          </cell>
          <cell r="W531">
            <v>0.58635292425179186</v>
          </cell>
          <cell r="X531">
            <v>0.58635292425179186</v>
          </cell>
          <cell r="Y531">
            <v>0</v>
          </cell>
          <cell r="Z531">
            <v>0.41364707574820808</v>
          </cell>
          <cell r="AA531">
            <v>0.41364707574820808</v>
          </cell>
          <cell r="AB531">
            <v>1</v>
          </cell>
        </row>
        <row r="532">
          <cell r="J532">
            <v>42715.06</v>
          </cell>
          <cell r="K532">
            <v>42715.06</v>
          </cell>
          <cell r="M532">
            <v>30133.66</v>
          </cell>
          <cell r="N532">
            <v>30133.66</v>
          </cell>
          <cell r="O532">
            <v>72848.72</v>
          </cell>
          <cell r="P532">
            <v>0</v>
          </cell>
          <cell r="Q532">
            <v>0</v>
          </cell>
          <cell r="R532">
            <v>0</v>
          </cell>
          <cell r="S532">
            <v>0</v>
          </cell>
          <cell r="T532">
            <v>0</v>
          </cell>
          <cell r="U532">
            <v>0</v>
          </cell>
          <cell r="V532">
            <v>0</v>
          </cell>
          <cell r="W532">
            <v>0.58635292425179186</v>
          </cell>
          <cell r="X532">
            <v>0.58635292425179186</v>
          </cell>
          <cell r="Y532">
            <v>0</v>
          </cell>
          <cell r="Z532">
            <v>0.41364707574820808</v>
          </cell>
          <cell r="AA532">
            <v>0.41364707574820808</v>
          </cell>
          <cell r="AB532">
            <v>1</v>
          </cell>
        </row>
        <row r="533">
          <cell r="B533" t="str">
            <v>TS099C</v>
          </cell>
          <cell r="J533">
            <v>11196.37</v>
          </cell>
          <cell r="K533">
            <v>11196.37</v>
          </cell>
          <cell r="O533">
            <v>11196.37</v>
          </cell>
          <cell r="P533">
            <v>0</v>
          </cell>
          <cell r="Q533">
            <v>0</v>
          </cell>
          <cell r="R533">
            <v>0</v>
          </cell>
          <cell r="S533">
            <v>0</v>
          </cell>
          <cell r="T533">
            <v>0</v>
          </cell>
          <cell r="U533">
            <v>0</v>
          </cell>
          <cell r="V533">
            <v>0</v>
          </cell>
          <cell r="W533">
            <v>1</v>
          </cell>
          <cell r="X533">
            <v>1</v>
          </cell>
          <cell r="Y533">
            <v>0</v>
          </cell>
          <cell r="Z533">
            <v>0</v>
          </cell>
          <cell r="AA533">
            <v>0</v>
          </cell>
          <cell r="AB533">
            <v>1</v>
          </cell>
        </row>
        <row r="534">
          <cell r="B534" t="str">
            <v>TS099S</v>
          </cell>
          <cell r="J534">
            <v>1153.44</v>
          </cell>
          <cell r="K534">
            <v>1153.44</v>
          </cell>
          <cell r="O534">
            <v>1153.44</v>
          </cell>
          <cell r="P534">
            <v>0</v>
          </cell>
          <cell r="Q534">
            <v>0</v>
          </cell>
          <cell r="R534">
            <v>0</v>
          </cell>
          <cell r="S534">
            <v>0</v>
          </cell>
          <cell r="T534">
            <v>0</v>
          </cell>
          <cell r="U534">
            <v>0</v>
          </cell>
          <cell r="V534">
            <v>0</v>
          </cell>
          <cell r="W534">
            <v>1</v>
          </cell>
          <cell r="X534">
            <v>1</v>
          </cell>
          <cell r="Y534">
            <v>0</v>
          </cell>
          <cell r="Z534">
            <v>0</v>
          </cell>
          <cell r="AA534">
            <v>0</v>
          </cell>
          <cell r="AB534">
            <v>1</v>
          </cell>
        </row>
        <row r="535">
          <cell r="J535">
            <v>12349.81</v>
          </cell>
          <cell r="K535">
            <v>12349.81</v>
          </cell>
          <cell r="O535">
            <v>12349.81</v>
          </cell>
          <cell r="P535">
            <v>0</v>
          </cell>
          <cell r="Q535">
            <v>0</v>
          </cell>
          <cell r="R535">
            <v>0</v>
          </cell>
          <cell r="S535">
            <v>0</v>
          </cell>
          <cell r="T535">
            <v>0</v>
          </cell>
          <cell r="U535">
            <v>0</v>
          </cell>
          <cell r="V535">
            <v>0</v>
          </cell>
          <cell r="W535">
            <v>1</v>
          </cell>
          <cell r="X535">
            <v>1</v>
          </cell>
          <cell r="Y535">
            <v>0</v>
          </cell>
          <cell r="Z535">
            <v>0</v>
          </cell>
          <cell r="AA535">
            <v>0</v>
          </cell>
          <cell r="AB535">
            <v>1</v>
          </cell>
        </row>
        <row r="536">
          <cell r="B536" t="str">
            <v>TS100C</v>
          </cell>
          <cell r="D536">
            <v>6161.97</v>
          </cell>
          <cell r="E536">
            <v>6161.97</v>
          </cell>
          <cell r="J536">
            <v>23510.87</v>
          </cell>
          <cell r="K536">
            <v>23510.87</v>
          </cell>
          <cell r="O536">
            <v>29672.84</v>
          </cell>
          <cell r="P536">
            <v>0</v>
          </cell>
          <cell r="Q536">
            <v>0.20766364122881398</v>
          </cell>
          <cell r="R536">
            <v>0.20766364122881398</v>
          </cell>
          <cell r="S536">
            <v>0</v>
          </cell>
          <cell r="T536">
            <v>0</v>
          </cell>
          <cell r="U536">
            <v>0</v>
          </cell>
          <cell r="V536">
            <v>0</v>
          </cell>
          <cell r="W536">
            <v>0.79233635877118602</v>
          </cell>
          <cell r="X536">
            <v>0.79233635877118602</v>
          </cell>
          <cell r="Y536">
            <v>0</v>
          </cell>
          <cell r="Z536">
            <v>0</v>
          </cell>
          <cell r="AA536">
            <v>0</v>
          </cell>
          <cell r="AB536">
            <v>1</v>
          </cell>
        </row>
        <row r="537">
          <cell r="B537" t="str">
            <v>TS100N</v>
          </cell>
          <cell r="G537">
            <v>19806.439999999999</v>
          </cell>
          <cell r="H537">
            <v>19806.439999999999</v>
          </cell>
          <cell r="J537">
            <v>5344.64</v>
          </cell>
          <cell r="K537">
            <v>5344.64</v>
          </cell>
          <cell r="O537">
            <v>25151.08</v>
          </cell>
          <cell r="P537">
            <v>0</v>
          </cell>
          <cell r="Q537">
            <v>0</v>
          </cell>
          <cell r="R537">
            <v>0</v>
          </cell>
          <cell r="S537">
            <v>0</v>
          </cell>
          <cell r="T537">
            <v>0.78749858852979659</v>
          </cell>
          <cell r="U537">
            <v>0.78749858852979659</v>
          </cell>
          <cell r="V537">
            <v>0</v>
          </cell>
          <cell r="W537">
            <v>0.21250141147020327</v>
          </cell>
          <cell r="X537">
            <v>0.21250141147020327</v>
          </cell>
          <cell r="Y537">
            <v>0</v>
          </cell>
          <cell r="Z537">
            <v>0</v>
          </cell>
          <cell r="AA537">
            <v>0</v>
          </cell>
          <cell r="AB537">
            <v>1</v>
          </cell>
        </row>
        <row r="538">
          <cell r="B538" t="str">
            <v>TS100S</v>
          </cell>
          <cell r="J538">
            <v>108363.26</v>
          </cell>
          <cell r="K538">
            <v>108363.26</v>
          </cell>
          <cell r="O538">
            <v>108363.26</v>
          </cell>
          <cell r="P538">
            <v>0</v>
          </cell>
          <cell r="Q538">
            <v>0</v>
          </cell>
          <cell r="R538">
            <v>0</v>
          </cell>
          <cell r="S538">
            <v>0</v>
          </cell>
          <cell r="T538">
            <v>0</v>
          </cell>
          <cell r="U538">
            <v>0</v>
          </cell>
          <cell r="V538">
            <v>0</v>
          </cell>
          <cell r="W538">
            <v>1</v>
          </cell>
          <cell r="X538">
            <v>1</v>
          </cell>
          <cell r="Y538">
            <v>0</v>
          </cell>
          <cell r="Z538">
            <v>0</v>
          </cell>
          <cell r="AA538">
            <v>0</v>
          </cell>
          <cell r="AB538">
            <v>1</v>
          </cell>
        </row>
        <row r="539">
          <cell r="D539">
            <v>6161.97</v>
          </cell>
          <cell r="E539">
            <v>6161.97</v>
          </cell>
          <cell r="G539">
            <v>19806.439999999999</v>
          </cell>
          <cell r="H539">
            <v>19806.439999999999</v>
          </cell>
          <cell r="J539">
            <v>137218.76999999999</v>
          </cell>
          <cell r="K539">
            <v>137218.76999999999</v>
          </cell>
          <cell r="O539">
            <v>163187.18</v>
          </cell>
          <cell r="P539">
            <v>0</v>
          </cell>
          <cell r="Q539">
            <v>3.7760135324355751E-2</v>
          </cell>
          <cell r="R539">
            <v>3.7760135324355751E-2</v>
          </cell>
          <cell r="S539">
            <v>0</v>
          </cell>
          <cell r="T539">
            <v>0.12137252448384732</v>
          </cell>
          <cell r="U539">
            <v>0.12137252448384732</v>
          </cell>
          <cell r="V539">
            <v>0</v>
          </cell>
          <cell r="W539">
            <v>0.84086734019179687</v>
          </cell>
          <cell r="X539">
            <v>0.84086734019179687</v>
          </cell>
          <cell r="Y539">
            <v>0</v>
          </cell>
          <cell r="Z539">
            <v>0</v>
          </cell>
          <cell r="AA539">
            <v>0</v>
          </cell>
          <cell r="AB539">
            <v>1</v>
          </cell>
        </row>
        <row r="540">
          <cell r="B540" t="str">
            <v>TS102</v>
          </cell>
          <cell r="G540">
            <v>34844.29</v>
          </cell>
          <cell r="H540">
            <v>34844.29</v>
          </cell>
          <cell r="J540">
            <v>1637650.96</v>
          </cell>
          <cell r="K540">
            <v>1637650.96</v>
          </cell>
          <cell r="O540">
            <v>1672495.25</v>
          </cell>
          <cell r="P540">
            <v>0</v>
          </cell>
          <cell r="Q540">
            <v>0</v>
          </cell>
          <cell r="R540">
            <v>0</v>
          </cell>
          <cell r="S540">
            <v>0</v>
          </cell>
          <cell r="T540">
            <v>2.0833715372285812E-2</v>
          </cell>
          <cell r="U540">
            <v>2.0833715372285812E-2</v>
          </cell>
          <cell r="V540">
            <v>0</v>
          </cell>
          <cell r="W540">
            <v>0.97916628462771416</v>
          </cell>
          <cell r="X540">
            <v>0.97916628462771416</v>
          </cell>
          <cell r="Y540">
            <v>0</v>
          </cell>
          <cell r="Z540">
            <v>0</v>
          </cell>
          <cell r="AA540">
            <v>0</v>
          </cell>
          <cell r="AB540">
            <v>1</v>
          </cell>
        </row>
        <row r="541">
          <cell r="G541">
            <v>34844.29</v>
          </cell>
          <cell r="H541">
            <v>34844.29</v>
          </cell>
          <cell r="J541">
            <v>1637650.96</v>
          </cell>
          <cell r="K541">
            <v>1637650.96</v>
          </cell>
          <cell r="O541">
            <v>1672495.25</v>
          </cell>
          <cell r="P541">
            <v>0</v>
          </cell>
          <cell r="Q541">
            <v>0</v>
          </cell>
          <cell r="R541">
            <v>0</v>
          </cell>
          <cell r="S541">
            <v>0</v>
          </cell>
          <cell r="T541">
            <v>2.0833715372285812E-2</v>
          </cell>
          <cell r="U541">
            <v>2.0833715372285812E-2</v>
          </cell>
          <cell r="V541">
            <v>0</v>
          </cell>
          <cell r="W541">
            <v>0.97916628462771416</v>
          </cell>
          <cell r="X541">
            <v>0.97916628462771416</v>
          </cell>
          <cell r="Y541">
            <v>0</v>
          </cell>
          <cell r="Z541">
            <v>0</v>
          </cell>
          <cell r="AA541">
            <v>0</v>
          </cell>
          <cell r="AB541">
            <v>1</v>
          </cell>
        </row>
        <row r="542">
          <cell r="B542" t="str">
            <v>TS109N</v>
          </cell>
          <cell r="G542">
            <v>4503.3900000000003</v>
          </cell>
          <cell r="H542">
            <v>4503.3900000000003</v>
          </cell>
          <cell r="O542">
            <v>4503.3900000000003</v>
          </cell>
          <cell r="P542">
            <v>0</v>
          </cell>
          <cell r="Q542">
            <v>0</v>
          </cell>
          <cell r="R542">
            <v>0</v>
          </cell>
          <cell r="S542">
            <v>0</v>
          </cell>
          <cell r="T542">
            <v>1</v>
          </cell>
          <cell r="U542">
            <v>1</v>
          </cell>
          <cell r="V542">
            <v>0</v>
          </cell>
          <cell r="W542">
            <v>0</v>
          </cell>
          <cell r="X542">
            <v>0</v>
          </cell>
          <cell r="Y542">
            <v>0</v>
          </cell>
          <cell r="Z542">
            <v>0</v>
          </cell>
          <cell r="AA542">
            <v>0</v>
          </cell>
          <cell r="AB542">
            <v>1</v>
          </cell>
        </row>
        <row r="543">
          <cell r="G543">
            <v>4503.3900000000003</v>
          </cell>
          <cell r="H543">
            <v>4503.3900000000003</v>
          </cell>
          <cell r="O543">
            <v>4503.3900000000003</v>
          </cell>
          <cell r="P543">
            <v>0</v>
          </cell>
          <cell r="Q543">
            <v>0</v>
          </cell>
          <cell r="R543">
            <v>0</v>
          </cell>
          <cell r="S543">
            <v>0</v>
          </cell>
          <cell r="T543">
            <v>1</v>
          </cell>
          <cell r="U543">
            <v>1</v>
          </cell>
          <cell r="V543">
            <v>0</v>
          </cell>
          <cell r="W543">
            <v>0</v>
          </cell>
          <cell r="X543">
            <v>0</v>
          </cell>
          <cell r="Y543">
            <v>0</v>
          </cell>
          <cell r="Z543">
            <v>0</v>
          </cell>
          <cell r="AA543">
            <v>0</v>
          </cell>
          <cell r="AB543">
            <v>1</v>
          </cell>
        </row>
        <row r="544">
          <cell r="B544" t="str">
            <v>TS111</v>
          </cell>
          <cell r="D544">
            <v>810.37</v>
          </cell>
          <cell r="E544">
            <v>810.37</v>
          </cell>
          <cell r="G544">
            <v>384888.76</v>
          </cell>
          <cell r="H544">
            <v>384888.76</v>
          </cell>
          <cell r="J544">
            <v>2464093.7200000002</v>
          </cell>
          <cell r="K544">
            <v>2464093.7200000002</v>
          </cell>
          <cell r="O544">
            <v>2849792.85</v>
          </cell>
          <cell r="P544">
            <v>0</v>
          </cell>
          <cell r="Q544">
            <v>2.8436101943339495E-4</v>
          </cell>
          <cell r="R544">
            <v>2.8436101943339495E-4</v>
          </cell>
          <cell r="S544">
            <v>0</v>
          </cell>
          <cell r="T544">
            <v>0.13505850434006106</v>
          </cell>
          <cell r="U544">
            <v>0.13505850434006106</v>
          </cell>
          <cell r="V544">
            <v>0</v>
          </cell>
          <cell r="W544">
            <v>0.86465713464050553</v>
          </cell>
          <cell r="X544">
            <v>0.86465713464050553</v>
          </cell>
          <cell r="Y544">
            <v>0</v>
          </cell>
          <cell r="Z544">
            <v>0</v>
          </cell>
          <cell r="AA544">
            <v>0</v>
          </cell>
          <cell r="AB544">
            <v>1</v>
          </cell>
        </row>
        <row r="545">
          <cell r="D545">
            <v>810.37</v>
          </cell>
          <cell r="E545">
            <v>810.37</v>
          </cell>
          <cell r="G545">
            <v>384888.76</v>
          </cell>
          <cell r="H545">
            <v>384888.76</v>
          </cell>
          <cell r="J545">
            <v>2464093.7200000002</v>
          </cell>
          <cell r="K545">
            <v>2464093.7200000002</v>
          </cell>
          <cell r="O545">
            <v>2849792.85</v>
          </cell>
          <cell r="P545">
            <v>0</v>
          </cell>
          <cell r="Q545">
            <v>2.8436101943339495E-4</v>
          </cell>
          <cell r="R545">
            <v>2.8436101943339495E-4</v>
          </cell>
          <cell r="S545">
            <v>0</v>
          </cell>
          <cell r="T545">
            <v>0.13505850434006106</v>
          </cell>
          <cell r="U545">
            <v>0.13505850434006106</v>
          </cell>
          <cell r="V545">
            <v>0</v>
          </cell>
          <cell r="W545">
            <v>0.86465713464050553</v>
          </cell>
          <cell r="X545">
            <v>0.86465713464050553</v>
          </cell>
          <cell r="Y545">
            <v>0</v>
          </cell>
          <cell r="Z545">
            <v>0</v>
          </cell>
          <cell r="AA545">
            <v>0</v>
          </cell>
          <cell r="AB545">
            <v>1</v>
          </cell>
        </row>
        <row r="546">
          <cell r="B546" t="str">
            <v>TS114C</v>
          </cell>
          <cell r="D546">
            <v>39179.89</v>
          </cell>
          <cell r="E546">
            <v>39179.89</v>
          </cell>
          <cell r="J546">
            <v>715.54</v>
          </cell>
          <cell r="K546">
            <v>715.54</v>
          </cell>
          <cell r="O546">
            <v>39895.43</v>
          </cell>
          <cell r="P546">
            <v>0</v>
          </cell>
          <cell r="Q546">
            <v>0.98206461241300069</v>
          </cell>
          <cell r="R546">
            <v>0.98206461241300069</v>
          </cell>
          <cell r="S546">
            <v>0</v>
          </cell>
          <cell r="T546">
            <v>0</v>
          </cell>
          <cell r="U546">
            <v>0</v>
          </cell>
          <cell r="V546">
            <v>0</v>
          </cell>
          <cell r="W546">
            <v>1.7935387586999311E-2</v>
          </cell>
          <cell r="X546">
            <v>1.7935387586999311E-2</v>
          </cell>
          <cell r="Y546">
            <v>0</v>
          </cell>
          <cell r="Z546">
            <v>0</v>
          </cell>
          <cell r="AA546">
            <v>0</v>
          </cell>
          <cell r="AB546">
            <v>1</v>
          </cell>
        </row>
        <row r="547">
          <cell r="B547" t="str">
            <v>TS114N</v>
          </cell>
          <cell r="G547">
            <v>83722.19</v>
          </cell>
          <cell r="H547">
            <v>83722.19</v>
          </cell>
          <cell r="J547">
            <v>823.71</v>
          </cell>
          <cell r="K547">
            <v>823.71</v>
          </cell>
          <cell r="O547">
            <v>84545.9</v>
          </cell>
          <cell r="P547">
            <v>0</v>
          </cell>
          <cell r="Q547">
            <v>0</v>
          </cell>
          <cell r="R547">
            <v>0</v>
          </cell>
          <cell r="S547">
            <v>0</v>
          </cell>
          <cell r="T547">
            <v>0.99025724488118294</v>
          </cell>
          <cell r="U547">
            <v>0.99025724488118294</v>
          </cell>
          <cell r="V547">
            <v>0</v>
          </cell>
          <cell r="W547">
            <v>9.7427551188171164E-3</v>
          </cell>
          <cell r="X547">
            <v>9.7427551188171164E-3</v>
          </cell>
          <cell r="Y547">
            <v>0</v>
          </cell>
          <cell r="Z547">
            <v>0</v>
          </cell>
          <cell r="AA547">
            <v>0</v>
          </cell>
          <cell r="AB547">
            <v>1</v>
          </cell>
        </row>
        <row r="548">
          <cell r="B548" t="str">
            <v>TS114S</v>
          </cell>
          <cell r="J548">
            <v>811.6</v>
          </cell>
          <cell r="K548">
            <v>811.6</v>
          </cell>
          <cell r="M548">
            <v>29467.57</v>
          </cell>
          <cell r="N548">
            <v>29467.57</v>
          </cell>
          <cell r="O548">
            <v>30279.17</v>
          </cell>
          <cell r="P548">
            <v>0</v>
          </cell>
          <cell r="Q548">
            <v>0</v>
          </cell>
          <cell r="R548">
            <v>0</v>
          </cell>
          <cell r="S548">
            <v>0</v>
          </cell>
          <cell r="T548">
            <v>0</v>
          </cell>
          <cell r="U548">
            <v>0</v>
          </cell>
          <cell r="V548">
            <v>0</v>
          </cell>
          <cell r="W548">
            <v>2.680390512685784E-2</v>
          </cell>
          <cell r="X548">
            <v>2.680390512685784E-2</v>
          </cell>
          <cell r="Y548">
            <v>0</v>
          </cell>
          <cell r="Z548">
            <v>0.97319609487314218</v>
          </cell>
          <cell r="AA548">
            <v>0.97319609487314218</v>
          </cell>
          <cell r="AB548">
            <v>1</v>
          </cell>
        </row>
        <row r="549">
          <cell r="D549">
            <v>39179.89</v>
          </cell>
          <cell r="E549">
            <v>39179.89</v>
          </cell>
          <cell r="G549">
            <v>83722.19</v>
          </cell>
          <cell r="H549">
            <v>83722.19</v>
          </cell>
          <cell r="J549">
            <v>2350.85</v>
          </cell>
          <cell r="K549">
            <v>2350.85</v>
          </cell>
          <cell r="M549">
            <v>29467.57</v>
          </cell>
          <cell r="N549">
            <v>29467.57</v>
          </cell>
          <cell r="O549">
            <v>154720.5</v>
          </cell>
          <cell r="P549">
            <v>0</v>
          </cell>
          <cell r="Q549">
            <v>0.25323011494921488</v>
          </cell>
          <cell r="R549">
            <v>0.25323011494921488</v>
          </cell>
          <cell r="S549">
            <v>0</v>
          </cell>
          <cell r="T549">
            <v>0.54111892089283575</v>
          </cell>
          <cell r="U549">
            <v>0.54111892089283575</v>
          </cell>
          <cell r="V549">
            <v>0</v>
          </cell>
          <cell r="W549">
            <v>1.5194172717900989E-2</v>
          </cell>
          <cell r="X549">
            <v>1.5194172717900989E-2</v>
          </cell>
          <cell r="Y549">
            <v>0</v>
          </cell>
          <cell r="Z549">
            <v>0.19045679144004835</v>
          </cell>
          <cell r="AA549">
            <v>0.19045679144004835</v>
          </cell>
          <cell r="AB549">
            <v>1</v>
          </cell>
        </row>
        <row r="550">
          <cell r="B550" t="str">
            <v>TS115</v>
          </cell>
          <cell r="J550">
            <v>-26419.65</v>
          </cell>
          <cell r="K550">
            <v>-26419.65</v>
          </cell>
          <cell r="O550">
            <v>-26419.65</v>
          </cell>
          <cell r="P550">
            <v>0</v>
          </cell>
          <cell r="Q550">
            <v>0</v>
          </cell>
          <cell r="R550">
            <v>0</v>
          </cell>
          <cell r="S550">
            <v>0</v>
          </cell>
          <cell r="T550">
            <v>0</v>
          </cell>
          <cell r="U550">
            <v>0</v>
          </cell>
          <cell r="V550">
            <v>0</v>
          </cell>
          <cell r="W550">
            <v>1</v>
          </cell>
          <cell r="X550">
            <v>1</v>
          </cell>
          <cell r="Y550">
            <v>0</v>
          </cell>
          <cell r="Z550">
            <v>0</v>
          </cell>
          <cell r="AA550">
            <v>0</v>
          </cell>
          <cell r="AB550">
            <v>1</v>
          </cell>
        </row>
        <row r="551">
          <cell r="J551">
            <v>-26419.65</v>
          </cell>
          <cell r="K551">
            <v>-26419.65</v>
          </cell>
          <cell r="O551">
            <v>-26419.65</v>
          </cell>
          <cell r="P551">
            <v>0</v>
          </cell>
          <cell r="Q551">
            <v>0</v>
          </cell>
          <cell r="R551">
            <v>0</v>
          </cell>
          <cell r="S551">
            <v>0</v>
          </cell>
          <cell r="T551">
            <v>0</v>
          </cell>
          <cell r="U551">
            <v>0</v>
          </cell>
          <cell r="V551">
            <v>0</v>
          </cell>
          <cell r="W551">
            <v>1</v>
          </cell>
          <cell r="X551">
            <v>1</v>
          </cell>
          <cell r="Y551">
            <v>0</v>
          </cell>
          <cell r="Z551">
            <v>0</v>
          </cell>
          <cell r="AA551">
            <v>0</v>
          </cell>
          <cell r="AB551">
            <v>1</v>
          </cell>
        </row>
        <row r="552">
          <cell r="B552" t="str">
            <v>TS116</v>
          </cell>
          <cell r="D552">
            <v>858.86</v>
          </cell>
          <cell r="E552">
            <v>858.86</v>
          </cell>
          <cell r="J552">
            <v>1348386.11</v>
          </cell>
          <cell r="K552">
            <v>1348386.11</v>
          </cell>
          <cell r="O552">
            <v>1349244.97</v>
          </cell>
          <cell r="P552">
            <v>0</v>
          </cell>
          <cell r="Q552">
            <v>6.3654860243799914E-4</v>
          </cell>
          <cell r="R552">
            <v>6.3654860243799914E-4</v>
          </cell>
          <cell r="S552">
            <v>0</v>
          </cell>
          <cell r="T552">
            <v>0</v>
          </cell>
          <cell r="U552">
            <v>0</v>
          </cell>
          <cell r="V552">
            <v>0</v>
          </cell>
          <cell r="W552">
            <v>0.99936345139756211</v>
          </cell>
          <cell r="X552">
            <v>0.99936345139756211</v>
          </cell>
          <cell r="Y552">
            <v>0</v>
          </cell>
          <cell r="Z552">
            <v>0</v>
          </cell>
          <cell r="AA552">
            <v>0</v>
          </cell>
          <cell r="AB552">
            <v>1</v>
          </cell>
        </row>
        <row r="553">
          <cell r="D553">
            <v>858.86</v>
          </cell>
          <cell r="E553">
            <v>858.86</v>
          </cell>
          <cell r="J553">
            <v>1348386.11</v>
          </cell>
          <cell r="K553">
            <v>1348386.11</v>
          </cell>
          <cell r="O553">
            <v>1349244.97</v>
          </cell>
          <cell r="P553">
            <v>0</v>
          </cell>
          <cell r="Q553">
            <v>6.3654860243799914E-4</v>
          </cell>
          <cell r="R553">
            <v>6.3654860243799914E-4</v>
          </cell>
          <cell r="S553">
            <v>0</v>
          </cell>
          <cell r="T553">
            <v>0</v>
          </cell>
          <cell r="U553">
            <v>0</v>
          </cell>
          <cell r="V553">
            <v>0</v>
          </cell>
          <cell r="W553">
            <v>0.99936345139756211</v>
          </cell>
          <cell r="X553">
            <v>0.99936345139756211</v>
          </cell>
          <cell r="Y553">
            <v>0</v>
          </cell>
          <cell r="Z553">
            <v>0</v>
          </cell>
          <cell r="AA553">
            <v>0</v>
          </cell>
          <cell r="AB553">
            <v>1</v>
          </cell>
        </row>
        <row r="554">
          <cell r="B554" t="str">
            <v>TS117</v>
          </cell>
          <cell r="D554">
            <v>622677.23</v>
          </cell>
          <cell r="E554">
            <v>622677.23</v>
          </cell>
          <cell r="G554">
            <v>39057.160000000003</v>
          </cell>
          <cell r="H554">
            <v>39057.160000000003</v>
          </cell>
          <cell r="J554">
            <v>3202601.87</v>
          </cell>
          <cell r="K554">
            <v>3202601.87</v>
          </cell>
          <cell r="O554">
            <v>3864336.26</v>
          </cell>
          <cell r="P554">
            <v>0</v>
          </cell>
          <cell r="Q554">
            <v>0.16113432892612714</v>
          </cell>
          <cell r="R554">
            <v>0.16113432892612714</v>
          </cell>
          <cell r="S554">
            <v>0</v>
          </cell>
          <cell r="T554">
            <v>1.0107081105824886E-2</v>
          </cell>
          <cell r="U554">
            <v>1.0107081105824886E-2</v>
          </cell>
          <cell r="V554">
            <v>0</v>
          </cell>
          <cell r="W554">
            <v>0.82875858996804808</v>
          </cell>
          <cell r="X554">
            <v>0.82875858996804808</v>
          </cell>
          <cell r="Y554">
            <v>0</v>
          </cell>
          <cell r="Z554">
            <v>0</v>
          </cell>
          <cell r="AA554">
            <v>0</v>
          </cell>
          <cell r="AB554">
            <v>1</v>
          </cell>
        </row>
        <row r="555">
          <cell r="D555">
            <v>622677.23</v>
          </cell>
          <cell r="E555">
            <v>622677.23</v>
          </cell>
          <cell r="G555">
            <v>39057.160000000003</v>
          </cell>
          <cell r="H555">
            <v>39057.160000000003</v>
          </cell>
          <cell r="J555">
            <v>3202601.87</v>
          </cell>
          <cell r="K555">
            <v>3202601.87</v>
          </cell>
          <cell r="O555">
            <v>3864336.26</v>
          </cell>
          <cell r="P555">
            <v>0</v>
          </cell>
          <cell r="Q555">
            <v>0.16113432892612714</v>
          </cell>
          <cell r="R555">
            <v>0.16113432892612714</v>
          </cell>
          <cell r="S555">
            <v>0</v>
          </cell>
          <cell r="T555">
            <v>1.0107081105824886E-2</v>
          </cell>
          <cell r="U555">
            <v>1.0107081105824886E-2</v>
          </cell>
          <cell r="V555">
            <v>0</v>
          </cell>
          <cell r="W555">
            <v>0.82875858996804808</v>
          </cell>
          <cell r="X555">
            <v>0.82875858996804808</v>
          </cell>
          <cell r="Y555">
            <v>0</v>
          </cell>
          <cell r="Z555">
            <v>0</v>
          </cell>
          <cell r="AA555">
            <v>0</v>
          </cell>
          <cell r="AB555">
            <v>1</v>
          </cell>
        </row>
        <row r="556">
          <cell r="B556" t="str">
            <v>TS118</v>
          </cell>
          <cell r="D556">
            <v>189053.85</v>
          </cell>
          <cell r="E556">
            <v>189053.85</v>
          </cell>
          <cell r="G556">
            <v>554.74</v>
          </cell>
          <cell r="H556">
            <v>554.74</v>
          </cell>
          <cell r="J556">
            <v>240630.19</v>
          </cell>
          <cell r="K556">
            <v>240630.19</v>
          </cell>
          <cell r="O556">
            <v>430238.78</v>
          </cell>
          <cell r="P556">
            <v>0</v>
          </cell>
          <cell r="Q556">
            <v>0.43941610749268112</v>
          </cell>
          <cell r="R556">
            <v>0.43941610749268112</v>
          </cell>
          <cell r="S556">
            <v>0</v>
          </cell>
          <cell r="T556">
            <v>1.2893770291929518E-3</v>
          </cell>
          <cell r="U556">
            <v>1.2893770291929518E-3</v>
          </cell>
          <cell r="V556">
            <v>0</v>
          </cell>
          <cell r="W556">
            <v>0.55929451547812581</v>
          </cell>
          <cell r="X556">
            <v>0.55929451547812581</v>
          </cell>
          <cell r="Y556">
            <v>0</v>
          </cell>
          <cell r="Z556">
            <v>0</v>
          </cell>
          <cell r="AA556">
            <v>0</v>
          </cell>
          <cell r="AB556">
            <v>1</v>
          </cell>
        </row>
        <row r="557">
          <cell r="D557">
            <v>189053.85</v>
          </cell>
          <cell r="E557">
            <v>189053.85</v>
          </cell>
          <cell r="G557">
            <v>554.74</v>
          </cell>
          <cell r="H557">
            <v>554.74</v>
          </cell>
          <cell r="J557">
            <v>240630.19</v>
          </cell>
          <cell r="K557">
            <v>240630.19</v>
          </cell>
          <cell r="O557">
            <v>430238.78</v>
          </cell>
          <cell r="P557">
            <v>0</v>
          </cell>
          <cell r="Q557">
            <v>0.43941610749268112</v>
          </cell>
          <cell r="R557">
            <v>0.43941610749268112</v>
          </cell>
          <cell r="S557">
            <v>0</v>
          </cell>
          <cell r="T557">
            <v>1.2893770291929518E-3</v>
          </cell>
          <cell r="U557">
            <v>1.2893770291929518E-3</v>
          </cell>
          <cell r="V557">
            <v>0</v>
          </cell>
          <cell r="W557">
            <v>0.55929451547812581</v>
          </cell>
          <cell r="X557">
            <v>0.55929451547812581</v>
          </cell>
          <cell r="Y557">
            <v>0</v>
          </cell>
          <cell r="Z557">
            <v>0</v>
          </cell>
          <cell r="AA557">
            <v>0</v>
          </cell>
          <cell r="AB557">
            <v>1</v>
          </cell>
        </row>
        <row r="558">
          <cell r="B558" t="str">
            <v>TS119</v>
          </cell>
          <cell r="G558">
            <v>13267.98</v>
          </cell>
          <cell r="H558">
            <v>13267.98</v>
          </cell>
          <cell r="J558">
            <v>1878570.89</v>
          </cell>
          <cell r="K558">
            <v>1878570.89</v>
          </cell>
          <cell r="M558">
            <v>468208.73</v>
          </cell>
          <cell r="N558">
            <v>468208.73</v>
          </cell>
          <cell r="O558">
            <v>2360047.6</v>
          </cell>
          <cell r="P558">
            <v>0</v>
          </cell>
          <cell r="Q558">
            <v>0</v>
          </cell>
          <cell r="R558">
            <v>0</v>
          </cell>
          <cell r="S558">
            <v>0</v>
          </cell>
          <cell r="T558">
            <v>5.6219120326217141E-3</v>
          </cell>
          <cell r="U558">
            <v>5.6219120326217141E-3</v>
          </cell>
          <cell r="V558">
            <v>0</v>
          </cell>
          <cell r="W558">
            <v>0.79598855972226989</v>
          </cell>
          <cell r="X558">
            <v>0.79598855972226989</v>
          </cell>
          <cell r="Y558">
            <v>0</v>
          </cell>
          <cell r="Z558">
            <v>0.19838952824510825</v>
          </cell>
          <cell r="AA558">
            <v>0.19838952824510825</v>
          </cell>
          <cell r="AB558">
            <v>1</v>
          </cell>
        </row>
        <row r="559">
          <cell r="G559">
            <v>13267.98</v>
          </cell>
          <cell r="H559">
            <v>13267.98</v>
          </cell>
          <cell r="J559">
            <v>1878570.89</v>
          </cell>
          <cell r="K559">
            <v>1878570.89</v>
          </cell>
          <cell r="M559">
            <v>468208.73</v>
          </cell>
          <cell r="N559">
            <v>468208.73</v>
          </cell>
          <cell r="O559">
            <v>2360047.6</v>
          </cell>
          <cell r="P559">
            <v>0</v>
          </cell>
          <cell r="Q559">
            <v>0</v>
          </cell>
          <cell r="R559">
            <v>0</v>
          </cell>
          <cell r="S559">
            <v>0</v>
          </cell>
          <cell r="T559">
            <v>5.6219120326217141E-3</v>
          </cell>
          <cell r="U559">
            <v>5.6219120326217141E-3</v>
          </cell>
          <cell r="V559">
            <v>0</v>
          </cell>
          <cell r="W559">
            <v>0.79598855972226989</v>
          </cell>
          <cell r="X559">
            <v>0.79598855972226989</v>
          </cell>
          <cell r="Y559">
            <v>0</v>
          </cell>
          <cell r="Z559">
            <v>0.19838952824510825</v>
          </cell>
          <cell r="AA559">
            <v>0.19838952824510825</v>
          </cell>
          <cell r="AB559">
            <v>1</v>
          </cell>
        </row>
        <row r="560">
          <cell r="B560" t="str">
            <v>TS120</v>
          </cell>
          <cell r="D560">
            <v>4195.2</v>
          </cell>
          <cell r="E560">
            <v>4195.2</v>
          </cell>
          <cell r="G560">
            <v>72997.06</v>
          </cell>
          <cell r="H560">
            <v>72997.06</v>
          </cell>
          <cell r="J560">
            <v>1310877.3899999999</v>
          </cell>
          <cell r="K560">
            <v>1310877.3899999999</v>
          </cell>
          <cell r="O560">
            <v>1388069.65</v>
          </cell>
          <cell r="P560">
            <v>0</v>
          </cell>
          <cell r="Q560">
            <v>3.0223267254636684E-3</v>
          </cell>
          <cell r="R560">
            <v>3.0223267254636684E-3</v>
          </cell>
          <cell r="S560">
            <v>0</v>
          </cell>
          <cell r="T560">
            <v>5.2588902869535402E-2</v>
          </cell>
          <cell r="U560">
            <v>5.2588902869535402E-2</v>
          </cell>
          <cell r="V560">
            <v>0</v>
          </cell>
          <cell r="W560">
            <v>0.94438877040500091</v>
          </cell>
          <cell r="X560">
            <v>0.94438877040500091</v>
          </cell>
          <cell r="Y560">
            <v>0</v>
          </cell>
          <cell r="Z560">
            <v>0</v>
          </cell>
          <cell r="AA560">
            <v>0</v>
          </cell>
          <cell r="AB560">
            <v>1</v>
          </cell>
        </row>
        <row r="561">
          <cell r="D561">
            <v>4195.2</v>
          </cell>
          <cell r="E561">
            <v>4195.2</v>
          </cell>
          <cell r="G561">
            <v>72997.06</v>
          </cell>
          <cell r="H561">
            <v>72997.06</v>
          </cell>
          <cell r="J561">
            <v>1310877.3899999999</v>
          </cell>
          <cell r="K561">
            <v>1310877.3899999999</v>
          </cell>
          <cell r="O561">
            <v>1388069.65</v>
          </cell>
          <cell r="P561">
            <v>0</v>
          </cell>
          <cell r="Q561">
            <v>3.0223267254636684E-3</v>
          </cell>
          <cell r="R561">
            <v>3.0223267254636684E-3</v>
          </cell>
          <cell r="S561">
            <v>0</v>
          </cell>
          <cell r="T561">
            <v>5.2588902869535402E-2</v>
          </cell>
          <cell r="U561">
            <v>5.2588902869535402E-2</v>
          </cell>
          <cell r="V561">
            <v>0</v>
          </cell>
          <cell r="W561">
            <v>0.94438877040500091</v>
          </cell>
          <cell r="X561">
            <v>0.94438877040500091</v>
          </cell>
          <cell r="Y561">
            <v>0</v>
          </cell>
          <cell r="Z561">
            <v>0</v>
          </cell>
          <cell r="AA561">
            <v>0</v>
          </cell>
          <cell r="AB561">
            <v>1</v>
          </cell>
        </row>
        <row r="562">
          <cell r="B562" t="str">
            <v>TS121</v>
          </cell>
          <cell r="J562">
            <v>126465.84</v>
          </cell>
          <cell r="K562">
            <v>126465.84</v>
          </cell>
          <cell r="M562">
            <v>63538.33</v>
          </cell>
          <cell r="N562">
            <v>63538.33</v>
          </cell>
          <cell r="O562">
            <v>190004.17</v>
          </cell>
          <cell r="P562">
            <v>0</v>
          </cell>
          <cell r="Q562">
            <v>0</v>
          </cell>
          <cell r="R562">
            <v>0</v>
          </cell>
          <cell r="S562">
            <v>0</v>
          </cell>
          <cell r="T562">
            <v>0</v>
          </cell>
          <cell r="U562">
            <v>0</v>
          </cell>
          <cell r="V562">
            <v>0</v>
          </cell>
          <cell r="W562">
            <v>0.66559507615017077</v>
          </cell>
          <cell r="X562">
            <v>0.66559507615017077</v>
          </cell>
          <cell r="Y562">
            <v>0</v>
          </cell>
          <cell r="Z562">
            <v>0.33440492384982917</v>
          </cell>
          <cell r="AA562">
            <v>0.33440492384982917</v>
          </cell>
          <cell r="AB562">
            <v>1</v>
          </cell>
        </row>
        <row r="563">
          <cell r="J563">
            <v>126465.84</v>
          </cell>
          <cell r="K563">
            <v>126465.84</v>
          </cell>
          <cell r="M563">
            <v>63538.33</v>
          </cell>
          <cell r="N563">
            <v>63538.33</v>
          </cell>
          <cell r="O563">
            <v>190004.17</v>
          </cell>
          <cell r="P563">
            <v>0</v>
          </cell>
          <cell r="Q563">
            <v>0</v>
          </cell>
          <cell r="R563">
            <v>0</v>
          </cell>
          <cell r="S563">
            <v>0</v>
          </cell>
          <cell r="T563">
            <v>0</v>
          </cell>
          <cell r="U563">
            <v>0</v>
          </cell>
          <cell r="V563">
            <v>0</v>
          </cell>
          <cell r="W563">
            <v>0.66559507615017077</v>
          </cell>
          <cell r="X563">
            <v>0.66559507615017077</v>
          </cell>
          <cell r="Y563">
            <v>0</v>
          </cell>
          <cell r="Z563">
            <v>0.33440492384982917</v>
          </cell>
          <cell r="AA563">
            <v>0.33440492384982917</v>
          </cell>
          <cell r="AB563">
            <v>1</v>
          </cell>
        </row>
        <row r="564">
          <cell r="B564" t="str">
            <v>TS122</v>
          </cell>
          <cell r="J564">
            <v>23849</v>
          </cell>
          <cell r="K564">
            <v>23849</v>
          </cell>
          <cell r="O564">
            <v>23849</v>
          </cell>
          <cell r="P564">
            <v>0</v>
          </cell>
          <cell r="Q564">
            <v>0</v>
          </cell>
          <cell r="R564">
            <v>0</v>
          </cell>
          <cell r="S564">
            <v>0</v>
          </cell>
          <cell r="T564">
            <v>0</v>
          </cell>
          <cell r="U564">
            <v>0</v>
          </cell>
          <cell r="V564">
            <v>0</v>
          </cell>
          <cell r="W564">
            <v>1</v>
          </cell>
          <cell r="X564">
            <v>1</v>
          </cell>
          <cell r="Y564">
            <v>0</v>
          </cell>
          <cell r="Z564">
            <v>0</v>
          </cell>
          <cell r="AA564">
            <v>0</v>
          </cell>
          <cell r="AB564">
            <v>1</v>
          </cell>
        </row>
        <row r="565">
          <cell r="J565">
            <v>23849</v>
          </cell>
          <cell r="K565">
            <v>23849</v>
          </cell>
          <cell r="O565">
            <v>23849</v>
          </cell>
          <cell r="P565">
            <v>0</v>
          </cell>
          <cell r="Q565">
            <v>0</v>
          </cell>
          <cell r="R565">
            <v>0</v>
          </cell>
          <cell r="S565">
            <v>0</v>
          </cell>
          <cell r="T565">
            <v>0</v>
          </cell>
          <cell r="U565">
            <v>0</v>
          </cell>
          <cell r="V565">
            <v>0</v>
          </cell>
          <cell r="W565">
            <v>1</v>
          </cell>
          <cell r="X565">
            <v>1</v>
          </cell>
          <cell r="Y565">
            <v>0</v>
          </cell>
          <cell r="Z565">
            <v>0</v>
          </cell>
          <cell r="AA565">
            <v>0</v>
          </cell>
          <cell r="AB565">
            <v>1</v>
          </cell>
        </row>
        <row r="566">
          <cell r="B566" t="str">
            <v>TS123</v>
          </cell>
          <cell r="J566">
            <v>24578.959999999999</v>
          </cell>
          <cell r="K566">
            <v>24578.959999999999</v>
          </cell>
          <cell r="O566">
            <v>24578.959999999999</v>
          </cell>
          <cell r="P566">
            <v>0</v>
          </cell>
          <cell r="Q566">
            <v>0</v>
          </cell>
          <cell r="R566">
            <v>0</v>
          </cell>
          <cell r="S566">
            <v>0</v>
          </cell>
          <cell r="T566">
            <v>0</v>
          </cell>
          <cell r="U566">
            <v>0</v>
          </cell>
          <cell r="V566">
            <v>0</v>
          </cell>
          <cell r="W566">
            <v>1</v>
          </cell>
          <cell r="X566">
            <v>1</v>
          </cell>
          <cell r="Y566">
            <v>0</v>
          </cell>
          <cell r="Z566">
            <v>0</v>
          </cell>
          <cell r="AA566">
            <v>0</v>
          </cell>
          <cell r="AB566">
            <v>1</v>
          </cell>
        </row>
        <row r="567">
          <cell r="J567">
            <v>24578.959999999999</v>
          </cell>
          <cell r="K567">
            <v>24578.959999999999</v>
          </cell>
          <cell r="O567">
            <v>24578.959999999999</v>
          </cell>
          <cell r="P567">
            <v>0</v>
          </cell>
          <cell r="Q567">
            <v>0</v>
          </cell>
          <cell r="R567">
            <v>0</v>
          </cell>
          <cell r="S567">
            <v>0</v>
          </cell>
          <cell r="T567">
            <v>0</v>
          </cell>
          <cell r="U567">
            <v>0</v>
          </cell>
          <cell r="V567">
            <v>0</v>
          </cell>
          <cell r="W567">
            <v>1</v>
          </cell>
          <cell r="X567">
            <v>1</v>
          </cell>
          <cell r="Y567">
            <v>0</v>
          </cell>
          <cell r="Z567">
            <v>0</v>
          </cell>
          <cell r="AA567">
            <v>0</v>
          </cell>
          <cell r="AB567">
            <v>1</v>
          </cell>
        </row>
        <row r="568">
          <cell r="B568" t="str">
            <v>TS124</v>
          </cell>
          <cell r="J568">
            <v>549685.73</v>
          </cell>
          <cell r="K568">
            <v>549685.73</v>
          </cell>
          <cell r="M568">
            <v>1942.05</v>
          </cell>
          <cell r="N568">
            <v>1942.05</v>
          </cell>
          <cell r="O568">
            <v>551627.78</v>
          </cell>
          <cell r="P568">
            <v>0</v>
          </cell>
          <cell r="Q568">
            <v>0</v>
          </cell>
          <cell r="R568">
            <v>0</v>
          </cell>
          <cell r="S568">
            <v>0</v>
          </cell>
          <cell r="T568">
            <v>0</v>
          </cell>
          <cell r="U568">
            <v>0</v>
          </cell>
          <cell r="V568">
            <v>0</v>
          </cell>
          <cell r="W568">
            <v>0.99647941951001806</v>
          </cell>
          <cell r="X568">
            <v>0.99647941951001806</v>
          </cell>
          <cell r="Y568">
            <v>0</v>
          </cell>
          <cell r="Z568">
            <v>3.5205804899818495E-3</v>
          </cell>
          <cell r="AA568">
            <v>3.5205804899818495E-3</v>
          </cell>
          <cell r="AB568">
            <v>1</v>
          </cell>
        </row>
        <row r="569">
          <cell r="J569">
            <v>549685.73</v>
          </cell>
          <cell r="K569">
            <v>549685.73</v>
          </cell>
          <cell r="M569">
            <v>1942.05</v>
          </cell>
          <cell r="N569">
            <v>1942.05</v>
          </cell>
          <cell r="O569">
            <v>551627.78</v>
          </cell>
          <cell r="P569">
            <v>0</v>
          </cell>
          <cell r="Q569">
            <v>0</v>
          </cell>
          <cell r="R569">
            <v>0</v>
          </cell>
          <cell r="S569">
            <v>0</v>
          </cell>
          <cell r="T569">
            <v>0</v>
          </cell>
          <cell r="U569">
            <v>0</v>
          </cell>
          <cell r="V569">
            <v>0</v>
          </cell>
          <cell r="W569">
            <v>0.99647941951001806</v>
          </cell>
          <cell r="X569">
            <v>0.99647941951001806</v>
          </cell>
          <cell r="Y569">
            <v>0</v>
          </cell>
          <cell r="Z569">
            <v>3.5205804899818495E-3</v>
          </cell>
          <cell r="AA569">
            <v>3.5205804899818495E-3</v>
          </cell>
          <cell r="AB569">
            <v>1</v>
          </cell>
        </row>
        <row r="570">
          <cell r="B570" t="str">
            <v>TS125</v>
          </cell>
          <cell r="D570">
            <v>7128.59</v>
          </cell>
          <cell r="E570">
            <v>7128.59</v>
          </cell>
          <cell r="G570">
            <v>442210.21</v>
          </cell>
          <cell r="H570">
            <v>442210.21</v>
          </cell>
          <cell r="J570">
            <v>4903734.13</v>
          </cell>
          <cell r="K570">
            <v>4903734.13</v>
          </cell>
          <cell r="O570">
            <v>5353072.93</v>
          </cell>
          <cell r="P570">
            <v>0</v>
          </cell>
          <cell r="Q570">
            <v>1.331681838304415E-3</v>
          </cell>
          <cell r="R570">
            <v>1.331681838304415E-3</v>
          </cell>
          <cell r="S570">
            <v>0</v>
          </cell>
          <cell r="T570">
            <v>8.260866529983929E-2</v>
          </cell>
          <cell r="U570">
            <v>8.260866529983929E-2</v>
          </cell>
          <cell r="V570">
            <v>0</v>
          </cell>
          <cell r="W570">
            <v>0.91605965286185631</v>
          </cell>
          <cell r="X570">
            <v>0.91605965286185631</v>
          </cell>
          <cell r="Y570">
            <v>0</v>
          </cell>
          <cell r="Z570">
            <v>0</v>
          </cell>
          <cell r="AA570">
            <v>0</v>
          </cell>
          <cell r="AB570">
            <v>1</v>
          </cell>
        </row>
        <row r="571">
          <cell r="D571">
            <v>7128.59</v>
          </cell>
          <cell r="E571">
            <v>7128.59</v>
          </cell>
          <cell r="G571">
            <v>442210.21</v>
          </cell>
          <cell r="H571">
            <v>442210.21</v>
          </cell>
          <cell r="J571">
            <v>4903734.13</v>
          </cell>
          <cell r="K571">
            <v>4903734.13</v>
          </cell>
          <cell r="O571">
            <v>5353072.93</v>
          </cell>
          <cell r="P571">
            <v>0</v>
          </cell>
          <cell r="Q571">
            <v>1.331681838304415E-3</v>
          </cell>
          <cell r="R571">
            <v>1.331681838304415E-3</v>
          </cell>
          <cell r="S571">
            <v>0</v>
          </cell>
          <cell r="T571">
            <v>8.260866529983929E-2</v>
          </cell>
          <cell r="U571">
            <v>8.260866529983929E-2</v>
          </cell>
          <cell r="V571">
            <v>0</v>
          </cell>
          <cell r="W571">
            <v>0.91605965286185631</v>
          </cell>
          <cell r="X571">
            <v>0.91605965286185631</v>
          </cell>
          <cell r="Y571">
            <v>0</v>
          </cell>
          <cell r="Z571">
            <v>0</v>
          </cell>
          <cell r="AA571">
            <v>0</v>
          </cell>
          <cell r="AB571">
            <v>1</v>
          </cell>
        </row>
        <row r="572">
          <cell r="B572" t="str">
            <v>TS127</v>
          </cell>
          <cell r="G572">
            <v>11703.81</v>
          </cell>
          <cell r="H572">
            <v>11703.81</v>
          </cell>
          <cell r="J572">
            <v>1834201.67</v>
          </cell>
          <cell r="K572">
            <v>1834201.67</v>
          </cell>
          <cell r="O572">
            <v>1845905.48</v>
          </cell>
          <cell r="P572">
            <v>0</v>
          </cell>
          <cell r="Q572">
            <v>0</v>
          </cell>
          <cell r="R572">
            <v>0</v>
          </cell>
          <cell r="S572">
            <v>0</v>
          </cell>
          <cell r="T572">
            <v>6.3404167368309667E-3</v>
          </cell>
          <cell r="U572">
            <v>6.3404167368309667E-3</v>
          </cell>
          <cell r="V572">
            <v>0</v>
          </cell>
          <cell r="W572">
            <v>0.99365958326316906</v>
          </cell>
          <cell r="X572">
            <v>0.99365958326316906</v>
          </cell>
          <cell r="Y572">
            <v>0</v>
          </cell>
          <cell r="Z572">
            <v>0</v>
          </cell>
          <cell r="AA572">
            <v>0</v>
          </cell>
          <cell r="AB572">
            <v>1</v>
          </cell>
        </row>
        <row r="573">
          <cell r="G573">
            <v>11703.81</v>
          </cell>
          <cell r="H573">
            <v>11703.81</v>
          </cell>
          <cell r="J573">
            <v>1834201.67</v>
          </cell>
          <cell r="K573">
            <v>1834201.67</v>
          </cell>
          <cell r="O573">
            <v>1845905.48</v>
          </cell>
          <cell r="P573">
            <v>0</v>
          </cell>
          <cell r="Q573">
            <v>0</v>
          </cell>
          <cell r="R573">
            <v>0</v>
          </cell>
          <cell r="S573">
            <v>0</v>
          </cell>
          <cell r="T573">
            <v>6.3404167368309667E-3</v>
          </cell>
          <cell r="U573">
            <v>6.3404167368309667E-3</v>
          </cell>
          <cell r="V573">
            <v>0</v>
          </cell>
          <cell r="W573">
            <v>0.99365958326316906</v>
          </cell>
          <cell r="X573">
            <v>0.99365958326316906</v>
          </cell>
          <cell r="Y573">
            <v>0</v>
          </cell>
          <cell r="Z573">
            <v>0</v>
          </cell>
          <cell r="AA573">
            <v>0</v>
          </cell>
          <cell r="AB573">
            <v>1</v>
          </cell>
        </row>
        <row r="574">
          <cell r="B574" t="str">
            <v>TS128</v>
          </cell>
          <cell r="G574">
            <v>5340.28</v>
          </cell>
          <cell r="H574">
            <v>5340.28</v>
          </cell>
          <cell r="J574">
            <v>106893.7</v>
          </cell>
          <cell r="K574">
            <v>106893.7</v>
          </cell>
          <cell r="O574">
            <v>112233.98</v>
          </cell>
          <cell r="P574">
            <v>0</v>
          </cell>
          <cell r="Q574">
            <v>0</v>
          </cell>
          <cell r="R574">
            <v>0</v>
          </cell>
          <cell r="S574">
            <v>0</v>
          </cell>
          <cell r="T574">
            <v>4.7581668225612245E-2</v>
          </cell>
          <cell r="U574">
            <v>4.7581668225612245E-2</v>
          </cell>
          <cell r="V574">
            <v>0</v>
          </cell>
          <cell r="W574">
            <v>0.95241833177438773</v>
          </cell>
          <cell r="X574">
            <v>0.95241833177438773</v>
          </cell>
          <cell r="Y574">
            <v>0</v>
          </cell>
          <cell r="Z574">
            <v>0</v>
          </cell>
          <cell r="AA574">
            <v>0</v>
          </cell>
          <cell r="AB574">
            <v>1</v>
          </cell>
        </row>
        <row r="575">
          <cell r="G575">
            <v>5340.28</v>
          </cell>
          <cell r="H575">
            <v>5340.28</v>
          </cell>
          <cell r="J575">
            <v>106893.7</v>
          </cell>
          <cell r="K575">
            <v>106893.7</v>
          </cell>
          <cell r="O575">
            <v>112233.98</v>
          </cell>
          <cell r="P575">
            <v>0</v>
          </cell>
          <cell r="Q575">
            <v>0</v>
          </cell>
          <cell r="R575">
            <v>0</v>
          </cell>
          <cell r="S575">
            <v>0</v>
          </cell>
          <cell r="T575">
            <v>4.7581668225612245E-2</v>
          </cell>
          <cell r="U575">
            <v>4.7581668225612245E-2</v>
          </cell>
          <cell r="V575">
            <v>0</v>
          </cell>
          <cell r="W575">
            <v>0.95241833177438773</v>
          </cell>
          <cell r="X575">
            <v>0.95241833177438773</v>
          </cell>
          <cell r="Y575">
            <v>0</v>
          </cell>
          <cell r="Z575">
            <v>0</v>
          </cell>
          <cell r="AA575">
            <v>0</v>
          </cell>
          <cell r="AB575">
            <v>1</v>
          </cell>
        </row>
        <row r="576">
          <cell r="B576" t="str">
            <v>TS130</v>
          </cell>
          <cell r="G576">
            <v>90.91</v>
          </cell>
          <cell r="H576">
            <v>90.91</v>
          </cell>
          <cell r="J576">
            <v>726268.92</v>
          </cell>
          <cell r="K576">
            <v>726268.92</v>
          </cell>
          <cell r="O576">
            <v>726359.83</v>
          </cell>
          <cell r="P576">
            <v>0</v>
          </cell>
          <cell r="Q576">
            <v>0</v>
          </cell>
          <cell r="R576">
            <v>0</v>
          </cell>
          <cell r="S576">
            <v>0</v>
          </cell>
          <cell r="T576">
            <v>1.2515835298876593E-4</v>
          </cell>
          <cell r="U576">
            <v>1.2515835298876593E-4</v>
          </cell>
          <cell r="V576">
            <v>0</v>
          </cell>
          <cell r="W576">
            <v>0.99987484164701135</v>
          </cell>
          <cell r="X576">
            <v>0.99987484164701135</v>
          </cell>
          <cell r="Y576">
            <v>0</v>
          </cell>
          <cell r="Z576">
            <v>0</v>
          </cell>
          <cell r="AA576">
            <v>0</v>
          </cell>
          <cell r="AB576">
            <v>1</v>
          </cell>
        </row>
        <row r="577">
          <cell r="G577">
            <v>90.91</v>
          </cell>
          <cell r="H577">
            <v>90.91</v>
          </cell>
          <cell r="J577">
            <v>726268.92</v>
          </cell>
          <cell r="K577">
            <v>726268.92</v>
          </cell>
          <cell r="O577">
            <v>726359.83</v>
          </cell>
          <cell r="P577">
            <v>0</v>
          </cell>
          <cell r="Q577">
            <v>0</v>
          </cell>
          <cell r="R577">
            <v>0</v>
          </cell>
          <cell r="S577">
            <v>0</v>
          </cell>
          <cell r="T577">
            <v>1.2515835298876593E-4</v>
          </cell>
          <cell r="U577">
            <v>1.2515835298876593E-4</v>
          </cell>
          <cell r="V577">
            <v>0</v>
          </cell>
          <cell r="W577">
            <v>0.99987484164701135</v>
          </cell>
          <cell r="X577">
            <v>0.99987484164701135</v>
          </cell>
          <cell r="Y577">
            <v>0</v>
          </cell>
          <cell r="Z577">
            <v>0</v>
          </cell>
          <cell r="AA577">
            <v>0</v>
          </cell>
          <cell r="AB577">
            <v>1</v>
          </cell>
        </row>
        <row r="578">
          <cell r="B578" t="str">
            <v>TS131</v>
          </cell>
          <cell r="J578">
            <v>318016.59000000003</v>
          </cell>
          <cell r="K578">
            <v>318016.59000000003</v>
          </cell>
          <cell r="M578">
            <v>1942.09</v>
          </cell>
          <cell r="N578">
            <v>1942.09</v>
          </cell>
          <cell r="O578">
            <v>319958.68</v>
          </cell>
          <cell r="P578">
            <v>0</v>
          </cell>
          <cell r="Q578">
            <v>0</v>
          </cell>
          <cell r="R578">
            <v>0</v>
          </cell>
          <cell r="S578">
            <v>0</v>
          </cell>
          <cell r="T578">
            <v>0</v>
          </cell>
          <cell r="U578">
            <v>0</v>
          </cell>
          <cell r="V578">
            <v>0</v>
          </cell>
          <cell r="W578">
            <v>0.9939301849851363</v>
          </cell>
          <cell r="X578">
            <v>0.9939301849851363</v>
          </cell>
          <cell r="Y578">
            <v>0</v>
          </cell>
          <cell r="Z578">
            <v>6.0698150148637943E-3</v>
          </cell>
          <cell r="AA578">
            <v>6.0698150148637943E-3</v>
          </cell>
          <cell r="AB578">
            <v>1</v>
          </cell>
        </row>
        <row r="579">
          <cell r="J579">
            <v>318016.59000000003</v>
          </cell>
          <cell r="K579">
            <v>318016.59000000003</v>
          </cell>
          <cell r="M579">
            <v>1942.09</v>
          </cell>
          <cell r="N579">
            <v>1942.09</v>
          </cell>
          <cell r="O579">
            <v>319958.68</v>
          </cell>
          <cell r="P579">
            <v>0</v>
          </cell>
          <cell r="Q579">
            <v>0</v>
          </cell>
          <cell r="R579">
            <v>0</v>
          </cell>
          <cell r="S579">
            <v>0</v>
          </cell>
          <cell r="T579">
            <v>0</v>
          </cell>
          <cell r="U579">
            <v>0</v>
          </cell>
          <cell r="V579">
            <v>0</v>
          </cell>
          <cell r="W579">
            <v>0.9939301849851363</v>
          </cell>
          <cell r="X579">
            <v>0.9939301849851363</v>
          </cell>
          <cell r="Y579">
            <v>0</v>
          </cell>
          <cell r="Z579">
            <v>6.0698150148637943E-3</v>
          </cell>
          <cell r="AA579">
            <v>6.0698150148637943E-3</v>
          </cell>
          <cell r="AB579">
            <v>1</v>
          </cell>
        </row>
        <row r="580">
          <cell r="B580" t="str">
            <v>TS133</v>
          </cell>
          <cell r="J580">
            <v>1020889.52</v>
          </cell>
          <cell r="K580">
            <v>1020889.52</v>
          </cell>
          <cell r="M580">
            <v>82842.789999999994</v>
          </cell>
          <cell r="N580">
            <v>82842.789999999994</v>
          </cell>
          <cell r="O580">
            <v>1103732.31</v>
          </cell>
          <cell r="P580">
            <v>0</v>
          </cell>
          <cell r="Q580">
            <v>0</v>
          </cell>
          <cell r="R580">
            <v>0</v>
          </cell>
          <cell r="S580">
            <v>0</v>
          </cell>
          <cell r="T580">
            <v>0</v>
          </cell>
          <cell r="U580">
            <v>0</v>
          </cell>
          <cell r="V580">
            <v>0</v>
          </cell>
          <cell r="W580">
            <v>0.92494304166922503</v>
          </cell>
          <cell r="X580">
            <v>0.92494304166922503</v>
          </cell>
          <cell r="Y580">
            <v>0</v>
          </cell>
          <cell r="Z580">
            <v>7.5056958330774956E-2</v>
          </cell>
          <cell r="AA580">
            <v>7.5056958330774956E-2</v>
          </cell>
          <cell r="AB580">
            <v>1</v>
          </cell>
        </row>
        <row r="581">
          <cell r="J581">
            <v>1020889.52</v>
          </cell>
          <cell r="K581">
            <v>1020889.52</v>
          </cell>
          <cell r="M581">
            <v>82842.789999999994</v>
          </cell>
          <cell r="N581">
            <v>82842.789999999994</v>
          </cell>
          <cell r="O581">
            <v>1103732.31</v>
          </cell>
          <cell r="P581">
            <v>0</v>
          </cell>
          <cell r="Q581">
            <v>0</v>
          </cell>
          <cell r="R581">
            <v>0</v>
          </cell>
          <cell r="S581">
            <v>0</v>
          </cell>
          <cell r="T581">
            <v>0</v>
          </cell>
          <cell r="U581">
            <v>0</v>
          </cell>
          <cell r="V581">
            <v>0</v>
          </cell>
          <cell r="W581">
            <v>0.92494304166922503</v>
          </cell>
          <cell r="X581">
            <v>0.92494304166922503</v>
          </cell>
          <cell r="Y581">
            <v>0</v>
          </cell>
          <cell r="Z581">
            <v>7.5056958330774956E-2</v>
          </cell>
          <cell r="AA581">
            <v>7.5056958330774956E-2</v>
          </cell>
          <cell r="AB581">
            <v>1</v>
          </cell>
        </row>
        <row r="582">
          <cell r="B582" t="str">
            <v>TS134</v>
          </cell>
          <cell r="D582">
            <v>500.98</v>
          </cell>
          <cell r="E582">
            <v>500.98</v>
          </cell>
          <cell r="G582">
            <v>788709.48</v>
          </cell>
          <cell r="H582">
            <v>788709.48</v>
          </cell>
          <cell r="J582">
            <v>697544.19</v>
          </cell>
          <cell r="K582">
            <v>697544.19</v>
          </cell>
          <cell r="O582">
            <v>1486754.65</v>
          </cell>
          <cell r="P582">
            <v>0</v>
          </cell>
          <cell r="Q582">
            <v>3.3696212081798436E-4</v>
          </cell>
          <cell r="R582">
            <v>3.3696212081798436E-4</v>
          </cell>
          <cell r="S582">
            <v>0</v>
          </cell>
          <cell r="T582">
            <v>0.53049067645424886</v>
          </cell>
          <cell r="U582">
            <v>0.53049067645424886</v>
          </cell>
          <cell r="V582">
            <v>0</v>
          </cell>
          <cell r="W582">
            <v>0.46917236142493313</v>
          </cell>
          <cell r="X582">
            <v>0.46917236142493313</v>
          </cell>
          <cell r="Y582">
            <v>0</v>
          </cell>
          <cell r="Z582">
            <v>0</v>
          </cell>
          <cell r="AA582">
            <v>0</v>
          </cell>
          <cell r="AB582">
            <v>1</v>
          </cell>
        </row>
        <row r="583">
          <cell r="D583">
            <v>500.98</v>
          </cell>
          <cell r="E583">
            <v>500.98</v>
          </cell>
          <cell r="G583">
            <v>788709.48</v>
          </cell>
          <cell r="H583">
            <v>788709.48</v>
          </cell>
          <cell r="J583">
            <v>697544.19</v>
          </cell>
          <cell r="K583">
            <v>697544.19</v>
          </cell>
          <cell r="O583">
            <v>1486754.65</v>
          </cell>
          <cell r="P583">
            <v>0</v>
          </cell>
          <cell r="Q583">
            <v>3.3696212081798436E-4</v>
          </cell>
          <cell r="R583">
            <v>3.3696212081798436E-4</v>
          </cell>
          <cell r="S583">
            <v>0</v>
          </cell>
          <cell r="T583">
            <v>0.53049067645424886</v>
          </cell>
          <cell r="U583">
            <v>0.53049067645424886</v>
          </cell>
          <cell r="V583">
            <v>0</v>
          </cell>
          <cell r="W583">
            <v>0.46917236142493313</v>
          </cell>
          <cell r="X583">
            <v>0.46917236142493313</v>
          </cell>
          <cell r="Y583">
            <v>0</v>
          </cell>
          <cell r="Z583">
            <v>0</v>
          </cell>
          <cell r="AA583">
            <v>0</v>
          </cell>
          <cell r="AB583">
            <v>1</v>
          </cell>
        </row>
        <row r="584">
          <cell r="B584" t="str">
            <v>TS135</v>
          </cell>
          <cell r="J584">
            <v>56372.89</v>
          </cell>
          <cell r="K584">
            <v>56372.89</v>
          </cell>
          <cell r="O584">
            <v>56372.89</v>
          </cell>
          <cell r="P584">
            <v>0</v>
          </cell>
          <cell r="Q584">
            <v>0</v>
          </cell>
          <cell r="R584">
            <v>0</v>
          </cell>
          <cell r="S584">
            <v>0</v>
          </cell>
          <cell r="T584">
            <v>0</v>
          </cell>
          <cell r="U584">
            <v>0</v>
          </cell>
          <cell r="V584">
            <v>0</v>
          </cell>
          <cell r="W584">
            <v>1</v>
          </cell>
          <cell r="X584">
            <v>1</v>
          </cell>
          <cell r="Y584">
            <v>0</v>
          </cell>
          <cell r="Z584">
            <v>0</v>
          </cell>
          <cell r="AA584">
            <v>0</v>
          </cell>
          <cell r="AB584">
            <v>1</v>
          </cell>
        </row>
        <row r="585">
          <cell r="J585">
            <v>56372.89</v>
          </cell>
          <cell r="K585">
            <v>56372.89</v>
          </cell>
          <cell r="O585">
            <v>56372.89</v>
          </cell>
          <cell r="P585">
            <v>0</v>
          </cell>
          <cell r="Q585">
            <v>0</v>
          </cell>
          <cell r="R585">
            <v>0</v>
          </cell>
          <cell r="S585">
            <v>0</v>
          </cell>
          <cell r="T585">
            <v>0</v>
          </cell>
          <cell r="U585">
            <v>0</v>
          </cell>
          <cell r="V585">
            <v>0</v>
          </cell>
          <cell r="W585">
            <v>1</v>
          </cell>
          <cell r="X585">
            <v>1</v>
          </cell>
          <cell r="Y585">
            <v>0</v>
          </cell>
          <cell r="Z585">
            <v>0</v>
          </cell>
          <cell r="AA585">
            <v>0</v>
          </cell>
          <cell r="AB585">
            <v>1</v>
          </cell>
        </row>
        <row r="586">
          <cell r="B586" t="str">
            <v>TS136</v>
          </cell>
          <cell r="G586">
            <v>1318.03</v>
          </cell>
          <cell r="H586">
            <v>1318.03</v>
          </cell>
          <cell r="J586">
            <v>29050.06</v>
          </cell>
          <cell r="K586">
            <v>29050.06</v>
          </cell>
          <cell r="O586">
            <v>30368.09</v>
          </cell>
          <cell r="P586">
            <v>0</v>
          </cell>
          <cell r="Q586">
            <v>0</v>
          </cell>
          <cell r="R586">
            <v>0</v>
          </cell>
          <cell r="S586">
            <v>0</v>
          </cell>
          <cell r="T586">
            <v>4.3401807621091741E-2</v>
          </cell>
          <cell r="U586">
            <v>4.3401807621091741E-2</v>
          </cell>
          <cell r="V586">
            <v>0</v>
          </cell>
          <cell r="W586">
            <v>0.95659819237890831</v>
          </cell>
          <cell r="X586">
            <v>0.95659819237890831</v>
          </cell>
          <cell r="Y586">
            <v>0</v>
          </cell>
          <cell r="Z586">
            <v>0</v>
          </cell>
          <cell r="AA586">
            <v>0</v>
          </cell>
          <cell r="AB586">
            <v>1</v>
          </cell>
        </row>
        <row r="587">
          <cell r="G587">
            <v>1318.03</v>
          </cell>
          <cell r="H587">
            <v>1318.03</v>
          </cell>
          <cell r="J587">
            <v>29050.06</v>
          </cell>
          <cell r="K587">
            <v>29050.06</v>
          </cell>
          <cell r="O587">
            <v>30368.09</v>
          </cell>
          <cell r="P587">
            <v>0</v>
          </cell>
          <cell r="Q587">
            <v>0</v>
          </cell>
          <cell r="R587">
            <v>0</v>
          </cell>
          <cell r="S587">
            <v>0</v>
          </cell>
          <cell r="T587">
            <v>4.3401807621091741E-2</v>
          </cell>
          <cell r="U587">
            <v>4.3401807621091741E-2</v>
          </cell>
          <cell r="V587">
            <v>0</v>
          </cell>
          <cell r="W587">
            <v>0.95659819237890831</v>
          </cell>
          <cell r="X587">
            <v>0.95659819237890831</v>
          </cell>
          <cell r="Y587">
            <v>0</v>
          </cell>
          <cell r="Z587">
            <v>0</v>
          </cell>
          <cell r="AA587">
            <v>0</v>
          </cell>
          <cell r="AB587">
            <v>1</v>
          </cell>
        </row>
        <row r="588">
          <cell r="B588" t="str">
            <v>TS137</v>
          </cell>
          <cell r="G588">
            <v>3990</v>
          </cell>
          <cell r="H588">
            <v>3990</v>
          </cell>
          <cell r="J588">
            <v>36492.42</v>
          </cell>
          <cell r="K588">
            <v>36492.42</v>
          </cell>
          <cell r="O588">
            <v>40482.42</v>
          </cell>
          <cell r="P588">
            <v>0</v>
          </cell>
          <cell r="Q588">
            <v>0</v>
          </cell>
          <cell r="R588">
            <v>0</v>
          </cell>
          <cell r="S588">
            <v>0</v>
          </cell>
          <cell r="T588">
            <v>9.8561301424173756E-2</v>
          </cell>
          <cell r="U588">
            <v>9.8561301424173756E-2</v>
          </cell>
          <cell r="V588">
            <v>0</v>
          </cell>
          <cell r="W588">
            <v>0.90143869857582626</v>
          </cell>
          <cell r="X588">
            <v>0.90143869857582626</v>
          </cell>
          <cell r="Y588">
            <v>0</v>
          </cell>
          <cell r="Z588">
            <v>0</v>
          </cell>
          <cell r="AA588">
            <v>0</v>
          </cell>
          <cell r="AB588">
            <v>1</v>
          </cell>
        </row>
        <row r="589">
          <cell r="G589">
            <v>3990</v>
          </cell>
          <cell r="H589">
            <v>3990</v>
          </cell>
          <cell r="J589">
            <v>36492.42</v>
          </cell>
          <cell r="K589">
            <v>36492.42</v>
          </cell>
          <cell r="O589">
            <v>40482.42</v>
          </cell>
          <cell r="P589">
            <v>0</v>
          </cell>
          <cell r="Q589">
            <v>0</v>
          </cell>
          <cell r="R589">
            <v>0</v>
          </cell>
          <cell r="S589">
            <v>0</v>
          </cell>
          <cell r="T589">
            <v>9.8561301424173756E-2</v>
          </cell>
          <cell r="U589">
            <v>9.8561301424173756E-2</v>
          </cell>
          <cell r="V589">
            <v>0</v>
          </cell>
          <cell r="W589">
            <v>0.90143869857582626</v>
          </cell>
          <cell r="X589">
            <v>0.90143869857582626</v>
          </cell>
          <cell r="Y589">
            <v>0</v>
          </cell>
          <cell r="Z589">
            <v>0</v>
          </cell>
          <cell r="AA589">
            <v>0</v>
          </cell>
          <cell r="AB589">
            <v>1</v>
          </cell>
        </row>
        <row r="590">
          <cell r="B590" t="str">
            <v>URC</v>
          </cell>
          <cell r="C590">
            <v>1405773.36</v>
          </cell>
          <cell r="E590">
            <v>1405773.36</v>
          </cell>
          <cell r="F590">
            <v>1141.24</v>
          </cell>
          <cell r="G590">
            <v>4164.07</v>
          </cell>
          <cell r="H590">
            <v>5305.31</v>
          </cell>
          <cell r="I590">
            <v>679158.98999999941</v>
          </cell>
          <cell r="K590">
            <v>679158.98999999941</v>
          </cell>
          <cell r="L590">
            <v>3575.6</v>
          </cell>
          <cell r="M590">
            <v>1129.72</v>
          </cell>
          <cell r="N590">
            <v>4705.32</v>
          </cell>
          <cell r="O590">
            <v>2094942.98</v>
          </cell>
          <cell r="P590">
            <v>0.67103180058867284</v>
          </cell>
          <cell r="Q590">
            <v>0</v>
          </cell>
          <cell r="R590">
            <v>0.67103180058867284</v>
          </cell>
          <cell r="S590">
            <v>5.4475945688984813E-4</v>
          </cell>
          <cell r="T590">
            <v>1.9876770106649869E-3</v>
          </cell>
          <cell r="U590">
            <v>2.5324364675548354E-3</v>
          </cell>
          <cell r="V590">
            <v>0.32418972567931154</v>
          </cell>
          <cell r="W590">
            <v>0</v>
          </cell>
          <cell r="X590">
            <v>0.32418972567931154</v>
          </cell>
          <cell r="Y590">
            <v>1.7067767639193693E-3</v>
          </cell>
          <cell r="Z590">
            <v>5.3926050054116511E-4</v>
          </cell>
          <cell r="AA590">
            <v>2.2460372644605344E-3</v>
          </cell>
          <cell r="AB590">
            <v>1</v>
          </cell>
        </row>
        <row r="591">
          <cell r="B591" t="str">
            <v>URE</v>
          </cell>
          <cell r="I591">
            <v>862908.73</v>
          </cell>
          <cell r="K591">
            <v>862908.73</v>
          </cell>
          <cell r="O591">
            <v>862908.73</v>
          </cell>
          <cell r="P591">
            <v>0</v>
          </cell>
          <cell r="Q591">
            <v>0</v>
          </cell>
          <cell r="R591">
            <v>0</v>
          </cell>
          <cell r="S591">
            <v>0</v>
          </cell>
          <cell r="T591">
            <v>0</v>
          </cell>
          <cell r="U591">
            <v>0</v>
          </cell>
          <cell r="V591">
            <v>1</v>
          </cell>
          <cell r="W591">
            <v>0</v>
          </cell>
          <cell r="X591">
            <v>1</v>
          </cell>
          <cell r="Y591">
            <v>0</v>
          </cell>
          <cell r="Z591">
            <v>0</v>
          </cell>
          <cell r="AA591">
            <v>0</v>
          </cell>
          <cell r="AB591">
            <v>1</v>
          </cell>
        </row>
        <row r="592">
          <cell r="B592" t="str">
            <v>URN</v>
          </cell>
          <cell r="C592">
            <v>1648402.21</v>
          </cell>
          <cell r="E592">
            <v>1648402.21</v>
          </cell>
          <cell r="F592">
            <v>1940610.1</v>
          </cell>
          <cell r="G592">
            <v>1921.01</v>
          </cell>
          <cell r="H592">
            <v>1942531.11</v>
          </cell>
          <cell r="I592">
            <v>621036.78</v>
          </cell>
          <cell r="K592">
            <v>621036.78</v>
          </cell>
          <cell r="O592">
            <v>4211970.0999999996</v>
          </cell>
          <cell r="P592">
            <v>0.39136132756497966</v>
          </cell>
          <cell r="Q592">
            <v>0</v>
          </cell>
          <cell r="R592">
            <v>0.39136132756497966</v>
          </cell>
          <cell r="S592">
            <v>0.46073691263857741</v>
          </cell>
          <cell r="T592">
            <v>4.5608348454325451E-4</v>
          </cell>
          <cell r="U592">
            <v>0.4611929961231207</v>
          </cell>
          <cell r="V592">
            <v>0.14744567631189975</v>
          </cell>
          <cell r="W592">
            <v>0</v>
          </cell>
          <cell r="X592">
            <v>0.14744567631189975</v>
          </cell>
          <cell r="Y592">
            <v>0</v>
          </cell>
          <cell r="Z592">
            <v>0</v>
          </cell>
          <cell r="AA592">
            <v>0</v>
          </cell>
          <cell r="AB592">
            <v>1</v>
          </cell>
        </row>
        <row r="593">
          <cell r="B593" t="str">
            <v>URS</v>
          </cell>
          <cell r="C593">
            <v>299031.37</v>
          </cell>
          <cell r="E593">
            <v>299031.37</v>
          </cell>
          <cell r="I593">
            <v>168255.41</v>
          </cell>
          <cell r="K593">
            <v>168255.41</v>
          </cell>
          <cell r="L593">
            <v>187367.79</v>
          </cell>
          <cell r="N593">
            <v>187367.79</v>
          </cell>
          <cell r="O593">
            <v>654654.56999999995</v>
          </cell>
          <cell r="P593">
            <v>0.45677733525941783</v>
          </cell>
          <cell r="Q593">
            <v>0</v>
          </cell>
          <cell r="R593">
            <v>0.45677733525941783</v>
          </cell>
          <cell r="S593">
            <v>0</v>
          </cell>
          <cell r="T593">
            <v>0</v>
          </cell>
          <cell r="U593">
            <v>0</v>
          </cell>
          <cell r="V593">
            <v>0.25701403107901627</v>
          </cell>
          <cell r="W593">
            <v>0</v>
          </cell>
          <cell r="X593">
            <v>0.25701403107901627</v>
          </cell>
          <cell r="Y593">
            <v>0.28620863366156601</v>
          </cell>
          <cell r="Z593">
            <v>0</v>
          </cell>
          <cell r="AA593">
            <v>0.28620863366156601</v>
          </cell>
          <cell r="AB593">
            <v>1</v>
          </cell>
        </row>
        <row r="594">
          <cell r="C594">
            <v>3353206.94</v>
          </cell>
          <cell r="E594">
            <v>3353206.94</v>
          </cell>
          <cell r="F594">
            <v>1941751.34</v>
          </cell>
          <cell r="G594">
            <v>6085.08</v>
          </cell>
          <cell r="H594">
            <v>1947836.42</v>
          </cell>
          <cell r="I594">
            <v>2331359.91</v>
          </cell>
          <cell r="K594">
            <v>2331359.91</v>
          </cell>
          <cell r="L594">
            <v>190943.39</v>
          </cell>
          <cell r="M594">
            <v>1129.72</v>
          </cell>
          <cell r="N594">
            <v>192073.11</v>
          </cell>
          <cell r="O594">
            <v>7824476.3800000008</v>
          </cell>
          <cell r="P594">
            <v>0.4285535257759957</v>
          </cell>
          <cell r="Q594">
            <v>0</v>
          </cell>
          <cell r="R594">
            <v>0.4285535257759957</v>
          </cell>
          <cell r="S594">
            <v>0.24816374230015886</v>
          </cell>
          <cell r="T594">
            <v>7.7769804706088195E-4</v>
          </cell>
          <cell r="U594">
            <v>0.24894144034721971</v>
          </cell>
          <cell r="V594">
            <v>0.2979573068888221</v>
          </cell>
          <cell r="W594">
            <v>0</v>
          </cell>
          <cell r="X594">
            <v>0.2979573068888221</v>
          </cell>
          <cell r="Y594">
            <v>2.4403344163459535E-2</v>
          </cell>
          <cell r="Z594">
            <v>1.4438282450281994E-4</v>
          </cell>
          <cell r="AA594">
            <v>2.4547726987962353E-2</v>
          </cell>
          <cell r="AB594">
            <v>1</v>
          </cell>
        </row>
        <row r="595">
          <cell r="C595">
            <v>32167954.360000018</v>
          </cell>
          <cell r="D595">
            <v>6561990.1499999994</v>
          </cell>
          <cell r="E595">
            <v>38729944.51000002</v>
          </cell>
          <cell r="F595">
            <v>52623101.010000005</v>
          </cell>
          <cell r="G595">
            <v>15910136.079999994</v>
          </cell>
          <cell r="H595">
            <v>68533237.089999989</v>
          </cell>
          <cell r="I595">
            <v>149657712.18000001</v>
          </cell>
          <cell r="J595">
            <v>130303145.08999999</v>
          </cell>
          <cell r="K595">
            <v>279960857.26999998</v>
          </cell>
          <cell r="L595">
            <v>24333214.329999994</v>
          </cell>
          <cell r="M595">
            <v>8330658.0899999971</v>
          </cell>
          <cell r="N595">
            <v>32663872.419999994</v>
          </cell>
          <cell r="O595">
            <v>419887911.28999978</v>
          </cell>
          <cell r="P595">
            <v>7.6610813255309218E-2</v>
          </cell>
          <cell r="Q595">
            <v>1.56279568274303E-2</v>
          </cell>
          <cell r="R595">
            <v>9.2238770082739521E-2</v>
          </cell>
          <cell r="S595">
            <v>0.12532654452548728</v>
          </cell>
          <cell r="T595">
            <v>3.7891388754489531E-2</v>
          </cell>
          <cell r="U595">
            <v>0.16321793327997677</v>
          </cell>
          <cell r="V595">
            <v>0.35642300755983758</v>
          </cell>
          <cell r="W595">
            <v>0.3103284033343004</v>
          </cell>
          <cell r="X595">
            <v>0.66675141089413792</v>
          </cell>
          <cell r="Y595">
            <v>5.7951690619628286E-2</v>
          </cell>
          <cell r="Z595">
            <v>1.9840195123517965E-2</v>
          </cell>
          <cell r="AA595">
            <v>7.7791885743146258E-2</v>
          </cell>
          <cell r="AB595">
            <v>1</v>
          </cell>
        </row>
      </sheetData>
      <sheetData sheetId="20"/>
      <sheetData sheetId="21"/>
      <sheetData sheetId="22">
        <row r="12">
          <cell r="E12">
            <v>77.688812115174599</v>
          </cell>
        </row>
        <row r="16">
          <cell r="E16">
            <v>69.198475770132418</v>
          </cell>
        </row>
        <row r="17">
          <cell r="E17">
            <v>66.757103201663966</v>
          </cell>
        </row>
        <row r="18">
          <cell r="E18">
            <v>66.33424966323777</v>
          </cell>
        </row>
        <row r="22">
          <cell r="L22">
            <v>67.373748068728091</v>
          </cell>
        </row>
        <row r="23">
          <cell r="L23">
            <v>67.989826025543806</v>
          </cell>
        </row>
        <row r="24">
          <cell r="L24">
            <v>70.798349785514034</v>
          </cell>
        </row>
      </sheetData>
      <sheetData sheetId="23"/>
      <sheetData sheetId="24"/>
      <sheetData sheetId="25"/>
      <sheetData sheetId="26"/>
      <sheetData sheetId="27"/>
      <sheetData sheetId="28"/>
      <sheetData sheetId="29"/>
      <sheetData sheetId="30"/>
      <sheetData sheetId="31">
        <row r="10">
          <cell r="D10" t="str">
            <v>ARC</v>
          </cell>
          <cell r="J10">
            <v>21.522287514502612</v>
          </cell>
          <cell r="L10">
            <v>4.0029196694301117</v>
          </cell>
          <cell r="M10">
            <v>3.7861376565488487</v>
          </cell>
          <cell r="N10">
            <v>4.6565502485643071</v>
          </cell>
          <cell r="O10">
            <v>26.403168127913499</v>
          </cell>
          <cell r="R10">
            <v>3.5739590870671409</v>
          </cell>
          <cell r="S10">
            <v>11.43274323954571</v>
          </cell>
          <cell r="T10">
            <v>5.4270359265833568</v>
          </cell>
          <cell r="Z10">
            <v>80.804801470155581</v>
          </cell>
          <cell r="AB10">
            <v>21.522287514502612</v>
          </cell>
          <cell r="AC10">
            <v>0</v>
          </cell>
          <cell r="AD10">
            <v>0</v>
          </cell>
          <cell r="AE10">
            <v>31.059718376477807</v>
          </cell>
          <cell r="AF10">
            <v>15.218880896094559</v>
          </cell>
          <cell r="AG10">
            <v>13.003914683080609</v>
          </cell>
          <cell r="AI10">
            <v>0.2663491169203806</v>
          </cell>
          <cell r="AJ10">
            <v>0</v>
          </cell>
          <cell r="AK10">
            <v>0</v>
          </cell>
          <cell r="AL10">
            <v>0.38437961372814455</v>
          </cell>
          <cell r="AM10">
            <v>0.18834129431919333</v>
          </cell>
          <cell r="AN10">
            <v>0.1609299750322816</v>
          </cell>
        </row>
        <row r="11">
          <cell r="D11" t="str">
            <v>ARS</v>
          </cell>
          <cell r="K11">
            <v>1.2437236274599759</v>
          </cell>
          <cell r="Z11">
            <v>1.2437236274599759</v>
          </cell>
          <cell r="AB11">
            <v>0</v>
          </cell>
          <cell r="AC11">
            <v>0</v>
          </cell>
          <cell r="AD11">
            <v>1.2437236274599759</v>
          </cell>
          <cell r="AE11">
            <v>0</v>
          </cell>
          <cell r="AF11">
            <v>0</v>
          </cell>
          <cell r="AG11">
            <v>0</v>
          </cell>
          <cell r="AI11">
            <v>0</v>
          </cell>
          <cell r="AJ11">
            <v>0</v>
          </cell>
          <cell r="AK11">
            <v>1</v>
          </cell>
          <cell r="AL11">
            <v>0</v>
          </cell>
          <cell r="AM11">
            <v>0</v>
          </cell>
          <cell r="AN11">
            <v>0</v>
          </cell>
        </row>
        <row r="12">
          <cell r="D12" t="str">
            <v>CC020</v>
          </cell>
          <cell r="J12">
            <v>597.19650792541506</v>
          </cell>
          <cell r="K12">
            <v>80.231402695753616</v>
          </cell>
          <cell r="N12">
            <v>403.86041349237792</v>
          </cell>
          <cell r="R12">
            <v>19.717755522251434</v>
          </cell>
          <cell r="S12">
            <v>310.91114513570398</v>
          </cell>
          <cell r="Z12">
            <v>1411.9172247715019</v>
          </cell>
          <cell r="AB12">
            <v>597.19650792541506</v>
          </cell>
          <cell r="AC12">
            <v>0</v>
          </cell>
          <cell r="AD12">
            <v>80.231402695753616</v>
          </cell>
          <cell r="AE12">
            <v>403.86041349237792</v>
          </cell>
          <cell r="AF12">
            <v>310.91114513570398</v>
          </cell>
          <cell r="AG12">
            <v>19.717755522251537</v>
          </cell>
          <cell r="AI12">
            <v>0.42296849804496334</v>
          </cell>
          <cell r="AJ12">
            <v>0</v>
          </cell>
          <cell r="AK12">
            <v>5.6824437926053274E-2</v>
          </cell>
          <cell r="AL12">
            <v>0.28603689111997116</v>
          </cell>
          <cell r="AM12">
            <v>0.22020493813723421</v>
          </cell>
          <cell r="AN12">
            <v>1.3965234771778186E-2</v>
          </cell>
        </row>
        <row r="13">
          <cell r="D13" t="str">
            <v>DS002C</v>
          </cell>
          <cell r="F13">
            <v>38.377350433652872</v>
          </cell>
          <cell r="K13">
            <v>1906.8789223085996</v>
          </cell>
          <cell r="L13">
            <v>110.63609761641784</v>
          </cell>
          <cell r="M13">
            <v>151.14066600032925</v>
          </cell>
          <cell r="N13">
            <v>561.56729784164042</v>
          </cell>
          <cell r="O13">
            <v>150.72068418337722</v>
          </cell>
          <cell r="R13">
            <v>1.3545942895759659</v>
          </cell>
          <cell r="S13">
            <v>30.93210310689263</v>
          </cell>
          <cell r="T13">
            <v>119.6683884264626</v>
          </cell>
          <cell r="Z13">
            <v>3071.2761042069487</v>
          </cell>
          <cell r="AB13">
            <v>0</v>
          </cell>
          <cell r="AC13">
            <v>38.377350433652872</v>
          </cell>
          <cell r="AD13">
            <v>1906.8789223085996</v>
          </cell>
          <cell r="AE13">
            <v>712.28798202501764</v>
          </cell>
          <cell r="AF13">
            <v>182.07276910722189</v>
          </cell>
          <cell r="AG13">
            <v>231.6590803324566</v>
          </cell>
          <cell r="AI13">
            <v>0</v>
          </cell>
          <cell r="AJ13">
            <v>1.2495571590286084E-2</v>
          </cell>
          <cell r="AK13">
            <v>0.62087512083222018</v>
          </cell>
          <cell r="AL13">
            <v>0.23191922766219075</v>
          </cell>
          <cell r="AM13">
            <v>5.9282449030819362E-2</v>
          </cell>
          <cell r="AN13">
            <v>7.5427630884483621E-2</v>
          </cell>
        </row>
        <row r="14">
          <cell r="D14" t="str">
            <v>DS003C</v>
          </cell>
          <cell r="F14">
            <v>2088.3523627886784</v>
          </cell>
          <cell r="J14">
            <v>1341.8484968215489</v>
          </cell>
          <cell r="K14">
            <v>5654.0928304383278</v>
          </cell>
          <cell r="L14">
            <v>85.989221711458285</v>
          </cell>
          <cell r="M14">
            <v>1373.8515794746631</v>
          </cell>
          <cell r="N14">
            <v>1798.1734013419532</v>
          </cell>
          <cell r="O14">
            <v>236.04927453417582</v>
          </cell>
          <cell r="Q14">
            <v>8.7018528533168862</v>
          </cell>
          <cell r="R14">
            <v>195.05242566189889</v>
          </cell>
          <cell r="S14">
            <v>1054.0225351799374</v>
          </cell>
          <cell r="T14">
            <v>511.06349828438846</v>
          </cell>
          <cell r="Z14">
            <v>14347.197479090348</v>
          </cell>
          <cell r="AB14">
            <v>1341.8484968215489</v>
          </cell>
          <cell r="AC14">
            <v>2088.3523627886784</v>
          </cell>
          <cell r="AD14">
            <v>5654.0928304383278</v>
          </cell>
          <cell r="AE14">
            <v>2034.222675876129</v>
          </cell>
          <cell r="AF14">
            <v>2427.8741146546008</v>
          </cell>
          <cell r="AG14">
            <v>800.80699851106328</v>
          </cell>
          <cell r="AI14">
            <v>9.3526871626125122E-2</v>
          </cell>
          <cell r="AJ14">
            <v>0.14555820855133902</v>
          </cell>
          <cell r="AK14">
            <v>0.39409040258061695</v>
          </cell>
          <cell r="AL14">
            <v>0.14178536810696388</v>
          </cell>
          <cell r="AM14">
            <v>0.1692228826008001</v>
          </cell>
          <cell r="AN14">
            <v>5.581626653415498E-2</v>
          </cell>
        </row>
        <row r="15">
          <cell r="D15" t="str">
            <v>DS003N</v>
          </cell>
          <cell r="K15">
            <v>28.074851459827833</v>
          </cell>
          <cell r="S15">
            <v>61.344966420907184</v>
          </cell>
          <cell r="Z15">
            <v>89.419817880735025</v>
          </cell>
          <cell r="AB15">
            <v>0</v>
          </cell>
          <cell r="AC15">
            <v>0</v>
          </cell>
          <cell r="AD15">
            <v>28.074851459827833</v>
          </cell>
          <cell r="AE15">
            <v>0</v>
          </cell>
          <cell r="AF15">
            <v>61.344966420907184</v>
          </cell>
          <cell r="AG15">
            <v>0</v>
          </cell>
          <cell r="AI15">
            <v>0</v>
          </cell>
          <cell r="AJ15">
            <v>0</v>
          </cell>
          <cell r="AK15">
            <v>0.31396677073613671</v>
          </cell>
          <cell r="AL15">
            <v>0</v>
          </cell>
          <cell r="AM15">
            <v>0.68603322926386323</v>
          </cell>
          <cell r="AN15">
            <v>0</v>
          </cell>
        </row>
        <row r="16">
          <cell r="D16" t="str">
            <v>DS003S</v>
          </cell>
          <cell r="K16">
            <v>257.05680102202456</v>
          </cell>
          <cell r="M16">
            <v>4.209450751223561</v>
          </cell>
          <cell r="S16">
            <v>157.99278046779</v>
          </cell>
          <cell r="Z16">
            <v>419.25903224103814</v>
          </cell>
          <cell r="AB16">
            <v>0</v>
          </cell>
          <cell r="AC16">
            <v>0</v>
          </cell>
          <cell r="AD16">
            <v>257.05680102202456</v>
          </cell>
          <cell r="AE16">
            <v>0</v>
          </cell>
          <cell r="AF16">
            <v>162.20223121901356</v>
          </cell>
          <cell r="AG16">
            <v>0</v>
          </cell>
          <cell r="AI16">
            <v>0</v>
          </cell>
          <cell r="AJ16">
            <v>0</v>
          </cell>
          <cell r="AK16">
            <v>0.61312167718366251</v>
          </cell>
          <cell r="AL16">
            <v>0</v>
          </cell>
          <cell r="AM16">
            <v>0.38687832281633738</v>
          </cell>
          <cell r="AN16">
            <v>0</v>
          </cell>
        </row>
        <row r="17">
          <cell r="D17" t="str">
            <v>DS004C</v>
          </cell>
          <cell r="F17">
            <v>1989.4943121720873</v>
          </cell>
          <cell r="J17">
            <v>3744.1204131068921</v>
          </cell>
          <cell r="K17">
            <v>3956.9152727325791</v>
          </cell>
          <cell r="L17">
            <v>63.574799735895766</v>
          </cell>
          <cell r="M17">
            <v>2672.1182018136819</v>
          </cell>
          <cell r="N17">
            <v>5374.9374390329867</v>
          </cell>
          <cell r="O17">
            <v>1887.8488698910755</v>
          </cell>
          <cell r="R17">
            <v>387.0285634972721</v>
          </cell>
          <cell r="S17">
            <v>2510.3149589920258</v>
          </cell>
          <cell r="T17">
            <v>1538.3165790429734</v>
          </cell>
          <cell r="Z17">
            <v>24124.669410017472</v>
          </cell>
          <cell r="AB17">
            <v>3744.1204131068921</v>
          </cell>
          <cell r="AC17">
            <v>1989.4943121720873</v>
          </cell>
          <cell r="AD17">
            <v>3956.9152727325791</v>
          </cell>
          <cell r="AE17">
            <v>7262.7863089240618</v>
          </cell>
          <cell r="AF17">
            <v>5182.4331608057073</v>
          </cell>
          <cell r="AG17">
            <v>1988.9199422761412</v>
          </cell>
          <cell r="AI17">
            <v>0.15519882778381999</v>
          </cell>
          <cell r="AJ17">
            <v>8.2467215544349562E-2</v>
          </cell>
          <cell r="AK17">
            <v>0.16401946097091463</v>
          </cell>
          <cell r="AL17">
            <v>0.30105226254036371</v>
          </cell>
          <cell r="AM17">
            <v>0.21481882602104241</v>
          </cell>
          <cell r="AN17">
            <v>8.2443407139509511E-2</v>
          </cell>
        </row>
        <row r="18">
          <cell r="D18" t="str">
            <v>DS004N</v>
          </cell>
          <cell r="M18">
            <v>36.060685708513176</v>
          </cell>
          <cell r="O18">
            <v>83.101578864259636</v>
          </cell>
          <cell r="S18">
            <v>16.849777016766552</v>
          </cell>
          <cell r="Z18">
            <v>136.01204158953936</v>
          </cell>
          <cell r="AB18">
            <v>0</v>
          </cell>
          <cell r="AC18">
            <v>0</v>
          </cell>
          <cell r="AD18">
            <v>0</v>
          </cell>
          <cell r="AE18">
            <v>83.101578864259636</v>
          </cell>
          <cell r="AF18">
            <v>52.910462725279729</v>
          </cell>
          <cell r="AG18">
            <v>0</v>
          </cell>
          <cell r="AI18">
            <v>0</v>
          </cell>
          <cell r="AJ18">
            <v>0</v>
          </cell>
          <cell r="AK18">
            <v>0</v>
          </cell>
          <cell r="AL18">
            <v>0.61098692360670326</v>
          </cell>
          <cell r="AM18">
            <v>0.38901307639329674</v>
          </cell>
          <cell r="AN18">
            <v>0</v>
          </cell>
        </row>
        <row r="19">
          <cell r="D19" t="str">
            <v>DS005C</v>
          </cell>
          <cell r="F19">
            <v>277.40503180312794</v>
          </cell>
          <cell r="K19">
            <v>5000.0737251543324</v>
          </cell>
          <cell r="L19">
            <v>61.62966180556225</v>
          </cell>
          <cell r="M19">
            <v>3683.6809527208816</v>
          </cell>
          <cell r="N19">
            <v>12212.469044096046</v>
          </cell>
          <cell r="O19">
            <v>3195.2060566690643</v>
          </cell>
          <cell r="Q19">
            <v>11.806890124392432</v>
          </cell>
          <cell r="R19">
            <v>58.349241082949803</v>
          </cell>
          <cell r="S19">
            <v>7121.0321958571831</v>
          </cell>
          <cell r="T19">
            <v>127.88146789866684</v>
          </cell>
          <cell r="Z19">
            <v>31749.534267212206</v>
          </cell>
          <cell r="AB19">
            <v>0</v>
          </cell>
          <cell r="AC19">
            <v>277.40503180312794</v>
          </cell>
          <cell r="AD19">
            <v>5000.0737251543324</v>
          </cell>
          <cell r="AE19">
            <v>15407.675100765111</v>
          </cell>
          <cell r="AF19">
            <v>10804.713148578065</v>
          </cell>
          <cell r="AG19">
            <v>259.66726091157034</v>
          </cell>
          <cell r="AI19">
            <v>0</v>
          </cell>
          <cell r="AJ19">
            <v>8.7372945211862379E-3</v>
          </cell>
          <cell r="AK19">
            <v>0.15748494711993039</v>
          </cell>
          <cell r="AL19">
            <v>0.48528822410716876</v>
          </cell>
          <cell r="AM19">
            <v>0.34031091787497836</v>
          </cell>
          <cell r="AN19">
            <v>8.1786163767362443E-3</v>
          </cell>
        </row>
        <row r="20">
          <cell r="D20" t="str">
            <v>DS005S</v>
          </cell>
          <cell r="M20">
            <v>0</v>
          </cell>
          <cell r="N20">
            <v>0</v>
          </cell>
          <cell r="O20">
            <v>0</v>
          </cell>
          <cell r="S20">
            <v>9.5933704019125834</v>
          </cell>
          <cell r="Z20">
            <v>9.5933704019125834</v>
          </cell>
          <cell r="AB20">
            <v>0</v>
          </cell>
          <cell r="AC20">
            <v>0</v>
          </cell>
          <cell r="AD20">
            <v>0</v>
          </cell>
          <cell r="AE20">
            <v>0</v>
          </cell>
          <cell r="AF20">
            <v>9.5933704019125834</v>
          </cell>
          <cell r="AG20">
            <v>0</v>
          </cell>
          <cell r="AI20">
            <v>0</v>
          </cell>
          <cell r="AJ20">
            <v>0</v>
          </cell>
          <cell r="AK20">
            <v>0</v>
          </cell>
          <cell r="AL20">
            <v>0</v>
          </cell>
          <cell r="AM20">
            <v>1</v>
          </cell>
          <cell r="AN20">
            <v>0</v>
          </cell>
        </row>
        <row r="21">
          <cell r="D21" t="str">
            <v>DS006C</v>
          </cell>
          <cell r="F21">
            <v>948.68555829600655</v>
          </cell>
          <cell r="J21">
            <v>244.3293940078336</v>
          </cell>
          <cell r="K21">
            <v>649.00639330732736</v>
          </cell>
          <cell r="M21">
            <v>1346.9282923529304</v>
          </cell>
          <cell r="N21">
            <v>157.23444911495122</v>
          </cell>
          <cell r="R21">
            <v>4.9381751970543339</v>
          </cell>
          <cell r="S21">
            <v>9.5061491378885918</v>
          </cell>
          <cell r="T21">
            <v>184.1004582199167</v>
          </cell>
          <cell r="Z21">
            <v>3544.7288696339087</v>
          </cell>
          <cell r="AB21">
            <v>244.3293940078336</v>
          </cell>
          <cell r="AC21">
            <v>948.68555829600655</v>
          </cell>
          <cell r="AD21">
            <v>649.00639330732736</v>
          </cell>
          <cell r="AE21">
            <v>157.23444911495122</v>
          </cell>
          <cell r="AF21">
            <v>1356.4344414908189</v>
          </cell>
          <cell r="AG21">
            <v>189.03863341697115</v>
          </cell>
          <cell r="AI21">
            <v>6.8927526756952601E-2</v>
          </cell>
          <cell r="AJ21">
            <v>0.26763275646353862</v>
          </cell>
          <cell r="AK21">
            <v>0.18309055986399186</v>
          </cell>
          <cell r="AL21">
            <v>4.4357256901058843E-2</v>
          </cell>
          <cell r="AM21">
            <v>0.38266239573660488</v>
          </cell>
          <cell r="AN21">
            <v>5.3329504277853164E-2</v>
          </cell>
        </row>
        <row r="22">
          <cell r="D22" t="str">
            <v>DS006N</v>
          </cell>
          <cell r="K22">
            <v>4.3317000467158646</v>
          </cell>
          <cell r="S22">
            <v>4.4011676568612428</v>
          </cell>
          <cell r="Z22">
            <v>8.7328677035771065</v>
          </cell>
          <cell r="AB22">
            <v>0</v>
          </cell>
          <cell r="AC22">
            <v>0</v>
          </cell>
          <cell r="AD22">
            <v>4.3317000467158646</v>
          </cell>
          <cell r="AE22">
            <v>0</v>
          </cell>
          <cell r="AF22">
            <v>4.4011676568612428</v>
          </cell>
          <cell r="AG22">
            <v>0</v>
          </cell>
          <cell r="AI22">
            <v>0</v>
          </cell>
          <cell r="AJ22">
            <v>0</v>
          </cell>
          <cell r="AK22">
            <v>0.49602263468866464</v>
          </cell>
          <cell r="AL22">
            <v>0</v>
          </cell>
          <cell r="AM22">
            <v>0.50397736531133552</v>
          </cell>
          <cell r="AN22">
            <v>0</v>
          </cell>
        </row>
        <row r="23">
          <cell r="D23" t="str">
            <v>DS008C</v>
          </cell>
          <cell r="F23">
            <v>65.476128138726551</v>
          </cell>
          <cell r="J23">
            <v>1834.2012943712652</v>
          </cell>
          <cell r="K23">
            <v>813.12223079132332</v>
          </cell>
          <cell r="M23">
            <v>990.43522820257408</v>
          </cell>
          <cell r="N23">
            <v>2829.6724671434577</v>
          </cell>
          <cell r="R23">
            <v>73.526091233355402</v>
          </cell>
          <cell r="S23">
            <v>289.52649420893891</v>
          </cell>
          <cell r="T23">
            <v>465.67327603294547</v>
          </cell>
          <cell r="Z23">
            <v>7361.6332101225862</v>
          </cell>
          <cell r="AB23">
            <v>1834.2012943712652</v>
          </cell>
          <cell r="AC23">
            <v>65.476128138726551</v>
          </cell>
          <cell r="AD23">
            <v>813.12223079132332</v>
          </cell>
          <cell r="AE23">
            <v>2829.6724671434577</v>
          </cell>
          <cell r="AF23">
            <v>1279.9617224115129</v>
          </cell>
          <cell r="AG23">
            <v>539.19936726630112</v>
          </cell>
          <cell r="AI23">
            <v>0.24915684359948193</v>
          </cell>
          <cell r="AJ23">
            <v>8.894239399036323E-3</v>
          </cell>
          <cell r="AK23">
            <v>0.11045405381963919</v>
          </cell>
          <cell r="AL23">
            <v>0.38438107229419244</v>
          </cell>
          <cell r="AM23">
            <v>0.17386926051293977</v>
          </cell>
          <cell r="AN23">
            <v>7.3244530374710473E-2</v>
          </cell>
        </row>
        <row r="24">
          <cell r="D24" t="str">
            <v>DS008S</v>
          </cell>
          <cell r="F24">
            <v>0</v>
          </cell>
          <cell r="J24">
            <v>0</v>
          </cell>
          <cell r="K24">
            <v>0</v>
          </cell>
          <cell r="L24">
            <v>0</v>
          </cell>
          <cell r="M24">
            <v>0</v>
          </cell>
          <cell r="N24">
            <v>0</v>
          </cell>
          <cell r="O24">
            <v>0</v>
          </cell>
          <cell r="R24">
            <v>0</v>
          </cell>
          <cell r="S24">
            <v>0</v>
          </cell>
          <cell r="T24">
            <v>0</v>
          </cell>
          <cell r="Z24">
            <v>0</v>
          </cell>
          <cell r="AB24">
            <v>0</v>
          </cell>
          <cell r="AC24">
            <v>0</v>
          </cell>
          <cell r="AD24">
            <v>0</v>
          </cell>
          <cell r="AE24">
            <v>0</v>
          </cell>
          <cell r="AF24">
            <v>0</v>
          </cell>
          <cell r="AG24">
            <v>0</v>
          </cell>
          <cell r="AI24">
            <v>0</v>
          </cell>
          <cell r="AJ24">
            <v>0</v>
          </cell>
          <cell r="AK24">
            <v>0</v>
          </cell>
          <cell r="AL24">
            <v>0</v>
          </cell>
          <cell r="AM24">
            <v>0</v>
          </cell>
          <cell r="AN24">
            <v>0</v>
          </cell>
        </row>
        <row r="25">
          <cell r="D25" t="str">
            <v>EHC</v>
          </cell>
          <cell r="J25">
            <v>587.8967418640226</v>
          </cell>
          <cell r="K25">
            <v>79.719771373650815</v>
          </cell>
          <cell r="M25">
            <v>22.569330085597887</v>
          </cell>
          <cell r="N25">
            <v>60.400002050013576</v>
          </cell>
          <cell r="T25">
            <v>12.596741185907328</v>
          </cell>
          <cell r="Z25">
            <v>763.18258655919226</v>
          </cell>
          <cell r="AB25">
            <v>587.8967418640226</v>
          </cell>
          <cell r="AC25">
            <v>0</v>
          </cell>
          <cell r="AD25">
            <v>79.719771373650815</v>
          </cell>
          <cell r="AE25">
            <v>60.400002050013576</v>
          </cell>
          <cell r="AF25">
            <v>22.569330085597887</v>
          </cell>
          <cell r="AG25">
            <v>12.596741185907376</v>
          </cell>
          <cell r="AI25">
            <v>0.77032253122356253</v>
          </cell>
          <cell r="AJ25">
            <v>0</v>
          </cell>
          <cell r="AK25">
            <v>0.10445701038996094</v>
          </cell>
          <cell r="AL25">
            <v>7.9142269639991283E-2</v>
          </cell>
          <cell r="AM25">
            <v>2.9572648122583201E-2</v>
          </cell>
          <cell r="AN25">
            <v>1.650554062390203E-2</v>
          </cell>
        </row>
        <row r="26">
          <cell r="D26" t="str">
            <v>HVWC</v>
          </cell>
          <cell r="F26">
            <v>1668.6404221099476</v>
          </cell>
          <cell r="J26">
            <v>2483.9701469785541</v>
          </cell>
          <cell r="K26">
            <v>1182.6754226399573</v>
          </cell>
          <cell r="L26">
            <v>25.617852434238063</v>
          </cell>
          <cell r="M26">
            <v>1650.9924656354569</v>
          </cell>
          <cell r="N26">
            <v>1244.9670691682368</v>
          </cell>
          <cell r="O26">
            <v>117.61476464916737</v>
          </cell>
          <cell r="R26">
            <v>128.51730434126242</v>
          </cell>
          <cell r="S26">
            <v>451.57109416019068</v>
          </cell>
          <cell r="T26">
            <v>334.58038240145027</v>
          </cell>
          <cell r="W26">
            <v>12.818848162671362</v>
          </cell>
          <cell r="Z26">
            <v>9301.9657726811347</v>
          </cell>
          <cell r="AB26">
            <v>2483.9701469785541</v>
          </cell>
          <cell r="AC26">
            <v>1668.6404221099476</v>
          </cell>
          <cell r="AD26">
            <v>1182.6754226399573</v>
          </cell>
          <cell r="AE26">
            <v>1362.5818338174042</v>
          </cell>
          <cell r="AF26">
            <v>2102.5635597956475</v>
          </cell>
          <cell r="AG26">
            <v>501.53438733962503</v>
          </cell>
          <cell r="AI26">
            <v>0.2670371196455813</v>
          </cell>
          <cell r="AJ26">
            <v>0.1793857839179073</v>
          </cell>
          <cell r="AK26">
            <v>0.12714252573508139</v>
          </cell>
          <cell r="AL26">
            <v>0.14648321302354814</v>
          </cell>
          <cell r="AM26">
            <v>0.22603432555843719</v>
          </cell>
          <cell r="AN26">
            <v>5.3917032119444812E-2</v>
          </cell>
        </row>
        <row r="27">
          <cell r="D27" t="str">
            <v>HVWN</v>
          </cell>
          <cell r="S27">
            <v>16.004659208696626</v>
          </cell>
          <cell r="Z27">
            <v>16.004659208696626</v>
          </cell>
          <cell r="AB27">
            <v>0</v>
          </cell>
          <cell r="AC27">
            <v>0</v>
          </cell>
          <cell r="AD27">
            <v>0</v>
          </cell>
          <cell r="AE27">
            <v>0</v>
          </cell>
          <cell r="AF27">
            <v>16.004659208696626</v>
          </cell>
          <cell r="AG27">
            <v>0</v>
          </cell>
          <cell r="AI27">
            <v>0</v>
          </cell>
          <cell r="AJ27">
            <v>0</v>
          </cell>
          <cell r="AK27">
            <v>0</v>
          </cell>
          <cell r="AL27">
            <v>0</v>
          </cell>
          <cell r="AM27">
            <v>1</v>
          </cell>
          <cell r="AN27">
            <v>0</v>
          </cell>
        </row>
        <row r="28">
          <cell r="D28" t="str">
            <v>ICC</v>
          </cell>
          <cell r="F28">
            <v>1636.273252865594</v>
          </cell>
          <cell r="J28">
            <v>558.23496054764735</v>
          </cell>
          <cell r="K28">
            <v>1817.4179113069858</v>
          </cell>
          <cell r="L28">
            <v>27.716812237887996</v>
          </cell>
          <cell r="M28">
            <v>2036.1189478280403</v>
          </cell>
          <cell r="N28">
            <v>1241.7850257869502</v>
          </cell>
          <cell r="O28">
            <v>353.56348243733567</v>
          </cell>
          <cell r="R28">
            <v>73.267842153959052</v>
          </cell>
          <cell r="S28">
            <v>786.43474667835653</v>
          </cell>
          <cell r="T28">
            <v>576.98620752491547</v>
          </cell>
          <cell r="W28">
            <v>15.685989641146286</v>
          </cell>
          <cell r="Z28">
            <v>9123.4851790088196</v>
          </cell>
          <cell r="AB28">
            <v>558.23496054764735</v>
          </cell>
          <cell r="AC28">
            <v>1636.273252865594</v>
          </cell>
          <cell r="AD28">
            <v>1817.4179113069858</v>
          </cell>
          <cell r="AE28">
            <v>1595.348508224286</v>
          </cell>
          <cell r="AF28">
            <v>2822.5536945063968</v>
          </cell>
          <cell r="AG28">
            <v>693.65685155791107</v>
          </cell>
          <cell r="AI28">
            <v>6.1186591482827873E-2</v>
          </cell>
          <cell r="AJ28">
            <v>0.17934738981439982</v>
          </cell>
          <cell r="AK28">
            <v>0.19920215527816873</v>
          </cell>
          <cell r="AL28">
            <v>0.17486174163956997</v>
          </cell>
          <cell r="AM28">
            <v>0.30937231103312218</v>
          </cell>
          <cell r="AN28">
            <v>7.602981075191162E-2</v>
          </cell>
        </row>
        <row r="29">
          <cell r="D29" t="str">
            <v>ICN</v>
          </cell>
          <cell r="J29">
            <v>7.1457170293856951</v>
          </cell>
          <cell r="K29">
            <v>463.72627712442386</v>
          </cell>
          <cell r="M29">
            <v>25.79697770197755</v>
          </cell>
          <cell r="N29">
            <v>27.720414640960037</v>
          </cell>
          <cell r="R29">
            <v>4.9674419473280205</v>
          </cell>
          <cell r="S29">
            <v>263.09448922281683</v>
          </cell>
          <cell r="T29">
            <v>11.240279362595338</v>
          </cell>
          <cell r="Z29">
            <v>803.6915970294873</v>
          </cell>
          <cell r="AB29">
            <v>7.1457170293856951</v>
          </cell>
          <cell r="AC29">
            <v>0</v>
          </cell>
          <cell r="AD29">
            <v>463.72627712442386</v>
          </cell>
          <cell r="AE29">
            <v>27.720414640960037</v>
          </cell>
          <cell r="AF29">
            <v>288.89146692479437</v>
          </cell>
          <cell r="AG29">
            <v>16.207721309923386</v>
          </cell>
          <cell r="AI29">
            <v>8.8911182545604248E-3</v>
          </cell>
          <cell r="AJ29">
            <v>0</v>
          </cell>
          <cell r="AK29">
            <v>0.57699530371898344</v>
          </cell>
          <cell r="AL29">
            <v>3.4491358057514916E-2</v>
          </cell>
          <cell r="AM29">
            <v>0.35945562699991124</v>
          </cell>
          <cell r="AN29">
            <v>2.0166592969030044E-2</v>
          </cell>
        </row>
        <row r="30">
          <cell r="D30" t="str">
            <v>ICS</v>
          </cell>
          <cell r="K30">
            <v>146.93304488975031</v>
          </cell>
          <cell r="S30">
            <v>183.68210235963284</v>
          </cell>
          <cell r="Z30">
            <v>330.61514724938314</v>
          </cell>
          <cell r="AB30">
            <v>0</v>
          </cell>
          <cell r="AC30">
            <v>0</v>
          </cell>
          <cell r="AD30">
            <v>146.93304488975031</v>
          </cell>
          <cell r="AE30">
            <v>0</v>
          </cell>
          <cell r="AF30">
            <v>183.68210235963284</v>
          </cell>
          <cell r="AG30">
            <v>0</v>
          </cell>
          <cell r="AI30">
            <v>0</v>
          </cell>
          <cell r="AJ30">
            <v>0</v>
          </cell>
          <cell r="AK30">
            <v>0.4444232096205763</v>
          </cell>
          <cell r="AL30">
            <v>0</v>
          </cell>
          <cell r="AM30">
            <v>0.55557679037942365</v>
          </cell>
          <cell r="AN30">
            <v>0</v>
          </cell>
        </row>
        <row r="31">
          <cell r="D31" t="str">
            <v>LV001C</v>
          </cell>
          <cell r="F31">
            <v>2067.3843911705894</v>
          </cell>
          <cell r="J31">
            <v>2298.9406654761287</v>
          </cell>
          <cell r="K31">
            <v>2552.2825987741207</v>
          </cell>
          <cell r="L31">
            <v>55.512745837757919</v>
          </cell>
          <cell r="M31">
            <v>1894.933577856177</v>
          </cell>
          <cell r="N31">
            <v>1062.6479040682684</v>
          </cell>
          <cell r="O31">
            <v>92.011195586605993</v>
          </cell>
          <cell r="R31">
            <v>220.53943674862674</v>
          </cell>
          <cell r="S31">
            <v>231.88884816609317</v>
          </cell>
          <cell r="T31">
            <v>1127.6215493865716</v>
          </cell>
          <cell r="Z31">
            <v>11603.762913070937</v>
          </cell>
          <cell r="AB31">
            <v>2298.9406654761287</v>
          </cell>
          <cell r="AC31">
            <v>2067.3843911705894</v>
          </cell>
          <cell r="AD31">
            <v>2552.2825987741207</v>
          </cell>
          <cell r="AE31">
            <v>1154.6590996548744</v>
          </cell>
          <cell r="AF31">
            <v>2126.8224260222701</v>
          </cell>
          <cell r="AG31">
            <v>1403.6737319729546</v>
          </cell>
          <cell r="AI31">
            <v>0.19812027207885394</v>
          </cell>
          <cell r="AJ31">
            <v>0.1781649975665916</v>
          </cell>
          <cell r="AK31">
            <v>0.21995301161308015</v>
          </cell>
          <cell r="AL31">
            <v>9.9507298477653369E-2</v>
          </cell>
          <cell r="AM31">
            <v>0.1832873044679785</v>
          </cell>
          <cell r="AN31">
            <v>0.12096711579584248</v>
          </cell>
        </row>
        <row r="32">
          <cell r="D32" t="str">
            <v>LV001N</v>
          </cell>
          <cell r="S32">
            <v>9.1503438626583833</v>
          </cell>
          <cell r="Z32">
            <v>9.1503438626583833</v>
          </cell>
          <cell r="AB32">
            <v>0</v>
          </cell>
          <cell r="AC32">
            <v>0</v>
          </cell>
          <cell r="AD32">
            <v>0</v>
          </cell>
          <cell r="AE32">
            <v>0</v>
          </cell>
          <cell r="AF32">
            <v>9.1503438626583833</v>
          </cell>
          <cell r="AG32">
            <v>0</v>
          </cell>
          <cell r="AI32">
            <v>0</v>
          </cell>
          <cell r="AJ32">
            <v>0</v>
          </cell>
          <cell r="AK32">
            <v>0</v>
          </cell>
          <cell r="AL32">
            <v>0</v>
          </cell>
          <cell r="AM32">
            <v>1</v>
          </cell>
          <cell r="AN32">
            <v>0</v>
          </cell>
        </row>
        <row r="33">
          <cell r="D33" t="str">
            <v>LV001S</v>
          </cell>
          <cell r="K33">
            <v>6.1949956114850266</v>
          </cell>
          <cell r="S33">
            <v>14.382774973121148</v>
          </cell>
          <cell r="Z33">
            <v>20.577770584606174</v>
          </cell>
          <cell r="AB33">
            <v>0</v>
          </cell>
          <cell r="AC33">
            <v>0</v>
          </cell>
          <cell r="AD33">
            <v>6.1949956114850266</v>
          </cell>
          <cell r="AE33">
            <v>0</v>
          </cell>
          <cell r="AF33">
            <v>14.382774973121148</v>
          </cell>
          <cell r="AG33">
            <v>0</v>
          </cell>
          <cell r="AI33">
            <v>0</v>
          </cell>
          <cell r="AJ33">
            <v>0</v>
          </cell>
          <cell r="AK33">
            <v>0.30105280773804433</v>
          </cell>
          <cell r="AL33">
            <v>0</v>
          </cell>
          <cell r="AM33">
            <v>0.69894719226195567</v>
          </cell>
          <cell r="AN33">
            <v>0</v>
          </cell>
        </row>
        <row r="34">
          <cell r="D34" t="str">
            <v>LV002C</v>
          </cell>
          <cell r="F34">
            <v>2.3944643245652371</v>
          </cell>
          <cell r="J34">
            <v>519.08671198224874</v>
          </cell>
          <cell r="K34">
            <v>968.04271026559877</v>
          </cell>
          <cell r="L34">
            <v>28.461835939444565</v>
          </cell>
          <cell r="M34">
            <v>325.15782774087569</v>
          </cell>
          <cell r="N34">
            <v>1202.8149585037308</v>
          </cell>
          <cell r="O34">
            <v>252.01228088881513</v>
          </cell>
          <cell r="R34">
            <v>54.616490226740041</v>
          </cell>
          <cell r="S34">
            <v>428.77952773251752</v>
          </cell>
          <cell r="T34">
            <v>155.30148775959802</v>
          </cell>
          <cell r="Z34">
            <v>3936.6682953641343</v>
          </cell>
          <cell r="AB34">
            <v>519.08671198224874</v>
          </cell>
          <cell r="AC34">
            <v>2.3944643245652371</v>
          </cell>
          <cell r="AD34">
            <v>968.04271026559877</v>
          </cell>
          <cell r="AE34">
            <v>1454.8272393925461</v>
          </cell>
          <cell r="AF34">
            <v>753.93735547339315</v>
          </cell>
          <cell r="AG34">
            <v>238.37981392578286</v>
          </cell>
          <cell r="AI34">
            <v>0.13185939810919076</v>
          </cell>
          <cell r="AJ34">
            <v>6.0824640150275954E-4</v>
          </cell>
          <cell r="AK34">
            <v>0.2459040583646778</v>
          </cell>
          <cell r="AL34">
            <v>0.36955799428307617</v>
          </cell>
          <cell r="AM34">
            <v>0.19151660716785268</v>
          </cell>
          <cell r="AN34">
            <v>6.0553695673699927E-2</v>
          </cell>
        </row>
        <row r="35">
          <cell r="D35" t="str">
            <v>LV002N</v>
          </cell>
          <cell r="K35">
            <v>12.42737130659429</v>
          </cell>
          <cell r="M35">
            <v>9.9887821253781421</v>
          </cell>
          <cell r="S35">
            <v>31.615589104752321</v>
          </cell>
          <cell r="Z35">
            <v>54.031742536724749</v>
          </cell>
          <cell r="AB35">
            <v>0</v>
          </cell>
          <cell r="AC35">
            <v>0</v>
          </cell>
          <cell r="AD35">
            <v>12.42737130659429</v>
          </cell>
          <cell r="AE35">
            <v>0</v>
          </cell>
          <cell r="AF35">
            <v>41.604371230130461</v>
          </cell>
          <cell r="AG35">
            <v>0</v>
          </cell>
          <cell r="AI35">
            <v>0</v>
          </cell>
          <cell r="AJ35">
            <v>0</v>
          </cell>
          <cell r="AK35">
            <v>0.23000130521697593</v>
          </cell>
          <cell r="AL35">
            <v>0</v>
          </cell>
          <cell r="AM35">
            <v>0.76999869478302407</v>
          </cell>
          <cell r="AN35">
            <v>0</v>
          </cell>
        </row>
        <row r="36">
          <cell r="D36" t="str">
            <v>LV003C</v>
          </cell>
          <cell r="F36">
            <v>96.042445041584301</v>
          </cell>
          <cell r="J36">
            <v>554.9123352979127</v>
          </cell>
          <cell r="K36">
            <v>487.81840433356757</v>
          </cell>
          <cell r="L36">
            <v>15.520195883651319</v>
          </cell>
          <cell r="M36">
            <v>262.34213822361659</v>
          </cell>
          <cell r="N36">
            <v>690.39215957560066</v>
          </cell>
          <cell r="O36">
            <v>37.640633495379383</v>
          </cell>
          <cell r="R36">
            <v>36.659733832743129</v>
          </cell>
          <cell r="S36">
            <v>179.11340305540247</v>
          </cell>
          <cell r="T36">
            <v>73.016872689024893</v>
          </cell>
          <cell r="Z36">
            <v>2433.458321428483</v>
          </cell>
          <cell r="AB36">
            <v>554.9123352979127</v>
          </cell>
          <cell r="AC36">
            <v>96.042445041584301</v>
          </cell>
          <cell r="AD36">
            <v>487.81840433356757</v>
          </cell>
          <cell r="AE36">
            <v>728.03279307098001</v>
          </cell>
          <cell r="AF36">
            <v>441.45554127901903</v>
          </cell>
          <cell r="AG36">
            <v>125.19680240541948</v>
          </cell>
          <cell r="AI36">
            <v>0.22803445220798743</v>
          </cell>
          <cell r="AJ36">
            <v>3.9467470716821516E-2</v>
          </cell>
          <cell r="AK36">
            <v>0.20046302007227704</v>
          </cell>
          <cell r="AL36">
            <v>0.29917619162000353</v>
          </cell>
          <cell r="AM36">
            <v>0.18141076729840058</v>
          </cell>
          <cell r="AN36">
            <v>5.1448098084509924E-2</v>
          </cell>
        </row>
        <row r="37">
          <cell r="D37" t="str">
            <v>LV003N</v>
          </cell>
          <cell r="K37">
            <v>14.468457562977459</v>
          </cell>
          <cell r="M37">
            <v>18.324022283864355</v>
          </cell>
          <cell r="S37">
            <v>111.89084276380783</v>
          </cell>
          <cell r="Z37">
            <v>144.68332261064964</v>
          </cell>
          <cell r="AB37">
            <v>0</v>
          </cell>
          <cell r="AC37">
            <v>0</v>
          </cell>
          <cell r="AD37">
            <v>14.468457562977459</v>
          </cell>
          <cell r="AE37">
            <v>0</v>
          </cell>
          <cell r="AF37">
            <v>130.21486504767219</v>
          </cell>
          <cell r="AG37">
            <v>0</v>
          </cell>
          <cell r="AI37">
            <v>0</v>
          </cell>
          <cell r="AJ37">
            <v>0</v>
          </cell>
          <cell r="AK37">
            <v>0.10000086604254198</v>
          </cell>
          <cell r="AL37">
            <v>0</v>
          </cell>
          <cell r="AM37">
            <v>0.89999913395745812</v>
          </cell>
          <cell r="AN37">
            <v>0</v>
          </cell>
        </row>
        <row r="38">
          <cell r="D38" t="str">
            <v>LV004C</v>
          </cell>
          <cell r="K38">
            <v>43.370213618522605</v>
          </cell>
          <cell r="N38">
            <v>37.804578576597471</v>
          </cell>
          <cell r="S38">
            <v>17.811247281200504</v>
          </cell>
          <cell r="Z38">
            <v>98.986039476320585</v>
          </cell>
          <cell r="AB38">
            <v>0</v>
          </cell>
          <cell r="AC38">
            <v>0</v>
          </cell>
          <cell r="AD38">
            <v>43.370213618522605</v>
          </cell>
          <cell r="AE38">
            <v>37.804578576597471</v>
          </cell>
          <cell r="AF38">
            <v>17.811247281200504</v>
          </cell>
          <cell r="AG38">
            <v>0</v>
          </cell>
          <cell r="AI38">
            <v>0</v>
          </cell>
          <cell r="AJ38">
            <v>0</v>
          </cell>
          <cell r="AK38">
            <v>0.43814475099690819</v>
          </cell>
          <cell r="AL38">
            <v>0.38191828642301701</v>
          </cell>
          <cell r="AM38">
            <v>0.1799369625800748</v>
          </cell>
          <cell r="AN38">
            <v>0</v>
          </cell>
        </row>
        <row r="39">
          <cell r="D39" t="str">
            <v>MC103</v>
          </cell>
          <cell r="F39">
            <v>0</v>
          </cell>
          <cell r="K39">
            <v>0</v>
          </cell>
          <cell r="N39">
            <v>0</v>
          </cell>
          <cell r="Z39">
            <v>0</v>
          </cell>
          <cell r="AB39">
            <v>0</v>
          </cell>
          <cell r="AC39">
            <v>0</v>
          </cell>
          <cell r="AD39">
            <v>0</v>
          </cell>
          <cell r="AE39">
            <v>0</v>
          </cell>
          <cell r="AF39">
            <v>0</v>
          </cell>
          <cell r="AG39">
            <v>0</v>
          </cell>
          <cell r="AI39">
            <v>0</v>
          </cell>
          <cell r="AJ39">
            <v>0</v>
          </cell>
          <cell r="AK39">
            <v>0</v>
          </cell>
          <cell r="AL39">
            <v>0</v>
          </cell>
          <cell r="AM39">
            <v>0</v>
          </cell>
          <cell r="AN39">
            <v>0</v>
          </cell>
        </row>
        <row r="40">
          <cell r="D40" t="str">
            <v>NUC</v>
          </cell>
          <cell r="J40">
            <v>391.51937039788919</v>
          </cell>
          <cell r="K40">
            <v>249.09575489846193</v>
          </cell>
          <cell r="L40">
            <v>21.679026456395015</v>
          </cell>
          <cell r="M40">
            <v>129.91653601358959</v>
          </cell>
          <cell r="N40">
            <v>355.7476625373597</v>
          </cell>
          <cell r="O40">
            <v>29.147421852257111</v>
          </cell>
          <cell r="R40">
            <v>29.59006674195388</v>
          </cell>
          <cell r="S40">
            <v>124.918334370108</v>
          </cell>
          <cell r="T40">
            <v>176.22635508807699</v>
          </cell>
          <cell r="Z40">
            <v>1507.8405283560917</v>
          </cell>
          <cell r="AB40">
            <v>391.51937039788919</v>
          </cell>
          <cell r="AC40">
            <v>0</v>
          </cell>
          <cell r="AD40">
            <v>249.09575489846193</v>
          </cell>
          <cell r="AE40">
            <v>384.89508438961684</v>
          </cell>
          <cell r="AF40">
            <v>254.83487038369759</v>
          </cell>
          <cell r="AG40">
            <v>227.49544828642615</v>
          </cell>
          <cell r="AI40">
            <v>0.25965568840674375</v>
          </cell>
          <cell r="AJ40">
            <v>0</v>
          </cell>
          <cell r="AK40">
            <v>0.16520033134408194</v>
          </cell>
          <cell r="AL40">
            <v>0.25526246121613733</v>
          </cell>
          <cell r="AM40">
            <v>0.16900651334894731</v>
          </cell>
          <cell r="AN40">
            <v>0.15087500568408971</v>
          </cell>
        </row>
        <row r="41">
          <cell r="D41" t="str">
            <v>NUN</v>
          </cell>
          <cell r="J41">
            <v>8.1430459943685349</v>
          </cell>
          <cell r="K41">
            <v>29.303363130657328</v>
          </cell>
          <cell r="M41">
            <v>32.661031356663564</v>
          </cell>
          <cell r="N41">
            <v>36.365874699354173</v>
          </cell>
          <cell r="R41">
            <v>4.1990503207840231</v>
          </cell>
          <cell r="S41">
            <v>13.955238208358004</v>
          </cell>
          <cell r="T41">
            <v>6.9366444312925104</v>
          </cell>
          <cell r="Z41">
            <v>131.56424814147815</v>
          </cell>
          <cell r="AB41">
            <v>8.1430459943685349</v>
          </cell>
          <cell r="AC41">
            <v>0</v>
          </cell>
          <cell r="AD41">
            <v>29.303363130657328</v>
          </cell>
          <cell r="AE41">
            <v>36.365874699354173</v>
          </cell>
          <cell r="AF41">
            <v>46.616269565021568</v>
          </cell>
          <cell r="AG41">
            <v>11.135694752076532</v>
          </cell>
          <cell r="AI41">
            <v>6.1894063998388663E-2</v>
          </cell>
          <cell r="AJ41">
            <v>0</v>
          </cell>
          <cell r="AK41">
            <v>0.22273044192937461</v>
          </cell>
          <cell r="AL41">
            <v>0.27641152678688197</v>
          </cell>
          <cell r="AM41">
            <v>0.35432323160386686</v>
          </cell>
          <cell r="AN41">
            <v>8.4640735681487861E-2</v>
          </cell>
        </row>
        <row r="42">
          <cell r="D42" t="str">
            <v>NUS</v>
          </cell>
          <cell r="M42">
            <v>11.196294895532322</v>
          </cell>
          <cell r="S42">
            <v>23.104045779170693</v>
          </cell>
          <cell r="Z42">
            <v>34.300340674703016</v>
          </cell>
          <cell r="AB42">
            <v>0</v>
          </cell>
          <cell r="AC42">
            <v>0</v>
          </cell>
          <cell r="AD42">
            <v>0</v>
          </cell>
          <cell r="AE42">
            <v>0</v>
          </cell>
          <cell r="AF42">
            <v>34.300340674703016</v>
          </cell>
          <cell r="AG42">
            <v>0</v>
          </cell>
          <cell r="AI42">
            <v>0</v>
          </cell>
          <cell r="AJ42">
            <v>0</v>
          </cell>
          <cell r="AK42">
            <v>0</v>
          </cell>
          <cell r="AL42">
            <v>0</v>
          </cell>
          <cell r="AM42">
            <v>1</v>
          </cell>
          <cell r="AN42">
            <v>0</v>
          </cell>
        </row>
        <row r="43">
          <cell r="D43" t="str">
            <v>OFPC</v>
          </cell>
          <cell r="F43">
            <v>391.4898777914953</v>
          </cell>
          <cell r="J43">
            <v>1410.4205238169766</v>
          </cell>
          <cell r="K43">
            <v>714.56814290580837</v>
          </cell>
          <cell r="L43">
            <v>509.67269424770279</v>
          </cell>
          <cell r="M43">
            <v>4141.2078421877395</v>
          </cell>
          <cell r="N43">
            <v>780.98951281271081</v>
          </cell>
          <cell r="R43">
            <v>83.306407671133627</v>
          </cell>
          <cell r="S43">
            <v>361.86226253922302</v>
          </cell>
          <cell r="T43">
            <v>207.19444446816203</v>
          </cell>
          <cell r="Z43">
            <v>8600.711708440951</v>
          </cell>
          <cell r="AB43">
            <v>1410.4205238169766</v>
          </cell>
          <cell r="AC43">
            <v>391.4898777914953</v>
          </cell>
          <cell r="AD43">
            <v>714.56814290580837</v>
          </cell>
          <cell r="AE43">
            <v>780.98951281271081</v>
          </cell>
          <cell r="AF43">
            <v>4503.0701047269622</v>
          </cell>
          <cell r="AG43">
            <v>800.17354638699726</v>
          </cell>
          <cell r="AI43">
            <v>0.16398881530150058</v>
          </cell>
          <cell r="AJ43">
            <v>4.5518311863340037E-2</v>
          </cell>
          <cell r="AK43">
            <v>8.308244330576893E-2</v>
          </cell>
          <cell r="AL43">
            <v>9.0805219299029447E-2</v>
          </cell>
          <cell r="AM43">
            <v>0.52356947394336428</v>
          </cell>
          <cell r="AN43">
            <v>9.3035736286996712E-2</v>
          </cell>
        </row>
        <row r="44">
          <cell r="D44" t="str">
            <v>OFPN</v>
          </cell>
          <cell r="M44">
            <v>29.065477035684609</v>
          </cell>
          <cell r="S44">
            <v>77.406234620500157</v>
          </cell>
          <cell r="Z44">
            <v>106.47171165618477</v>
          </cell>
          <cell r="AB44">
            <v>0</v>
          </cell>
          <cell r="AC44">
            <v>0</v>
          </cell>
          <cell r="AD44">
            <v>0</v>
          </cell>
          <cell r="AE44">
            <v>0</v>
          </cell>
          <cell r="AF44">
            <v>106.47171165618477</v>
          </cell>
          <cell r="AG44">
            <v>0</v>
          </cell>
          <cell r="AI44">
            <v>0</v>
          </cell>
          <cell r="AJ44">
            <v>0</v>
          </cell>
          <cell r="AK44">
            <v>0</v>
          </cell>
          <cell r="AL44">
            <v>0</v>
          </cell>
          <cell r="AM44">
            <v>1</v>
          </cell>
          <cell r="AN44">
            <v>0</v>
          </cell>
        </row>
        <row r="45">
          <cell r="D45" t="str">
            <v>RIARC</v>
          </cell>
          <cell r="F45">
            <v>0.96508852945247092</v>
          </cell>
          <cell r="K45">
            <v>1.0802458464224833</v>
          </cell>
          <cell r="T45">
            <v>2.0542794802366342</v>
          </cell>
          <cell r="Z45">
            <v>4.0996138561115885</v>
          </cell>
          <cell r="AB45">
            <v>0</v>
          </cell>
          <cell r="AC45">
            <v>0.96508852945247092</v>
          </cell>
          <cell r="AD45">
            <v>1.0802458464224833</v>
          </cell>
          <cell r="AE45">
            <v>0</v>
          </cell>
          <cell r="AF45">
            <v>0</v>
          </cell>
          <cell r="AG45">
            <v>2.0542794802366342</v>
          </cell>
          <cell r="AI45">
            <v>0</v>
          </cell>
          <cell r="AJ45">
            <v>0.23540961742378352</v>
          </cell>
          <cell r="AK45">
            <v>0.26349941344160582</v>
          </cell>
          <cell r="AL45">
            <v>0</v>
          </cell>
          <cell r="AM45">
            <v>0</v>
          </cell>
          <cell r="AN45">
            <v>0.50109096913461071</v>
          </cell>
        </row>
        <row r="46">
          <cell r="D46" t="str">
            <v>RIHVC</v>
          </cell>
          <cell r="J46">
            <v>1243.9313658008296</v>
          </cell>
          <cell r="K46">
            <v>568.670724173135</v>
          </cell>
          <cell r="M46">
            <v>64.410206917006448</v>
          </cell>
          <cell r="N46">
            <v>1127.6487246362708</v>
          </cell>
          <cell r="O46">
            <v>726.308536765952</v>
          </cell>
          <cell r="R46">
            <v>106.83749899614897</v>
          </cell>
          <cell r="S46">
            <v>681.57007605502679</v>
          </cell>
          <cell r="T46">
            <v>245.56157572167075</v>
          </cell>
          <cell r="Z46">
            <v>4764.9387090660412</v>
          </cell>
          <cell r="AB46">
            <v>1243.9313658008296</v>
          </cell>
          <cell r="AC46">
            <v>0</v>
          </cell>
          <cell r="AD46">
            <v>568.670724173135</v>
          </cell>
          <cell r="AE46">
            <v>1853.9572614022227</v>
          </cell>
          <cell r="AF46">
            <v>745.98028297203325</v>
          </cell>
          <cell r="AG46">
            <v>352.39907471782044</v>
          </cell>
          <cell r="AI46">
            <v>0.26105925841901295</v>
          </cell>
          <cell r="AJ46">
            <v>0</v>
          </cell>
          <cell r="AK46">
            <v>0.11934481404580294</v>
          </cell>
          <cell r="AL46">
            <v>0.38908312878710888</v>
          </cell>
          <cell r="AM46">
            <v>0.15655611299945771</v>
          </cell>
          <cell r="AN46">
            <v>7.3956685748617523E-2</v>
          </cell>
        </row>
        <row r="47">
          <cell r="D47" t="str">
            <v>RIHVN</v>
          </cell>
          <cell r="K47">
            <v>5.2731739404511631</v>
          </cell>
          <cell r="O47">
            <v>11.439582738321539</v>
          </cell>
          <cell r="Z47">
            <v>16.712756678772703</v>
          </cell>
          <cell r="AB47">
            <v>0</v>
          </cell>
          <cell r="AC47">
            <v>0</v>
          </cell>
          <cell r="AD47">
            <v>5.2731739404511631</v>
          </cell>
          <cell r="AE47">
            <v>11.439582738321539</v>
          </cell>
          <cell r="AF47">
            <v>0</v>
          </cell>
          <cell r="AG47">
            <v>0</v>
          </cell>
          <cell r="AI47">
            <v>0</v>
          </cell>
          <cell r="AJ47">
            <v>0</v>
          </cell>
          <cell r="AK47">
            <v>0.31551790298896382</v>
          </cell>
          <cell r="AL47">
            <v>0.68448209701103613</v>
          </cell>
          <cell r="AM47">
            <v>0</v>
          </cell>
          <cell r="AN47">
            <v>0</v>
          </cell>
        </row>
        <row r="48">
          <cell r="D48" t="str">
            <v>RILBC</v>
          </cell>
          <cell r="J48">
            <v>55.351620716225895</v>
          </cell>
          <cell r="K48">
            <v>23.563998566006113</v>
          </cell>
          <cell r="M48">
            <v>1.8749578220452994</v>
          </cell>
          <cell r="N48">
            <v>19.868222467805559</v>
          </cell>
          <cell r="O48">
            <v>8.4278092452627646</v>
          </cell>
          <cell r="R48">
            <v>6.5575974072125378</v>
          </cell>
          <cell r="S48">
            <v>13.274166400032481</v>
          </cell>
          <cell r="T48">
            <v>16.985929477666549</v>
          </cell>
          <cell r="Z48">
            <v>145.90430210225722</v>
          </cell>
          <cell r="AB48">
            <v>55.351620716225895</v>
          </cell>
          <cell r="AC48">
            <v>0</v>
          </cell>
          <cell r="AD48">
            <v>23.563998566006113</v>
          </cell>
          <cell r="AE48">
            <v>28.296031713068324</v>
          </cell>
          <cell r="AF48">
            <v>15.149124222077781</v>
          </cell>
          <cell r="AG48">
            <v>23.543526884879128</v>
          </cell>
          <cell r="AI48">
            <v>0.37936935319037157</v>
          </cell>
          <cell r="AJ48">
            <v>0</v>
          </cell>
          <cell r="AK48">
            <v>0.16150311009672116</v>
          </cell>
          <cell r="AL48">
            <v>0.19393555436930854</v>
          </cell>
          <cell r="AM48">
            <v>0.10382918120851911</v>
          </cell>
          <cell r="AN48">
            <v>0.16136280113507973</v>
          </cell>
        </row>
        <row r="49">
          <cell r="D49" t="str">
            <v>RIRRC</v>
          </cell>
          <cell r="J49">
            <v>333.06331028907505</v>
          </cell>
          <cell r="K49">
            <v>189.39320781783718</v>
          </cell>
          <cell r="L49">
            <v>13.33282074399553</v>
          </cell>
          <cell r="M49">
            <v>79.799298963455968</v>
          </cell>
          <cell r="N49">
            <v>83.34057410114761</v>
          </cell>
          <cell r="O49">
            <v>140.49486639911382</v>
          </cell>
          <cell r="R49">
            <v>12.979289343385783</v>
          </cell>
          <cell r="S49">
            <v>77.579665747717002</v>
          </cell>
          <cell r="T49">
            <v>39.918427042435226</v>
          </cell>
          <cell r="Z49">
            <v>969.90146044816311</v>
          </cell>
          <cell r="AB49">
            <v>333.06331028907505</v>
          </cell>
          <cell r="AC49">
            <v>0</v>
          </cell>
          <cell r="AD49">
            <v>189.39320781783718</v>
          </cell>
          <cell r="AE49">
            <v>223.83544050026143</v>
          </cell>
          <cell r="AF49">
            <v>157.37896471117296</v>
          </cell>
          <cell r="AG49">
            <v>66.230537129816412</v>
          </cell>
          <cell r="AI49">
            <v>0.34339912235535375</v>
          </cell>
          <cell r="AJ49">
            <v>0</v>
          </cell>
          <cell r="AK49">
            <v>0.19527056669274848</v>
          </cell>
          <cell r="AL49">
            <v>0.23078163053474898</v>
          </cell>
          <cell r="AM49">
            <v>0.16226283919446077</v>
          </cell>
          <cell r="AN49">
            <v>6.8285841222687937E-2</v>
          </cell>
        </row>
        <row r="50">
          <cell r="D50" t="str">
            <v>SL001C</v>
          </cell>
          <cell r="F50">
            <v>214.57660087035455</v>
          </cell>
          <cell r="J50">
            <v>1160.1641173616335</v>
          </cell>
          <cell r="K50">
            <v>578.49907574090389</v>
          </cell>
          <cell r="L50">
            <v>28.536125396873327</v>
          </cell>
          <cell r="M50">
            <v>219.86332953093088</v>
          </cell>
          <cell r="N50">
            <v>521.86083501730695</v>
          </cell>
          <cell r="O50">
            <v>108.41488272851979</v>
          </cell>
          <cell r="R50">
            <v>30.377444943434057</v>
          </cell>
          <cell r="S50">
            <v>121.30398720165336</v>
          </cell>
          <cell r="T50">
            <v>239.44792323261305</v>
          </cell>
          <cell r="Z50">
            <v>3223.0443220242232</v>
          </cell>
          <cell r="AB50">
            <v>1160.1641173616335</v>
          </cell>
          <cell r="AC50">
            <v>214.57660087035455</v>
          </cell>
          <cell r="AD50">
            <v>578.49907574090389</v>
          </cell>
          <cell r="AE50">
            <v>630.2757177458268</v>
          </cell>
          <cell r="AF50">
            <v>341.16731673258425</v>
          </cell>
          <cell r="AG50">
            <v>298.36149357292015</v>
          </cell>
          <cell r="AI50">
            <v>0.35995909501889689</v>
          </cell>
          <cell r="AJ50">
            <v>6.6575752435073673E-2</v>
          </cell>
          <cell r="AK50">
            <v>0.17948840224995086</v>
          </cell>
          <cell r="AL50">
            <v>0.19555291667536984</v>
          </cell>
          <cell r="AM50">
            <v>0.10585250547169489</v>
          </cell>
          <cell r="AN50">
            <v>9.2571328149013823E-2</v>
          </cell>
        </row>
        <row r="51">
          <cell r="D51" t="str">
            <v>SL002C</v>
          </cell>
          <cell r="F51">
            <v>1021.1348313915207</v>
          </cell>
          <cell r="J51">
            <v>65.266565023260668</v>
          </cell>
          <cell r="K51">
            <v>2249.0672813381875</v>
          </cell>
          <cell r="M51">
            <v>493.61118337401331</v>
          </cell>
          <cell r="N51">
            <v>255.31423948817513</v>
          </cell>
          <cell r="O51">
            <v>0</v>
          </cell>
          <cell r="R51">
            <v>3.2940783149285755</v>
          </cell>
          <cell r="S51">
            <v>240.15842229460307</v>
          </cell>
          <cell r="T51">
            <v>432.33253029627463</v>
          </cell>
          <cell r="Z51">
            <v>4760.1791315209639</v>
          </cell>
          <cell r="AB51">
            <v>65.266565023260668</v>
          </cell>
          <cell r="AC51">
            <v>1021.1348313915207</v>
          </cell>
          <cell r="AD51">
            <v>2249.0672813381875</v>
          </cell>
          <cell r="AE51">
            <v>255.31423948817513</v>
          </cell>
          <cell r="AF51">
            <v>733.76960566861635</v>
          </cell>
          <cell r="AG51">
            <v>435.62660861120366</v>
          </cell>
          <cell r="AI51">
            <v>1.3710947260593282E-2</v>
          </cell>
          <cell r="AJ51">
            <v>0.2145160514296128</v>
          </cell>
          <cell r="AK51">
            <v>0.47247534582161188</v>
          </cell>
          <cell r="AL51">
            <v>5.3635426826174414E-2</v>
          </cell>
          <cell r="AM51">
            <v>0.15414747752027635</v>
          </cell>
          <cell r="AN51">
            <v>9.1514751141731299E-2</v>
          </cell>
        </row>
        <row r="52">
          <cell r="D52" t="str">
            <v>TS017C</v>
          </cell>
          <cell r="M52">
            <v>0</v>
          </cell>
          <cell r="S52">
            <v>0</v>
          </cell>
          <cell r="Z52">
            <v>0</v>
          </cell>
          <cell r="AB52">
            <v>0</v>
          </cell>
          <cell r="AC52">
            <v>0</v>
          </cell>
          <cell r="AD52">
            <v>0</v>
          </cell>
          <cell r="AE52">
            <v>0</v>
          </cell>
          <cell r="AF52">
            <v>0</v>
          </cell>
          <cell r="AG52">
            <v>0</v>
          </cell>
          <cell r="AI52">
            <v>0</v>
          </cell>
          <cell r="AJ52">
            <v>0</v>
          </cell>
          <cell r="AK52">
            <v>0</v>
          </cell>
          <cell r="AL52">
            <v>0</v>
          </cell>
          <cell r="AM52">
            <v>0</v>
          </cell>
          <cell r="AN52">
            <v>0</v>
          </cell>
        </row>
        <row r="53">
          <cell r="D53" t="str">
            <v>TS036C</v>
          </cell>
          <cell r="F53">
            <v>9.0911732056879107</v>
          </cell>
          <cell r="K53">
            <v>22.89590958590875</v>
          </cell>
          <cell r="Z53">
            <v>31.987082791596663</v>
          </cell>
          <cell r="AB53">
            <v>0</v>
          </cell>
          <cell r="AC53">
            <v>9.0911732056879107</v>
          </cell>
          <cell r="AD53">
            <v>22.89590958590875</v>
          </cell>
          <cell r="AE53">
            <v>0</v>
          </cell>
          <cell r="AF53">
            <v>0</v>
          </cell>
          <cell r="AG53">
            <v>0</v>
          </cell>
          <cell r="AI53">
            <v>0</v>
          </cell>
          <cell r="AJ53">
            <v>0.28421388924144891</v>
          </cell>
          <cell r="AK53">
            <v>0.71578611075855103</v>
          </cell>
          <cell r="AL53">
            <v>0</v>
          </cell>
          <cell r="AM53">
            <v>0</v>
          </cell>
          <cell r="AN53">
            <v>0</v>
          </cell>
        </row>
        <row r="54">
          <cell r="D54" t="str">
            <v>URC</v>
          </cell>
          <cell r="F54">
            <v>248.08853662942531</v>
          </cell>
          <cell r="J54">
            <v>146.29335721944031</v>
          </cell>
          <cell r="K54">
            <v>543.39859271939008</v>
          </cell>
          <cell r="L54">
            <v>18.853911663971381</v>
          </cell>
          <cell r="M54">
            <v>418.33848625874913</v>
          </cell>
          <cell r="N54">
            <v>603.10550645368778</v>
          </cell>
          <cell r="O54">
            <v>40.867807630012038</v>
          </cell>
          <cell r="R54">
            <v>33.289190826544655</v>
          </cell>
          <cell r="S54">
            <v>111.63613537004309</v>
          </cell>
          <cell r="T54">
            <v>259.6845553134217</v>
          </cell>
          <cell r="Z54">
            <v>2423.5560800846856</v>
          </cell>
          <cell r="AB54">
            <v>146.29335721944031</v>
          </cell>
          <cell r="AC54">
            <v>248.08853662942531</v>
          </cell>
          <cell r="AD54">
            <v>543.39859271939008</v>
          </cell>
          <cell r="AE54">
            <v>643.97331408369985</v>
          </cell>
          <cell r="AF54">
            <v>529.97462162879219</v>
          </cell>
          <cell r="AG54">
            <v>311.82765780393811</v>
          </cell>
          <cell r="AI54">
            <v>6.0363099670599919E-2</v>
          </cell>
          <cell r="AJ54">
            <v>0.10236550277010979</v>
          </cell>
          <cell r="AK54">
            <v>0.224215398679944</v>
          </cell>
          <cell r="AL54">
            <v>0.26571422026314229</v>
          </cell>
          <cell r="AM54">
            <v>0.21867644243258999</v>
          </cell>
          <cell r="AN54">
            <v>0.12866533618361412</v>
          </cell>
        </row>
        <row r="55">
          <cell r="D55" t="str">
            <v>URN</v>
          </cell>
          <cell r="K55">
            <v>235.48042494360789</v>
          </cell>
          <cell r="M55">
            <v>13.292359597981919</v>
          </cell>
          <cell r="S55">
            <v>131.18471375181934</v>
          </cell>
          <cell r="T55">
            <v>5.7296999815225629</v>
          </cell>
          <cell r="Z55">
            <v>385.68719827493169</v>
          </cell>
          <cell r="AB55">
            <v>0</v>
          </cell>
          <cell r="AC55">
            <v>0</v>
          </cell>
          <cell r="AD55">
            <v>235.48042494360789</v>
          </cell>
          <cell r="AE55">
            <v>0</v>
          </cell>
          <cell r="AF55">
            <v>144.47707334980126</v>
          </cell>
          <cell r="AG55">
            <v>5.7296999815225718</v>
          </cell>
          <cell r="AI55">
            <v>0</v>
          </cell>
          <cell r="AJ55">
            <v>0</v>
          </cell>
          <cell r="AK55">
            <v>0.61054768215498034</v>
          </cell>
          <cell r="AL55">
            <v>0</v>
          </cell>
          <cell r="AM55">
            <v>0.37459649683994128</v>
          </cell>
          <cell r="AN55">
            <v>1.485582100507841E-2</v>
          </cell>
        </row>
        <row r="56">
          <cell r="D56" t="str">
            <v>URS</v>
          </cell>
          <cell r="K56">
            <v>24.84906102406913</v>
          </cell>
          <cell r="N56">
            <v>12.04038724443361</v>
          </cell>
          <cell r="O56">
            <v>72.492367152768466</v>
          </cell>
          <cell r="R56">
            <v>0.88489626400807697</v>
          </cell>
          <cell r="S56">
            <v>55.575557129606068</v>
          </cell>
          <cell r="T56">
            <v>1.727858506232602</v>
          </cell>
          <cell r="Z56">
            <v>167.57012732111795</v>
          </cell>
          <cell r="AB56">
            <v>0</v>
          </cell>
          <cell r="AC56">
            <v>0</v>
          </cell>
          <cell r="AD56">
            <v>24.84906102406913</v>
          </cell>
          <cell r="AE56">
            <v>84.532754397202069</v>
          </cell>
          <cell r="AF56">
            <v>55.575557129606068</v>
          </cell>
          <cell r="AG56">
            <v>2.6127547702406844</v>
          </cell>
          <cell r="AI56">
            <v>0</v>
          </cell>
          <cell r="AJ56">
            <v>0</v>
          </cell>
          <cell r="AK56">
            <v>0.14829051825239939</v>
          </cell>
          <cell r="AL56">
            <v>0.50446195720320886</v>
          </cell>
          <cell r="AM56">
            <v>0.33165551651760417</v>
          </cell>
          <cell r="AN56">
            <v>1.5592008026787559E-2</v>
          </cell>
        </row>
        <row r="57">
          <cell r="F57">
            <v>12763.871827562496</v>
          </cell>
          <cell r="J57">
            <v>19607.558949543054</v>
          </cell>
          <cell r="K57">
            <v>31561.243989022758</v>
          </cell>
          <cell r="L57">
            <v>1070.736721380682</v>
          </cell>
          <cell r="M57">
            <v>22143.672268115723</v>
          </cell>
          <cell r="N57">
            <v>32707.384714140586</v>
          </cell>
          <cell r="O57">
            <v>7569.7652638393765</v>
          </cell>
          <cell r="Q57">
            <v>20.508742977709318</v>
          </cell>
          <cell r="R57">
            <v>1573.4245756516186</v>
          </cell>
          <cell r="S57">
            <v>16346.808894859463</v>
          </cell>
          <cell r="T57">
            <v>6877.274447181605</v>
          </cell>
          <cell r="W57">
            <v>28.504837803817647</v>
          </cell>
          <cell r="Z57">
            <v>152270.75523207893</v>
          </cell>
          <cell r="AB57">
            <v>19607.558949543054</v>
          </cell>
          <cell r="AC57">
            <v>12763.871827562496</v>
          </cell>
          <cell r="AD57">
            <v>31561.243989022758</v>
          </cell>
          <cell r="AE57">
            <v>40277.149977979963</v>
          </cell>
          <cell r="AF57">
            <v>38490.481162975186</v>
          </cell>
          <cell r="AG57">
            <v>9570.4493249954539</v>
          </cell>
          <cell r="AI57">
            <v>0.12876772640720655</v>
          </cell>
          <cell r="AJ57">
            <v>8.3823527427238545E-2</v>
          </cell>
          <cell r="AK57">
            <v>0.20727055527451499</v>
          </cell>
          <cell r="AL57">
            <v>0.26451008216641958</v>
          </cell>
          <cell r="AM57">
            <v>0.25277658276739395</v>
          </cell>
          <cell r="AN57">
            <v>6.2851525957226248E-2</v>
          </cell>
        </row>
        <row r="58">
          <cell r="D58" t="str">
            <v>DS002N</v>
          </cell>
          <cell r="F58">
            <v>89.384037348914674</v>
          </cell>
          <cell r="J58">
            <v>19.340709971907788</v>
          </cell>
          <cell r="K58">
            <v>2123.0019948276254</v>
          </cell>
          <cell r="L58">
            <v>323.85308958622818</v>
          </cell>
          <cell r="M58">
            <v>81.044801947653397</v>
          </cell>
          <cell r="N58">
            <v>1152.4039696144418</v>
          </cell>
          <cell r="O58">
            <v>508.48452627874002</v>
          </cell>
          <cell r="P58">
            <v>8.0416121533514602</v>
          </cell>
          <cell r="R58">
            <v>98.327576692387154</v>
          </cell>
          <cell r="S58">
            <v>62.2778831991874</v>
          </cell>
          <cell r="T58">
            <v>36.381978106785624</v>
          </cell>
          <cell r="Z58">
            <v>4502.5421797272238</v>
          </cell>
          <cell r="AB58">
            <v>19.340709971907788</v>
          </cell>
          <cell r="AC58">
            <v>89.384037348914674</v>
          </cell>
          <cell r="AD58">
            <v>2123.0019948276254</v>
          </cell>
          <cell r="AE58">
            <v>1660.8884958931819</v>
          </cell>
          <cell r="AF58">
            <v>143.3226851468408</v>
          </cell>
          <cell r="AG58">
            <v>466.60425653875336</v>
          </cell>
          <cell r="AI58">
            <v>4.2955088925073657E-3</v>
          </cell>
          <cell r="AJ58">
            <v>1.9851904497723061E-2</v>
          </cell>
          <cell r="AK58">
            <v>0.47151185043562271</v>
          </cell>
          <cell r="AL58">
            <v>0.36887794263679791</v>
          </cell>
          <cell r="AM58">
            <v>3.1831503054464153E-2</v>
          </cell>
          <cell r="AN58">
            <v>0.10363129048288483</v>
          </cell>
        </row>
        <row r="59">
          <cell r="D59" t="str">
            <v>DS003N</v>
          </cell>
          <cell r="F59">
            <v>1039.1965805062157</v>
          </cell>
          <cell r="J59">
            <v>1633.3080427392838</v>
          </cell>
          <cell r="K59">
            <v>4042.0695787821242</v>
          </cell>
          <cell r="L59">
            <v>331.53749127260937</v>
          </cell>
          <cell r="M59">
            <v>1634.8610014361861</v>
          </cell>
          <cell r="N59">
            <v>1364.2894609727164</v>
          </cell>
          <cell r="O59">
            <v>217.56769152726122</v>
          </cell>
          <cell r="P59">
            <v>10.600808023441589</v>
          </cell>
          <cell r="R59">
            <v>132.91437779729037</v>
          </cell>
          <cell r="S59">
            <v>196.98266959780273</v>
          </cell>
          <cell r="T59">
            <v>490.90026810145247</v>
          </cell>
          <cell r="Y59">
            <v>4.7632993779497097</v>
          </cell>
          <cell r="Z59">
            <v>11098.991270134335</v>
          </cell>
          <cell r="AB59">
            <v>1633.3080427392838</v>
          </cell>
          <cell r="AC59">
            <v>1039.1965805062157</v>
          </cell>
          <cell r="AD59">
            <v>4042.0695787821242</v>
          </cell>
          <cell r="AE59">
            <v>1581.8571524999775</v>
          </cell>
          <cell r="AF59">
            <v>1831.8436710339888</v>
          </cell>
          <cell r="AG59">
            <v>970.71624457274447</v>
          </cell>
          <cell r="AI59">
            <v>0.14715824195071336</v>
          </cell>
          <cell r="AJ59">
            <v>9.3629822315702924E-2</v>
          </cell>
          <cell r="AK59">
            <v>0.36418350824896195</v>
          </cell>
          <cell r="AL59">
            <v>0.14252260534310987</v>
          </cell>
          <cell r="AM59">
            <v>0.16504596016425352</v>
          </cell>
          <cell r="AN59">
            <v>8.7459861977258371E-2</v>
          </cell>
        </row>
        <row r="60">
          <cell r="D60" t="str">
            <v>DS004C</v>
          </cell>
          <cell r="O60">
            <v>47.966220045150457</v>
          </cell>
          <cell r="P60">
            <v>2.7115972886244681</v>
          </cell>
          <cell r="Z60">
            <v>50.677817333774925</v>
          </cell>
          <cell r="AB60">
            <v>0</v>
          </cell>
          <cell r="AC60">
            <v>0</v>
          </cell>
          <cell r="AD60">
            <v>0</v>
          </cell>
          <cell r="AE60">
            <v>47.966220045150457</v>
          </cell>
          <cell r="AF60">
            <v>0</v>
          </cell>
          <cell r="AG60">
            <v>2.7115972886244677</v>
          </cell>
          <cell r="AI60">
            <v>0</v>
          </cell>
          <cell r="AJ60">
            <v>0</v>
          </cell>
          <cell r="AK60">
            <v>0</v>
          </cell>
          <cell r="AL60">
            <v>0.94649340813624017</v>
          </cell>
          <cell r="AM60">
            <v>0</v>
          </cell>
          <cell r="AN60">
            <v>5.350659186375982E-2</v>
          </cell>
        </row>
        <row r="61">
          <cell r="D61" t="str">
            <v>DS004N</v>
          </cell>
          <cell r="F61">
            <v>2608.0043708361136</v>
          </cell>
          <cell r="J61">
            <v>2559.9344309076978</v>
          </cell>
          <cell r="K61">
            <v>9240.9084453760388</v>
          </cell>
          <cell r="L61">
            <v>566.81393797492717</v>
          </cell>
          <cell r="M61">
            <v>5363.2383047115882</v>
          </cell>
          <cell r="N61">
            <v>9796.1405427800346</v>
          </cell>
          <cell r="O61">
            <v>6420.3931172829434</v>
          </cell>
          <cell r="P61">
            <v>559.68729992811166</v>
          </cell>
          <cell r="R61">
            <v>330.51164724835633</v>
          </cell>
          <cell r="S61">
            <v>2385.9244896783553</v>
          </cell>
          <cell r="T61">
            <v>695.65581560504268</v>
          </cell>
          <cell r="Z61">
            <v>40527.212402329213</v>
          </cell>
          <cell r="AB61">
            <v>2559.9344309076978</v>
          </cell>
          <cell r="AC61">
            <v>2608.0043708361136</v>
          </cell>
          <cell r="AD61">
            <v>9240.9084453760388</v>
          </cell>
          <cell r="AE61">
            <v>16216.533660062978</v>
          </cell>
          <cell r="AF61">
            <v>7749.1627943899439</v>
          </cell>
          <cell r="AG61">
            <v>2152.6687007564396</v>
          </cell>
          <cell r="AI61">
            <v>6.3165815736208178E-2</v>
          </cell>
          <cell r="AJ61">
            <v>6.4351930869200963E-2</v>
          </cell>
          <cell r="AK61">
            <v>0.22801737147963669</v>
          </cell>
          <cell r="AL61">
            <v>0.40013938040137614</v>
          </cell>
          <cell r="AM61">
            <v>0.19120887756752245</v>
          </cell>
          <cell r="AN61">
            <v>5.3116623946055555E-2</v>
          </cell>
        </row>
        <row r="62">
          <cell r="D62" t="str">
            <v>DS005C</v>
          </cell>
          <cell r="N62">
            <v>9.7504461482690044</v>
          </cell>
          <cell r="O62">
            <v>87.646358162076638</v>
          </cell>
          <cell r="P62">
            <v>14.330552557779185</v>
          </cell>
          <cell r="Z62">
            <v>111.72735686812483</v>
          </cell>
          <cell r="AB62">
            <v>0</v>
          </cell>
          <cell r="AC62">
            <v>0</v>
          </cell>
          <cell r="AD62">
            <v>0</v>
          </cell>
          <cell r="AE62">
            <v>97.396804310345644</v>
          </cell>
          <cell r="AF62">
            <v>0</v>
          </cell>
          <cell r="AG62">
            <v>14.330552557779185</v>
          </cell>
          <cell r="AI62">
            <v>0</v>
          </cell>
          <cell r="AJ62">
            <v>0</v>
          </cell>
          <cell r="AK62">
            <v>0</v>
          </cell>
          <cell r="AL62">
            <v>0.87173640405103314</v>
          </cell>
          <cell r="AM62">
            <v>0</v>
          </cell>
          <cell r="AN62">
            <v>0.1282635959489668</v>
          </cell>
        </row>
        <row r="63">
          <cell r="D63" t="str">
            <v>DS005N</v>
          </cell>
          <cell r="F63">
            <v>290.92347353852023</v>
          </cell>
          <cell r="J63">
            <v>27.736149250302834</v>
          </cell>
          <cell r="K63">
            <v>5625.2417991998154</v>
          </cell>
          <cell r="L63">
            <v>1691.5184150908115</v>
          </cell>
          <cell r="M63">
            <v>4151.0773884639793</v>
          </cell>
          <cell r="N63">
            <v>9147.8748581706859</v>
          </cell>
          <cell r="O63">
            <v>3069.0272372826312</v>
          </cell>
          <cell r="P63">
            <v>173.23094120519772</v>
          </cell>
          <cell r="R63">
            <v>541.59577363276958</v>
          </cell>
          <cell r="S63">
            <v>4041.8220927978459</v>
          </cell>
          <cell r="T63">
            <v>5.4631854600409158</v>
          </cell>
          <cell r="Y63">
            <v>6.7903737637360244</v>
          </cell>
          <cell r="Z63">
            <v>28772.301687856336</v>
          </cell>
          <cell r="AB63">
            <v>27.736149250302834</v>
          </cell>
          <cell r="AC63">
            <v>290.92347353852023</v>
          </cell>
          <cell r="AD63">
            <v>5625.2417991998154</v>
          </cell>
          <cell r="AE63">
            <v>12216.902095453317</v>
          </cell>
          <cell r="AF63">
            <v>8192.8994812618257</v>
          </cell>
          <cell r="AG63">
            <v>2418.5986891525536</v>
          </cell>
          <cell r="AI63">
            <v>9.6398785023198814E-4</v>
          </cell>
          <cell r="AJ63">
            <v>1.011123394626811E-2</v>
          </cell>
          <cell r="AK63">
            <v>0.19550892591863828</v>
          </cell>
          <cell r="AL63">
            <v>0.42460635329044927</v>
          </cell>
          <cell r="AM63">
            <v>0.28474953342782888</v>
          </cell>
          <cell r="AN63">
            <v>8.4059965566583419E-2</v>
          </cell>
        </row>
        <row r="64">
          <cell r="D64" t="str">
            <v>DS006N</v>
          </cell>
          <cell r="F64">
            <v>1602.6569516327286</v>
          </cell>
          <cell r="J64">
            <v>743.73990155326362</v>
          </cell>
          <cell r="K64">
            <v>1587.5379289156347</v>
          </cell>
          <cell r="L64">
            <v>11.897784691897272</v>
          </cell>
          <cell r="M64">
            <v>815.77835686264143</v>
          </cell>
          <cell r="N64">
            <v>792.74974267546986</v>
          </cell>
          <cell r="O64">
            <v>5.32096656675576</v>
          </cell>
          <cell r="P64">
            <v>3.6690710241430544</v>
          </cell>
          <cell r="R64">
            <v>9.6859440294360422</v>
          </cell>
          <cell r="S64">
            <v>10.162008882546511</v>
          </cell>
          <cell r="T64">
            <v>258.68792192203642</v>
          </cell>
          <cell r="V64">
            <v>3.3379738003054196</v>
          </cell>
          <cell r="Z64">
            <v>5845.2245525568578</v>
          </cell>
          <cell r="AB64">
            <v>743.73990155326362</v>
          </cell>
          <cell r="AC64">
            <v>1602.6569516327286</v>
          </cell>
          <cell r="AD64">
            <v>1587.5379289156347</v>
          </cell>
          <cell r="AE64">
            <v>798.07070924222558</v>
          </cell>
          <cell r="AF64">
            <v>825.94036574518793</v>
          </cell>
          <cell r="AG64">
            <v>287.27869546781767</v>
          </cell>
          <cell r="AI64">
            <v>0.12723889302557792</v>
          </cell>
          <cell r="AJ64">
            <v>0.27418227259236488</v>
          </cell>
          <cell r="AK64">
            <v>0.27159571281503686</v>
          </cell>
          <cell r="AL64">
            <v>0.13653379815718594</v>
          </cell>
          <cell r="AM64">
            <v>0.14130173414533742</v>
          </cell>
          <cell r="AN64">
            <v>4.9147589264496992E-2</v>
          </cell>
        </row>
        <row r="65">
          <cell r="D65" t="str">
            <v>DS008N</v>
          </cell>
          <cell r="F65">
            <v>310.97902987795834</v>
          </cell>
          <cell r="J65">
            <v>314.085741717313</v>
          </cell>
          <cell r="K65">
            <v>1079.4016176033228</v>
          </cell>
          <cell r="L65">
            <v>69.310501553457527</v>
          </cell>
          <cell r="M65">
            <v>626.62764184279126</v>
          </cell>
          <cell r="N65">
            <v>842.07889956978261</v>
          </cell>
          <cell r="O65">
            <v>153.47275963254316</v>
          </cell>
          <cell r="P65">
            <v>51.841011006236585</v>
          </cell>
          <cell r="R65">
            <v>6.6276045267916066</v>
          </cell>
          <cell r="S65">
            <v>420.7429995672295</v>
          </cell>
          <cell r="T65">
            <v>119.35419361647601</v>
          </cell>
          <cell r="Z65">
            <v>3994.5220005139022</v>
          </cell>
          <cell r="AB65">
            <v>314.085741717313</v>
          </cell>
          <cell r="AC65">
            <v>310.97902987795834</v>
          </cell>
          <cell r="AD65">
            <v>1079.4016176033228</v>
          </cell>
          <cell r="AE65">
            <v>995.55165920232571</v>
          </cell>
          <cell r="AF65">
            <v>1047.3706414100207</v>
          </cell>
          <cell r="AG65">
            <v>247.13331070296181</v>
          </cell>
          <cell r="AI65">
            <v>7.8629117996322301E-2</v>
          </cell>
          <cell r="AJ65">
            <v>7.7851374917437016E-2</v>
          </cell>
          <cell r="AK65">
            <v>0.27022047130156146</v>
          </cell>
          <cell r="AL65">
            <v>0.24922923420480506</v>
          </cell>
          <cell r="AM65">
            <v>0.26220174560943077</v>
          </cell>
          <cell r="AN65">
            <v>6.1868055970443439E-2</v>
          </cell>
        </row>
        <row r="66">
          <cell r="D66" t="str">
            <v>DS008S</v>
          </cell>
          <cell r="F66">
            <v>0</v>
          </cell>
          <cell r="G66">
            <v>0</v>
          </cell>
          <cell r="J66">
            <v>0</v>
          </cell>
          <cell r="K66">
            <v>0</v>
          </cell>
          <cell r="L66">
            <v>0</v>
          </cell>
          <cell r="M66">
            <v>0</v>
          </cell>
          <cell r="N66">
            <v>0</v>
          </cell>
          <cell r="O66">
            <v>0</v>
          </cell>
          <cell r="P66">
            <v>0</v>
          </cell>
          <cell r="R66">
            <v>0</v>
          </cell>
          <cell r="S66">
            <v>0</v>
          </cell>
          <cell r="T66">
            <v>0</v>
          </cell>
          <cell r="X66">
            <v>0</v>
          </cell>
          <cell r="Z66">
            <v>0</v>
          </cell>
          <cell r="AB66">
            <v>0</v>
          </cell>
          <cell r="AC66">
            <v>0</v>
          </cell>
          <cell r="AD66">
            <v>0</v>
          </cell>
          <cell r="AE66">
            <v>0</v>
          </cell>
          <cell r="AF66">
            <v>0</v>
          </cell>
          <cell r="AG66">
            <v>0</v>
          </cell>
          <cell r="AI66">
            <v>0</v>
          </cell>
          <cell r="AJ66">
            <v>0</v>
          </cell>
          <cell r="AK66">
            <v>0</v>
          </cell>
          <cell r="AL66">
            <v>0</v>
          </cell>
          <cell r="AM66">
            <v>0</v>
          </cell>
          <cell r="AN66">
            <v>0</v>
          </cell>
        </row>
        <row r="67">
          <cell r="D67" t="str">
            <v>EHN</v>
          </cell>
          <cell r="F67">
            <v>27.507603971543887</v>
          </cell>
          <cell r="K67">
            <v>1347.1354998171746</v>
          </cell>
          <cell r="L67">
            <v>39.421295747205043</v>
          </cell>
          <cell r="M67">
            <v>252.39795216657268</v>
          </cell>
          <cell r="N67">
            <v>669.48579420778151</v>
          </cell>
          <cell r="O67">
            <v>219.93528220584835</v>
          </cell>
          <cell r="P67">
            <v>157.18465117380097</v>
          </cell>
          <cell r="S67">
            <v>644.19343635931375</v>
          </cell>
          <cell r="Z67">
            <v>3357.2615156492407</v>
          </cell>
          <cell r="AB67">
            <v>0</v>
          </cell>
          <cell r="AC67">
            <v>27.507603971543887</v>
          </cell>
          <cell r="AD67">
            <v>1347.1354998171746</v>
          </cell>
          <cell r="AE67">
            <v>889.42107641362986</v>
          </cell>
          <cell r="AF67">
            <v>896.59138852588649</v>
          </cell>
          <cell r="AG67">
            <v>196.60594692100585</v>
          </cell>
          <cell r="AI67">
            <v>0</v>
          </cell>
          <cell r="AJ67">
            <v>8.1934647757770391E-3</v>
          </cell>
          <cell r="AK67">
            <v>0.40126022162341446</v>
          </cell>
          <cell r="AL67">
            <v>0.26492457387300972</v>
          </cell>
          <cell r="AM67">
            <v>0.2670603360347697</v>
          </cell>
          <cell r="AN67">
            <v>5.8561403693029083E-2</v>
          </cell>
        </row>
        <row r="68">
          <cell r="D68" t="str">
            <v>HVWN</v>
          </cell>
          <cell r="F68">
            <v>1885.6055234724054</v>
          </cell>
          <cell r="J68">
            <v>3508.3087968881482</v>
          </cell>
          <cell r="K68">
            <v>2758.0544793159238</v>
          </cell>
          <cell r="L68">
            <v>167.88703651991125</v>
          </cell>
          <cell r="M68">
            <v>3002.2569345949473</v>
          </cell>
          <cell r="N68">
            <v>2456.0699750945059</v>
          </cell>
          <cell r="O68">
            <v>1001.1480980703799</v>
          </cell>
          <cell r="P68">
            <v>141.19838498474343</v>
          </cell>
          <cell r="R68">
            <v>109.72300678108215</v>
          </cell>
          <cell r="S68">
            <v>1168.7113973700891</v>
          </cell>
          <cell r="T68">
            <v>1051.5876347731826</v>
          </cell>
          <cell r="Z68">
            <v>17250.551267865318</v>
          </cell>
          <cell r="AB68">
            <v>3508.3087968881482</v>
          </cell>
          <cell r="AC68">
            <v>1885.6055234724054</v>
          </cell>
          <cell r="AD68">
            <v>2758.0544793159238</v>
          </cell>
          <cell r="AE68">
            <v>3457.2180731648859</v>
          </cell>
          <cell r="AF68">
            <v>4170.9683319650367</v>
          </cell>
          <cell r="AG68">
            <v>1470.3960630589172</v>
          </cell>
          <cell r="AI68">
            <v>0.20337372078210034</v>
          </cell>
          <cell r="AJ68">
            <v>0.10930697194500388</v>
          </cell>
          <cell r="AK68">
            <v>0.1598821067506222</v>
          </cell>
          <cell r="AL68">
            <v>0.20041203434495819</v>
          </cell>
          <cell r="AM68">
            <v>0.24178753868201316</v>
          </cell>
          <cell r="AN68">
            <v>8.5237627495302212E-2</v>
          </cell>
        </row>
        <row r="69">
          <cell r="D69" t="str">
            <v>ICC</v>
          </cell>
          <cell r="J69">
            <v>23.258704022873513</v>
          </cell>
          <cell r="O69">
            <v>17.058256904110266</v>
          </cell>
          <cell r="R69">
            <v>5.3270681847808445</v>
          </cell>
          <cell r="Z69">
            <v>45.644029111764624</v>
          </cell>
          <cell r="AB69">
            <v>23.258704022873513</v>
          </cell>
          <cell r="AC69">
            <v>0</v>
          </cell>
          <cell r="AD69">
            <v>0</v>
          </cell>
          <cell r="AE69">
            <v>17.058256904110266</v>
          </cell>
          <cell r="AF69">
            <v>0</v>
          </cell>
          <cell r="AG69">
            <v>5.3270681847808419</v>
          </cell>
          <cell r="AI69">
            <v>0.50956728569955811</v>
          </cell>
          <cell r="AJ69">
            <v>0</v>
          </cell>
          <cell r="AK69">
            <v>0</v>
          </cell>
          <cell r="AL69">
            <v>0.37372373202070253</v>
          </cell>
          <cell r="AM69">
            <v>0</v>
          </cell>
          <cell r="AN69">
            <v>0.11670898227973929</v>
          </cell>
        </row>
        <row r="70">
          <cell r="D70" t="str">
            <v>ICN</v>
          </cell>
          <cell r="F70">
            <v>883.98172520846356</v>
          </cell>
          <cell r="J70">
            <v>1580.2592296655027</v>
          </cell>
          <cell r="K70">
            <v>1431.1037436264119</v>
          </cell>
          <cell r="L70">
            <v>130.57817197983084</v>
          </cell>
          <cell r="M70">
            <v>1326.37779422109</v>
          </cell>
          <cell r="N70">
            <v>1390.7044887459042</v>
          </cell>
          <cell r="O70">
            <v>834.73780742011706</v>
          </cell>
          <cell r="P70">
            <v>59.044323865412387</v>
          </cell>
          <cell r="R70">
            <v>135.25596555320601</v>
          </cell>
          <cell r="S70">
            <v>611.37928850100229</v>
          </cell>
          <cell r="T70">
            <v>642.22507471523363</v>
          </cell>
          <cell r="Z70">
            <v>9025.6476135021749</v>
          </cell>
          <cell r="AB70">
            <v>1580.2592296655027</v>
          </cell>
          <cell r="AC70">
            <v>883.98172520846356</v>
          </cell>
          <cell r="AD70">
            <v>1431.1037436264119</v>
          </cell>
          <cell r="AE70">
            <v>2225.4422961660212</v>
          </cell>
          <cell r="AF70">
            <v>1937.7570827220923</v>
          </cell>
          <cell r="AG70">
            <v>967.10353611368282</v>
          </cell>
          <cell r="AI70">
            <v>0.17508541185470933</v>
          </cell>
          <cell r="AJ70">
            <v>9.7941085566651848E-2</v>
          </cell>
          <cell r="AK70">
            <v>0.15855967404327989</v>
          </cell>
          <cell r="AL70">
            <v>0.24656871079664214</v>
          </cell>
          <cell r="AM70">
            <v>0.21469452007224937</v>
          </cell>
          <cell r="AN70">
            <v>0.10715059766646735</v>
          </cell>
        </row>
        <row r="71">
          <cell r="D71" t="str">
            <v>LV001C</v>
          </cell>
          <cell r="F71">
            <v>3.8482164825924166</v>
          </cell>
          <cell r="O71">
            <v>7.2166620923411182</v>
          </cell>
          <cell r="Z71">
            <v>11.064878574933534</v>
          </cell>
          <cell r="AB71">
            <v>0</v>
          </cell>
          <cell r="AC71">
            <v>3.8482164825924166</v>
          </cell>
          <cell r="AD71">
            <v>0</v>
          </cell>
          <cell r="AE71">
            <v>7.2166620923411182</v>
          </cell>
          <cell r="AF71">
            <v>0</v>
          </cell>
          <cell r="AG71">
            <v>0</v>
          </cell>
          <cell r="AI71">
            <v>0</v>
          </cell>
          <cell r="AJ71">
            <v>0.34778659851814347</v>
          </cell>
          <cell r="AK71">
            <v>0</v>
          </cell>
          <cell r="AL71">
            <v>0.65221340148185658</v>
          </cell>
          <cell r="AM71">
            <v>0</v>
          </cell>
          <cell r="AN71">
            <v>0</v>
          </cell>
        </row>
        <row r="72">
          <cell r="D72" t="str">
            <v>LV001N</v>
          </cell>
          <cell r="F72">
            <v>159.53072770022217</v>
          </cell>
          <cell r="J72">
            <v>385.40441034217054</v>
          </cell>
          <cell r="K72">
            <v>571.48391470041895</v>
          </cell>
          <cell r="L72">
            <v>56.254844698699124</v>
          </cell>
          <cell r="M72">
            <v>245.54631514302548</v>
          </cell>
          <cell r="N72">
            <v>442.89324782599442</v>
          </cell>
          <cell r="O72">
            <v>58.259726609466327</v>
          </cell>
          <cell r="R72">
            <v>11.066522747944397</v>
          </cell>
          <cell r="S72">
            <v>53.449174464181368</v>
          </cell>
          <cell r="T72">
            <v>15.945910990778302</v>
          </cell>
          <cell r="Z72">
            <v>1999.8347952229012</v>
          </cell>
          <cell r="AB72">
            <v>385.40441034217054</v>
          </cell>
          <cell r="AC72">
            <v>159.53072770022217</v>
          </cell>
          <cell r="AD72">
            <v>571.48391470041895</v>
          </cell>
          <cell r="AE72">
            <v>501.15297443546075</v>
          </cell>
          <cell r="AF72">
            <v>298.99548960720688</v>
          </cell>
          <cell r="AG72">
            <v>83.267278437421965</v>
          </cell>
          <cell r="AI72">
            <v>0.19271812414845668</v>
          </cell>
          <cell r="AJ72">
            <v>7.9771953203984988E-2</v>
          </cell>
          <cell r="AK72">
            <v>0.28576556226821798</v>
          </cell>
          <cell r="AL72">
            <v>0.25059718714395224</v>
          </cell>
          <cell r="AM72">
            <v>0.14951009469453747</v>
          </cell>
          <cell r="AN72">
            <v>4.1637078540850678E-2</v>
          </cell>
        </row>
        <row r="73">
          <cell r="D73" t="str">
            <v>LV002N</v>
          </cell>
          <cell r="F73">
            <v>448.50317582281838</v>
          </cell>
          <cell r="J73">
            <v>1344.7685783022255</v>
          </cell>
          <cell r="K73">
            <v>2600.0232571881311</v>
          </cell>
          <cell r="L73">
            <v>106.15751443003234</v>
          </cell>
          <cell r="M73">
            <v>1200.8581469022229</v>
          </cell>
          <cell r="N73">
            <v>1945.3250459153796</v>
          </cell>
          <cell r="O73">
            <v>757.15915402906603</v>
          </cell>
          <cell r="P73">
            <v>127.62464429766733</v>
          </cell>
          <cell r="R73">
            <v>28.118956383050786</v>
          </cell>
          <cell r="S73">
            <v>1105.5805421168168</v>
          </cell>
          <cell r="T73">
            <v>908.60041095621034</v>
          </cell>
          <cell r="V73">
            <v>3.6753337090807978</v>
          </cell>
          <cell r="W73">
            <v>1.6696284967278883</v>
          </cell>
          <cell r="Z73">
            <v>10578.06438854943</v>
          </cell>
          <cell r="AB73">
            <v>1344.7685783022255</v>
          </cell>
          <cell r="AC73">
            <v>448.50317582281838</v>
          </cell>
          <cell r="AD73">
            <v>2600.0232571881311</v>
          </cell>
          <cell r="AE73">
            <v>2702.4841999444457</v>
          </cell>
          <cell r="AF73">
            <v>2306.4386890190399</v>
          </cell>
          <cell r="AG73">
            <v>1175.8464882727694</v>
          </cell>
          <cell r="AI73">
            <v>0.12712803863794911</v>
          </cell>
          <cell r="AJ73">
            <v>4.2399361485104516E-2</v>
          </cell>
          <cell r="AK73">
            <v>0.24579385809020135</v>
          </cell>
          <cell r="AL73">
            <v>0.25548002930194275</v>
          </cell>
          <cell r="AM73">
            <v>0.21803976647331808</v>
          </cell>
          <cell r="AN73">
            <v>0.11115894601148417</v>
          </cell>
        </row>
        <row r="74">
          <cell r="D74" t="str">
            <v>LV003N</v>
          </cell>
          <cell r="F74">
            <v>1189.5018310337002</v>
          </cell>
          <cell r="J74">
            <v>896.25056799228139</v>
          </cell>
          <cell r="K74">
            <v>2854.9656081858261</v>
          </cell>
          <cell r="L74">
            <v>33.814100906872333</v>
          </cell>
          <cell r="M74">
            <v>1736.5539302448462</v>
          </cell>
          <cell r="N74">
            <v>319.20489208770857</v>
          </cell>
          <cell r="R74">
            <v>7.9297779794184908</v>
          </cell>
          <cell r="S74">
            <v>123.37898253971326</v>
          </cell>
          <cell r="T74">
            <v>869.71694947775336</v>
          </cell>
          <cell r="Z74">
            <v>8031.3166404481208</v>
          </cell>
          <cell r="AB74">
            <v>896.25056799228139</v>
          </cell>
          <cell r="AC74">
            <v>1189.5018310337002</v>
          </cell>
          <cell r="AD74">
            <v>2854.9656081858261</v>
          </cell>
          <cell r="AE74">
            <v>319.20489208770857</v>
          </cell>
          <cell r="AF74">
            <v>1859.9329127845594</v>
          </cell>
          <cell r="AG74">
            <v>911.46082836404457</v>
          </cell>
          <cell r="AI74">
            <v>0.11159447549091696</v>
          </cell>
          <cell r="AJ74">
            <v>0.14810794845804137</v>
          </cell>
          <cell r="AK74">
            <v>0.35547914943452269</v>
          </cell>
          <cell r="AL74">
            <v>3.9745026423201511E-2</v>
          </cell>
          <cell r="AM74">
            <v>0.23158505585714043</v>
          </cell>
          <cell r="AN74">
            <v>0.11348834433617699</v>
          </cell>
        </row>
        <row r="75">
          <cell r="D75" t="str">
            <v>LV004N</v>
          </cell>
          <cell r="J75">
            <v>177.82508576459813</v>
          </cell>
          <cell r="K75">
            <v>262.27418376537543</v>
          </cell>
          <cell r="L75">
            <v>9.8747517595772756</v>
          </cell>
          <cell r="M75">
            <v>13.04987656505029</v>
          </cell>
          <cell r="N75">
            <v>139.78626416007032</v>
          </cell>
          <cell r="O75">
            <v>67.326353135355987</v>
          </cell>
          <cell r="P75">
            <v>11.484092159297097</v>
          </cell>
          <cell r="R75">
            <v>0.47219579939753847</v>
          </cell>
          <cell r="S75">
            <v>116.98321557990799</v>
          </cell>
          <cell r="T75">
            <v>20.66120455347907</v>
          </cell>
          <cell r="Z75">
            <v>819.73722324210917</v>
          </cell>
          <cell r="AB75">
            <v>177.82508576459813</v>
          </cell>
          <cell r="AC75">
            <v>0</v>
          </cell>
          <cell r="AD75">
            <v>262.27418376537543</v>
          </cell>
          <cell r="AE75">
            <v>207.1126172954263</v>
          </cell>
          <cell r="AF75">
            <v>130.03309214495829</v>
          </cell>
          <cell r="AG75">
            <v>42.492244271751133</v>
          </cell>
          <cell r="AI75">
            <v>0.21692937775997215</v>
          </cell>
          <cell r="AJ75">
            <v>0</v>
          </cell>
          <cell r="AK75">
            <v>0.31994909628242268</v>
          </cell>
          <cell r="AL75">
            <v>0.25265732898682297</v>
          </cell>
          <cell r="AM75">
            <v>0.15862777541157608</v>
          </cell>
          <cell r="AN75">
            <v>5.1836421559206251E-2</v>
          </cell>
        </row>
        <row r="76">
          <cell r="D76" t="str">
            <v>MC103</v>
          </cell>
          <cell r="F76">
            <v>0</v>
          </cell>
          <cell r="K76">
            <v>0</v>
          </cell>
          <cell r="N76">
            <v>0</v>
          </cell>
          <cell r="Z76">
            <v>0</v>
          </cell>
          <cell r="AB76">
            <v>0</v>
          </cell>
          <cell r="AC76">
            <v>0</v>
          </cell>
          <cell r="AD76">
            <v>0</v>
          </cell>
          <cell r="AE76">
            <v>0</v>
          </cell>
          <cell r="AF76">
            <v>0</v>
          </cell>
          <cell r="AG76">
            <v>0</v>
          </cell>
          <cell r="AI76">
            <v>0</v>
          </cell>
          <cell r="AJ76">
            <v>0</v>
          </cell>
          <cell r="AK76">
            <v>0</v>
          </cell>
          <cell r="AL76">
            <v>0</v>
          </cell>
          <cell r="AM76">
            <v>0</v>
          </cell>
          <cell r="AN76">
            <v>0</v>
          </cell>
        </row>
        <row r="77">
          <cell r="D77" t="str">
            <v>NUN</v>
          </cell>
          <cell r="F77">
            <v>8.3128860160940388</v>
          </cell>
          <cell r="J77">
            <v>520.59845199177175</v>
          </cell>
          <cell r="K77">
            <v>328.410046504587</v>
          </cell>
          <cell r="L77">
            <v>22.935696887200066</v>
          </cell>
          <cell r="M77">
            <v>125.14137093952522</v>
          </cell>
          <cell r="N77">
            <v>526.59052160661588</v>
          </cell>
          <cell r="O77">
            <v>158.7685635417981</v>
          </cell>
          <cell r="P77">
            <v>27.952715289214225</v>
          </cell>
          <cell r="R77">
            <v>73.385818707117522</v>
          </cell>
          <cell r="S77">
            <v>217.02052748654847</v>
          </cell>
          <cell r="T77">
            <v>156.81541464074584</v>
          </cell>
          <cell r="Z77">
            <v>2165.9320136112183</v>
          </cell>
          <cell r="AB77">
            <v>520.59845199177175</v>
          </cell>
          <cell r="AC77">
            <v>8.3128860160940388</v>
          </cell>
          <cell r="AD77">
            <v>328.410046504587</v>
          </cell>
          <cell r="AE77">
            <v>685.35908514841401</v>
          </cell>
          <cell r="AF77">
            <v>342.16189842607366</v>
          </cell>
          <cell r="AG77">
            <v>281.08964552427778</v>
          </cell>
          <cell r="AI77">
            <v>0.24035770685331329</v>
          </cell>
          <cell r="AJ77">
            <v>3.8380179820298784E-3</v>
          </cell>
          <cell r="AK77">
            <v>0.15162527929814151</v>
          </cell>
          <cell r="AL77">
            <v>0.31642686882204002</v>
          </cell>
          <cell r="AM77">
            <v>0.15797444069151251</v>
          </cell>
          <cell r="AN77">
            <v>0.12977768635296277</v>
          </cell>
        </row>
        <row r="78">
          <cell r="D78" t="str">
            <v>OFPN</v>
          </cell>
          <cell r="F78">
            <v>8496.8975130130984</v>
          </cell>
          <cell r="J78">
            <v>4749.0136103260174</v>
          </cell>
          <cell r="K78">
            <v>7167.0579592630293</v>
          </cell>
          <cell r="L78">
            <v>440.77493206907127</v>
          </cell>
          <cell r="M78">
            <v>14461.028676890699</v>
          </cell>
          <cell r="N78">
            <v>6495.0461613450207</v>
          </cell>
          <cell r="O78">
            <v>928.9826672373523</v>
          </cell>
          <cell r="P78">
            <v>232.2590177406056</v>
          </cell>
          <cell r="R78">
            <v>204.09030547073772</v>
          </cell>
          <cell r="S78">
            <v>3398.4260988305064</v>
          </cell>
          <cell r="T78">
            <v>1066.0105183889136</v>
          </cell>
          <cell r="Z78">
            <v>47639.587460575043</v>
          </cell>
          <cell r="AB78">
            <v>4749.0136103260174</v>
          </cell>
          <cell r="AC78">
            <v>8496.8975130130984</v>
          </cell>
          <cell r="AD78">
            <v>7167.0579592630293</v>
          </cell>
          <cell r="AE78">
            <v>7424.0288285823726</v>
          </cell>
          <cell r="AF78">
            <v>17859.454775721206</v>
          </cell>
          <cell r="AG78">
            <v>1943.1347736693133</v>
          </cell>
          <cell r="AI78">
            <v>9.9686287465359458E-2</v>
          </cell>
          <cell r="AJ78">
            <v>0.1783579154635806</v>
          </cell>
          <cell r="AK78">
            <v>0.1504433254212004</v>
          </cell>
          <cell r="AL78">
            <v>0.15583738702032748</v>
          </cell>
          <cell r="AM78">
            <v>0.37488684784479093</v>
          </cell>
          <cell r="AN78">
            <v>4.0788236784741007E-2</v>
          </cell>
        </row>
        <row r="79">
          <cell r="D79" t="str">
            <v>OH003</v>
          </cell>
          <cell r="K79">
            <v>-6.0922389745944692</v>
          </cell>
          <cell r="N79">
            <v>-6.6995240720263611</v>
          </cell>
          <cell r="W79">
            <v>0</v>
          </cell>
          <cell r="Z79">
            <v>-12.791763046620829</v>
          </cell>
          <cell r="AB79">
            <v>0</v>
          </cell>
          <cell r="AC79">
            <v>0</v>
          </cell>
          <cell r="AD79">
            <v>-6.0922389745944692</v>
          </cell>
          <cell r="AE79">
            <v>-6.6995240720263611</v>
          </cell>
          <cell r="AF79">
            <v>0</v>
          </cell>
          <cell r="AG79">
            <v>0</v>
          </cell>
          <cell r="AI79">
            <v>0</v>
          </cell>
          <cell r="AJ79">
            <v>0</v>
          </cell>
          <cell r="AK79">
            <v>0.47626265061279743</v>
          </cell>
          <cell r="AL79">
            <v>0.52373734938720262</v>
          </cell>
          <cell r="AM79">
            <v>0</v>
          </cell>
          <cell r="AN79">
            <v>0</v>
          </cell>
        </row>
        <row r="80">
          <cell r="D80" t="str">
            <v>RIARN</v>
          </cell>
          <cell r="F80">
            <v>1.6098232807727304</v>
          </cell>
          <cell r="J80">
            <v>93.997696081857853</v>
          </cell>
          <cell r="K80">
            <v>5.7140979630056865</v>
          </cell>
          <cell r="L80">
            <v>8.5768432957909031</v>
          </cell>
          <cell r="M80">
            <v>3.2971575509100801</v>
          </cell>
          <cell r="N80">
            <v>6.2521011060214917</v>
          </cell>
          <cell r="O80">
            <v>29.671688387886039</v>
          </cell>
          <cell r="P80">
            <v>0.77238666298593195</v>
          </cell>
          <cell r="R80">
            <v>1.8370200275008643</v>
          </cell>
          <cell r="T80">
            <v>22.153849710837363</v>
          </cell>
          <cell r="U80">
            <v>1.3126154364534373</v>
          </cell>
          <cell r="Z80">
            <v>175.19527950402238</v>
          </cell>
          <cell r="AB80">
            <v>93.997696081857853</v>
          </cell>
          <cell r="AC80">
            <v>1.6098232807727304</v>
          </cell>
          <cell r="AD80">
            <v>5.7140979630056865</v>
          </cell>
          <cell r="AE80">
            <v>35.923789493907535</v>
          </cell>
          <cell r="AF80">
            <v>3.2971575509100801</v>
          </cell>
          <cell r="AG80">
            <v>34.652715133568506</v>
          </cell>
          <cell r="AI80">
            <v>0.53653098615422301</v>
          </cell>
          <cell r="AJ80">
            <v>9.1887366219577261E-3</v>
          </cell>
          <cell r="AK80">
            <v>3.2615593177979969E-2</v>
          </cell>
          <cell r="AL80">
            <v>0.20504998533983188</v>
          </cell>
          <cell r="AM80">
            <v>1.8819899487271169E-2</v>
          </cell>
          <cell r="AN80">
            <v>0.19779479921873638</v>
          </cell>
        </row>
        <row r="81">
          <cell r="D81" t="str">
            <v>RIHVC</v>
          </cell>
          <cell r="M81">
            <v>10.696332243766056</v>
          </cell>
          <cell r="S81">
            <v>10.706776820003009</v>
          </cell>
          <cell r="Z81">
            <v>21.403109063769065</v>
          </cell>
          <cell r="AB81">
            <v>0</v>
          </cell>
          <cell r="AC81">
            <v>0</v>
          </cell>
          <cell r="AD81">
            <v>0</v>
          </cell>
          <cell r="AE81">
            <v>0</v>
          </cell>
          <cell r="AF81">
            <v>21.403109063769065</v>
          </cell>
          <cell r="AG81">
            <v>0</v>
          </cell>
          <cell r="AI81">
            <v>0</v>
          </cell>
          <cell r="AJ81">
            <v>0</v>
          </cell>
          <cell r="AK81">
            <v>0</v>
          </cell>
          <cell r="AL81">
            <v>0</v>
          </cell>
          <cell r="AM81">
            <v>1</v>
          </cell>
          <cell r="AN81">
            <v>0</v>
          </cell>
        </row>
        <row r="82">
          <cell r="D82" t="str">
            <v>RIHVN</v>
          </cell>
          <cell r="F82">
            <v>222.22567454326384</v>
          </cell>
          <cell r="J82">
            <v>5332.3673348351094</v>
          </cell>
          <cell r="K82">
            <v>7640.3598686208361</v>
          </cell>
          <cell r="L82">
            <v>540.5376512268773</v>
          </cell>
          <cell r="M82">
            <v>2134.3269238860616</v>
          </cell>
          <cell r="N82">
            <v>8451.6345121826362</v>
          </cell>
          <cell r="O82">
            <v>3740.8112341378555</v>
          </cell>
          <cell r="P82">
            <v>640.95497591384094</v>
          </cell>
          <cell r="R82">
            <v>123.51009661072867</v>
          </cell>
          <cell r="S82">
            <v>4192.5865816916394</v>
          </cell>
          <cell r="T82">
            <v>1164.9192313953861</v>
          </cell>
          <cell r="V82">
            <v>4.0603326391806709</v>
          </cell>
          <cell r="W82">
            <v>0.39526939185213167</v>
          </cell>
          <cell r="Z82">
            <v>34188.689687075268</v>
          </cell>
          <cell r="AB82">
            <v>5332.3673348351094</v>
          </cell>
          <cell r="AC82">
            <v>222.22567454326384</v>
          </cell>
          <cell r="AD82">
            <v>7640.3598686208361</v>
          </cell>
          <cell r="AE82">
            <v>12192.445746320493</v>
          </cell>
          <cell r="AF82">
            <v>6326.9135055777006</v>
          </cell>
          <cell r="AG82">
            <v>2474.3775571778642</v>
          </cell>
          <cell r="AI82">
            <v>0.15596875410089098</v>
          </cell>
          <cell r="AJ82">
            <v>6.4999763540886527E-3</v>
          </cell>
          <cell r="AK82">
            <v>0.22347624136964825</v>
          </cell>
          <cell r="AL82">
            <v>0.35662220043869475</v>
          </cell>
          <cell r="AM82">
            <v>0.18505867184402608</v>
          </cell>
          <cell r="AN82">
            <v>7.2374155892651268E-2</v>
          </cell>
        </row>
        <row r="83">
          <cell r="D83" t="str">
            <v>RILBE</v>
          </cell>
          <cell r="J83">
            <v>8.3770567578402844</v>
          </cell>
          <cell r="K83">
            <v>78.502702132831146</v>
          </cell>
          <cell r="L83">
            <v>14.527640911417656</v>
          </cell>
          <cell r="M83">
            <v>11.752676795126296</v>
          </cell>
          <cell r="N83">
            <v>29.110522112079096</v>
          </cell>
          <cell r="O83">
            <v>9.4770425561891933</v>
          </cell>
          <cell r="P83">
            <v>7.2461525991763267</v>
          </cell>
          <cell r="S83">
            <v>41.31180074795779</v>
          </cell>
          <cell r="T83">
            <v>32.988343032507792</v>
          </cell>
          <cell r="Z83">
            <v>233.29393764512557</v>
          </cell>
          <cell r="AB83">
            <v>8.3770567578402844</v>
          </cell>
          <cell r="AC83">
            <v>0</v>
          </cell>
          <cell r="AD83">
            <v>78.502702132831146</v>
          </cell>
          <cell r="AE83">
            <v>38.587564668268286</v>
          </cell>
          <cell r="AF83">
            <v>53.064477543084088</v>
          </cell>
          <cell r="AG83">
            <v>54.762136543101775</v>
          </cell>
          <cell r="AI83">
            <v>3.5907734433215412E-2</v>
          </cell>
          <cell r="AJ83">
            <v>0</v>
          </cell>
          <cell r="AK83">
            <v>0.33649696569589099</v>
          </cell>
          <cell r="AL83">
            <v>0.16540320360559757</v>
          </cell>
          <cell r="AM83">
            <v>0.2274575931064397</v>
          </cell>
          <cell r="AN83">
            <v>0.23473450315885641</v>
          </cell>
        </row>
        <row r="84">
          <cell r="D84" t="str">
            <v>RILBN</v>
          </cell>
          <cell r="J84">
            <v>127.57500428515856</v>
          </cell>
          <cell r="K84">
            <v>83.893383411674463</v>
          </cell>
          <cell r="L84">
            <v>10.945741745162447</v>
          </cell>
          <cell r="M84">
            <v>102.00320798113374</v>
          </cell>
          <cell r="N84">
            <v>118.89277929452453</v>
          </cell>
          <cell r="O84">
            <v>206.86041378706801</v>
          </cell>
          <cell r="P84">
            <v>6.6093550553959837</v>
          </cell>
          <cell r="S84">
            <v>114.99827032431958</v>
          </cell>
          <cell r="T84">
            <v>43.88498034634938</v>
          </cell>
          <cell r="U84">
            <v>1.9737706325210043</v>
          </cell>
          <cell r="Z84">
            <v>817.63690686330767</v>
          </cell>
          <cell r="AB84">
            <v>127.57500428515856</v>
          </cell>
          <cell r="AC84">
            <v>0</v>
          </cell>
          <cell r="AD84">
            <v>83.893383411674463</v>
          </cell>
          <cell r="AE84">
            <v>325.75319308159254</v>
          </cell>
          <cell r="AF84">
            <v>217.0014783054533</v>
          </cell>
          <cell r="AG84">
            <v>63.41384777942892</v>
          </cell>
          <cell r="AI84">
            <v>0.15602892092355919</v>
          </cell>
          <cell r="AJ84">
            <v>0</v>
          </cell>
          <cell r="AK84">
            <v>0.10260469250772182</v>
          </cell>
          <cell r="AL84">
            <v>0.3984081324450926</v>
          </cell>
          <cell r="AM84">
            <v>0.26540078668651823</v>
          </cell>
          <cell r="AN84">
            <v>7.7557467437108285E-2</v>
          </cell>
        </row>
        <row r="85">
          <cell r="D85" t="str">
            <v>RIRRN</v>
          </cell>
          <cell r="J85">
            <v>476.64208305268761</v>
          </cell>
          <cell r="K85">
            <v>337.09985830182916</v>
          </cell>
          <cell r="L85">
            <v>24.158828362916903</v>
          </cell>
          <cell r="M85">
            <v>116.54478448621565</v>
          </cell>
          <cell r="N85">
            <v>262.99497446531177</v>
          </cell>
          <cell r="O85">
            <v>374.34225915752029</v>
          </cell>
          <cell r="P85">
            <v>15.32523474155035</v>
          </cell>
          <cell r="R85">
            <v>4.6848878093195578</v>
          </cell>
          <cell r="S85">
            <v>212.58285999950311</v>
          </cell>
          <cell r="T85">
            <v>77.558486314812981</v>
          </cell>
          <cell r="Z85">
            <v>1901.9342566916678</v>
          </cell>
          <cell r="AB85">
            <v>476.64208305268761</v>
          </cell>
          <cell r="AC85">
            <v>0</v>
          </cell>
          <cell r="AD85">
            <v>337.09985830182916</v>
          </cell>
          <cell r="AE85">
            <v>637.33723362283206</v>
          </cell>
          <cell r="AF85">
            <v>329.12764448571875</v>
          </cell>
          <cell r="AG85">
            <v>121.72743722860014</v>
          </cell>
          <cell r="AI85">
            <v>0.25060912666970198</v>
          </cell>
          <cell r="AJ85">
            <v>0</v>
          </cell>
          <cell r="AK85">
            <v>0.17724054189349309</v>
          </cell>
          <cell r="AL85">
            <v>0.33509950797744847</v>
          </cell>
          <cell r="AM85">
            <v>0.17304890709430831</v>
          </cell>
          <cell r="AN85">
            <v>6.400191636504815E-2</v>
          </cell>
        </row>
        <row r="86">
          <cell r="D86" t="str">
            <v>RILBE</v>
          </cell>
          <cell r="J86">
            <v>0</v>
          </cell>
          <cell r="K86">
            <v>0</v>
          </cell>
          <cell r="L86">
            <v>0</v>
          </cell>
          <cell r="M86">
            <v>0</v>
          </cell>
          <cell r="N86">
            <v>0</v>
          </cell>
          <cell r="O86">
            <v>0</v>
          </cell>
          <cell r="P86">
            <v>0</v>
          </cell>
          <cell r="S86">
            <v>0</v>
          </cell>
          <cell r="T86">
            <v>0</v>
          </cell>
          <cell r="Z86">
            <v>0</v>
          </cell>
          <cell r="AB86">
            <v>0</v>
          </cell>
          <cell r="AC86">
            <v>0</v>
          </cell>
          <cell r="AD86">
            <v>0</v>
          </cell>
          <cell r="AE86">
            <v>0</v>
          </cell>
          <cell r="AF86">
            <v>0</v>
          </cell>
          <cell r="AG86">
            <v>0</v>
          </cell>
          <cell r="AI86">
            <v>0</v>
          </cell>
          <cell r="AJ86">
            <v>0</v>
          </cell>
          <cell r="AK86">
            <v>0</v>
          </cell>
          <cell r="AL86">
            <v>0</v>
          </cell>
          <cell r="AM86">
            <v>0</v>
          </cell>
          <cell r="AN86">
            <v>0</v>
          </cell>
        </row>
        <row r="87">
          <cell r="D87" t="str">
            <v>SG002</v>
          </cell>
          <cell r="J87">
            <v>0</v>
          </cell>
          <cell r="Z87">
            <v>0</v>
          </cell>
          <cell r="AB87">
            <v>0</v>
          </cell>
          <cell r="AC87">
            <v>0</v>
          </cell>
          <cell r="AD87">
            <v>0</v>
          </cell>
          <cell r="AE87">
            <v>0</v>
          </cell>
          <cell r="AF87">
            <v>0</v>
          </cell>
          <cell r="AG87">
            <v>0</v>
          </cell>
          <cell r="AI87">
            <v>0</v>
          </cell>
          <cell r="AJ87">
            <v>0</v>
          </cell>
          <cell r="AK87">
            <v>0</v>
          </cell>
          <cell r="AL87">
            <v>0</v>
          </cell>
          <cell r="AM87">
            <v>0</v>
          </cell>
          <cell r="AN87">
            <v>0</v>
          </cell>
        </row>
        <row r="88">
          <cell r="D88" t="str">
            <v>SL001N</v>
          </cell>
          <cell r="F88">
            <v>738.00792395144458</v>
          </cell>
          <cell r="J88">
            <v>4887.348351679746</v>
          </cell>
          <cell r="K88">
            <v>1771.6265078856154</v>
          </cell>
          <cell r="L88">
            <v>115.97906813084924</v>
          </cell>
          <cell r="M88">
            <v>904.79394060401353</v>
          </cell>
          <cell r="N88">
            <v>1385.2285185676856</v>
          </cell>
          <cell r="O88">
            <v>212.63756624670526</v>
          </cell>
          <cell r="P88">
            <v>55.774427459115991</v>
          </cell>
          <cell r="R88">
            <v>228.09161546304443</v>
          </cell>
          <cell r="S88">
            <v>592.85503021187549</v>
          </cell>
          <cell r="T88">
            <v>656.78722332335235</v>
          </cell>
          <cell r="V88">
            <v>3.5490973699606294</v>
          </cell>
          <cell r="Z88">
            <v>11552.679270893406</v>
          </cell>
          <cell r="AB88">
            <v>4887.348351679746</v>
          </cell>
          <cell r="AC88">
            <v>738.00792395144458</v>
          </cell>
          <cell r="AD88">
            <v>1771.6265078856154</v>
          </cell>
          <cell r="AE88">
            <v>1597.8660848143909</v>
          </cell>
          <cell r="AF88">
            <v>1497.648970815889</v>
          </cell>
          <cell r="AG88">
            <v>1060.1814317463213</v>
          </cell>
          <cell r="AI88">
            <v>0.42304890814317497</v>
          </cell>
          <cell r="AJ88">
            <v>6.3881971155455783E-2</v>
          </cell>
          <cell r="AK88">
            <v>0.15335200314520717</v>
          </cell>
          <cell r="AL88">
            <v>0.13831129968613962</v>
          </cell>
          <cell r="AM88">
            <v>0.12963650558439427</v>
          </cell>
          <cell r="AN88">
            <v>9.1769312285628277E-2</v>
          </cell>
        </row>
        <row r="89">
          <cell r="D89" t="str">
            <v>SL002N</v>
          </cell>
          <cell r="F89">
            <v>898.06152674730538</v>
          </cell>
          <cell r="J89">
            <v>96.986249274530934</v>
          </cell>
          <cell r="K89">
            <v>539.22922636161707</v>
          </cell>
          <cell r="L89">
            <v>9.6524457567338366</v>
          </cell>
          <cell r="M89">
            <v>293.45473639570395</v>
          </cell>
          <cell r="N89">
            <v>54.790953766588579</v>
          </cell>
          <cell r="R89">
            <v>8.769340135202329</v>
          </cell>
          <cell r="S89">
            <v>19.463541304365812</v>
          </cell>
          <cell r="T89">
            <v>14.46785066506393</v>
          </cell>
          <cell r="Z89">
            <v>1934.8758704071117</v>
          </cell>
          <cell r="AB89">
            <v>96.986249274530934</v>
          </cell>
          <cell r="AC89">
            <v>898.06152674730538</v>
          </cell>
          <cell r="AD89">
            <v>539.22922636161707</v>
          </cell>
          <cell r="AE89">
            <v>54.790953766588579</v>
          </cell>
          <cell r="AF89">
            <v>312.91827770006978</v>
          </cell>
          <cell r="AG89">
            <v>32.889636557000131</v>
          </cell>
          <cell r="AI89">
            <v>5.0125308169833308E-2</v>
          </cell>
          <cell r="AJ89">
            <v>0.46414425880371685</v>
          </cell>
          <cell r="AK89">
            <v>0.27868931263697005</v>
          </cell>
          <cell r="AL89">
            <v>2.8317554942199043E-2</v>
          </cell>
          <cell r="AM89">
            <v>0.16172524681608105</v>
          </cell>
          <cell r="AN89">
            <v>1.6998318631199796E-2</v>
          </cell>
        </row>
        <row r="90">
          <cell r="D90" t="str">
            <v>TM012C</v>
          </cell>
          <cell r="E90">
            <v>1.5219140682237219E-2</v>
          </cell>
          <cell r="F90">
            <v>1.6048351617501806E-2</v>
          </cell>
          <cell r="G90">
            <v>2.5333482693390842E-2</v>
          </cell>
          <cell r="K90">
            <v>8.2987308652886314E-3</v>
          </cell>
          <cell r="L90">
            <v>1.7926102807588672E-2</v>
          </cell>
          <cell r="M90">
            <v>0.46211608506525648</v>
          </cell>
          <cell r="N90">
            <v>9.7585521316915197E-2</v>
          </cell>
          <cell r="O90">
            <v>2.6874190818882448E-3</v>
          </cell>
          <cell r="P90">
            <v>3.8577108208526489</v>
          </cell>
          <cell r="R90">
            <v>4.5927747154551933E-3</v>
          </cell>
          <cell r="S90">
            <v>0.48686177760633942</v>
          </cell>
          <cell r="X90">
            <v>1.1131403344836442E-2</v>
          </cell>
          <cell r="Z90">
            <v>5.0055116106493474</v>
          </cell>
          <cell r="AB90">
            <v>0</v>
          </cell>
          <cell r="AC90">
            <v>1.6048351617501806E-2</v>
          </cell>
          <cell r="AD90">
            <v>8.2987308652886314E-3</v>
          </cell>
          <cell r="AE90">
            <v>0.10027294039880344</v>
          </cell>
          <cell r="AF90">
            <v>0.9489778626715959</v>
          </cell>
          <cell r="AG90">
            <v>3.9319137250961576</v>
          </cell>
          <cell r="AI90">
            <v>0</v>
          </cell>
          <cell r="AJ90">
            <v>3.2061361286943274E-3</v>
          </cell>
          <cell r="AK90">
            <v>1.6579186126814451E-3</v>
          </cell>
          <cell r="AL90">
            <v>2.0032505805294774E-2</v>
          </cell>
          <cell r="AM90">
            <v>0.18958658704389428</v>
          </cell>
          <cell r="AN90">
            <v>0.78551685240943514</v>
          </cell>
        </row>
        <row r="91">
          <cell r="D91" t="str">
            <v>TM012T</v>
          </cell>
          <cell r="E91">
            <v>0</v>
          </cell>
          <cell r="F91">
            <v>0</v>
          </cell>
          <cell r="G91">
            <v>0</v>
          </cell>
          <cell r="K91">
            <v>0</v>
          </cell>
          <cell r="L91">
            <v>0</v>
          </cell>
          <cell r="M91">
            <v>0</v>
          </cell>
          <cell r="N91">
            <v>0</v>
          </cell>
          <cell r="O91">
            <v>0</v>
          </cell>
          <cell r="P91">
            <v>0</v>
          </cell>
          <cell r="R91">
            <v>0</v>
          </cell>
          <cell r="S91">
            <v>0</v>
          </cell>
          <cell r="X91">
            <v>0</v>
          </cell>
          <cell r="Z91">
            <v>0</v>
          </cell>
          <cell r="AB91">
            <v>0</v>
          </cell>
          <cell r="AC91">
            <v>0</v>
          </cell>
          <cell r="AD91">
            <v>0</v>
          </cell>
          <cell r="AE91">
            <v>0</v>
          </cell>
          <cell r="AF91">
            <v>0</v>
          </cell>
          <cell r="AG91">
            <v>0</v>
          </cell>
          <cell r="AI91">
            <v>0</v>
          </cell>
          <cell r="AJ91">
            <v>0</v>
          </cell>
          <cell r="AK91">
            <v>0</v>
          </cell>
          <cell r="AL91">
            <v>0</v>
          </cell>
          <cell r="AM91">
            <v>0</v>
          </cell>
          <cell r="AN91">
            <v>0</v>
          </cell>
        </row>
        <row r="92">
          <cell r="D92" t="str">
            <v>TS036C</v>
          </cell>
          <cell r="S92">
            <v>159.61654429331955</v>
          </cell>
          <cell r="Z92">
            <v>159.61654429331955</v>
          </cell>
          <cell r="AB92">
            <v>0</v>
          </cell>
          <cell r="AC92">
            <v>0</v>
          </cell>
          <cell r="AD92">
            <v>0</v>
          </cell>
          <cell r="AE92">
            <v>0</v>
          </cell>
          <cell r="AF92">
            <v>159.61654429331955</v>
          </cell>
          <cell r="AG92">
            <v>0</v>
          </cell>
          <cell r="AI92">
            <v>0</v>
          </cell>
          <cell r="AJ92">
            <v>0</v>
          </cell>
          <cell r="AK92">
            <v>0</v>
          </cell>
          <cell r="AL92">
            <v>0</v>
          </cell>
          <cell r="AM92">
            <v>1</v>
          </cell>
          <cell r="AN92">
            <v>0</v>
          </cell>
        </row>
        <row r="93">
          <cell r="D93" t="str">
            <v>URC</v>
          </cell>
          <cell r="J93">
            <v>1.6464099653789404</v>
          </cell>
          <cell r="T93">
            <v>9.0934190336090488</v>
          </cell>
          <cell r="Z93">
            <v>10.739828998987988</v>
          </cell>
          <cell r="AB93">
            <v>1.6464099653789404</v>
          </cell>
          <cell r="AC93">
            <v>0</v>
          </cell>
          <cell r="AD93">
            <v>0</v>
          </cell>
          <cell r="AE93">
            <v>0</v>
          </cell>
          <cell r="AF93">
            <v>0</v>
          </cell>
          <cell r="AG93">
            <v>9.0934190336090488</v>
          </cell>
          <cell r="AI93">
            <v>0.1532994580764816</v>
          </cell>
          <cell r="AJ93">
            <v>0</v>
          </cell>
          <cell r="AK93">
            <v>0</v>
          </cell>
          <cell r="AL93">
            <v>0</v>
          </cell>
          <cell r="AM93">
            <v>0</v>
          </cell>
          <cell r="AN93">
            <v>0.84670054192351851</v>
          </cell>
        </row>
        <row r="94">
          <cell r="D94" t="str">
            <v>URN</v>
          </cell>
          <cell r="F94">
            <v>1246.2315706425375</v>
          </cell>
          <cell r="J94">
            <v>515.7192053293287</v>
          </cell>
          <cell r="K94">
            <v>1080.6393491500078</v>
          </cell>
          <cell r="L94">
            <v>48.328636405066753</v>
          </cell>
          <cell r="M94">
            <v>1242.1442770943868</v>
          </cell>
          <cell r="N94">
            <v>745.44367531809723</v>
          </cell>
          <cell r="O94">
            <v>402.65262147910408</v>
          </cell>
          <cell r="P94">
            <v>48.812366819619996</v>
          </cell>
          <cell r="R94">
            <v>27.367278577258869</v>
          </cell>
          <cell r="S94">
            <v>306.35123917495713</v>
          </cell>
          <cell r="T94">
            <v>212.23175606582129</v>
          </cell>
          <cell r="W94">
            <v>0</v>
          </cell>
          <cell r="Z94">
            <v>5875.9219760561855</v>
          </cell>
          <cell r="AB94">
            <v>515.7192053293287</v>
          </cell>
          <cell r="AC94">
            <v>1246.2315706425375</v>
          </cell>
          <cell r="AD94">
            <v>1080.6393491500078</v>
          </cell>
          <cell r="AE94">
            <v>1148.0962967972014</v>
          </cell>
          <cell r="AF94">
            <v>1548.4955162693439</v>
          </cell>
          <cell r="AG94">
            <v>336.74003786776666</v>
          </cell>
          <cell r="AI94">
            <v>8.7768218746068216E-2</v>
          </cell>
          <cell r="AJ94">
            <v>0.21209123874020294</v>
          </cell>
          <cell r="AK94">
            <v>0.18390975127877954</v>
          </cell>
          <cell r="AL94">
            <v>0.19538998330399601</v>
          </cell>
          <cell r="AM94">
            <v>0.2635323482134912</v>
          </cell>
          <cell r="AN94">
            <v>5.7308459717462179E-2</v>
          </cell>
        </row>
        <row r="95">
          <cell r="E95">
            <v>1.5219140682237219E-2</v>
          </cell>
          <cell r="F95">
            <v>22150.986213978333</v>
          </cell>
          <cell r="G95">
            <v>2.5333482693390842E-2</v>
          </cell>
          <cell r="J95">
            <v>30024.491802696997</v>
          </cell>
          <cell r="K95">
            <v>54549.651110655119</v>
          </cell>
          <cell r="L95">
            <v>4775.3543471059538</v>
          </cell>
          <cell r="M95">
            <v>39855.314646055194</v>
          </cell>
          <cell r="N95">
            <v>48538.140409182633</v>
          </cell>
          <cell r="O95">
            <v>19536.92696119535</v>
          </cell>
          <cell r="P95">
            <v>2360.2133327701654</v>
          </cell>
          <cell r="R95">
            <v>2089.2973729315368</v>
          </cell>
          <cell r="S95">
            <v>20207.994313316594</v>
          </cell>
          <cell r="T95">
            <v>8572.091621195872</v>
          </cell>
          <cell r="U95">
            <v>3.2863860689744415</v>
          </cell>
          <cell r="V95">
            <v>14.622737518527517</v>
          </cell>
          <cell r="W95">
            <v>2.06489788858002</v>
          </cell>
          <cell r="X95">
            <v>1.1131403344836442E-2</v>
          </cell>
          <cell r="Y95">
            <v>11.553673141685735</v>
          </cell>
          <cell r="Z95">
            <v>252692.04150972824</v>
          </cell>
          <cell r="AB95">
            <v>30024.491802696997</v>
          </cell>
          <cell r="AC95">
            <v>22150.986213978333</v>
          </cell>
          <cell r="AD95">
            <v>54549.651110655119</v>
          </cell>
          <cell r="AE95">
            <v>68075.067370377976</v>
          </cell>
          <cell r="AF95">
            <v>60063.308959371789</v>
          </cell>
          <cell r="AG95">
            <v>17828.536052648007</v>
          </cell>
          <cell r="AI95">
            <v>0.11881850976909814</v>
          </cell>
          <cell r="AJ95">
            <v>8.7660007341883603E-2</v>
          </cell>
          <cell r="AK95">
            <v>0.21587403696904733</v>
          </cell>
          <cell r="AL95">
            <v>0.26939933273584005</v>
          </cell>
          <cell r="AM95">
            <v>0.23769371049645602</v>
          </cell>
          <cell r="AN95">
            <v>7.0554402687674822E-2</v>
          </cell>
        </row>
        <row r="96">
          <cell r="D96" t="str">
            <v>ARS</v>
          </cell>
          <cell r="J96">
            <v>51.302092344021382</v>
          </cell>
          <cell r="Z96">
            <v>51.302092344021382</v>
          </cell>
          <cell r="AB96">
            <v>51.302092344021382</v>
          </cell>
          <cell r="AC96">
            <v>0</v>
          </cell>
          <cell r="AD96">
            <v>0</v>
          </cell>
          <cell r="AE96">
            <v>0</v>
          </cell>
          <cell r="AF96">
            <v>0</v>
          </cell>
          <cell r="AG96">
            <v>0</v>
          </cell>
          <cell r="AI96">
            <v>1</v>
          </cell>
          <cell r="AJ96">
            <v>0</v>
          </cell>
          <cell r="AK96">
            <v>0</v>
          </cell>
          <cell r="AL96">
            <v>0</v>
          </cell>
          <cell r="AM96">
            <v>0</v>
          </cell>
          <cell r="AN96">
            <v>0</v>
          </cell>
        </row>
        <row r="97">
          <cell r="D97" t="str">
            <v>CC020</v>
          </cell>
          <cell r="S97">
            <v>132.24432002692697</v>
          </cell>
          <cell r="Z97">
            <v>132.24432002692697</v>
          </cell>
          <cell r="AB97">
            <v>0</v>
          </cell>
          <cell r="AC97">
            <v>0</v>
          </cell>
          <cell r="AD97">
            <v>0</v>
          </cell>
          <cell r="AE97">
            <v>0</v>
          </cell>
          <cell r="AF97">
            <v>132.24432002692697</v>
          </cell>
          <cell r="AG97">
            <v>0</v>
          </cell>
          <cell r="AI97">
            <v>0</v>
          </cell>
          <cell r="AJ97">
            <v>0</v>
          </cell>
          <cell r="AK97">
            <v>0</v>
          </cell>
          <cell r="AL97">
            <v>0</v>
          </cell>
          <cell r="AM97">
            <v>1</v>
          </cell>
          <cell r="AN97">
            <v>0</v>
          </cell>
        </row>
        <row r="98">
          <cell r="D98" t="str">
            <v>DS002S</v>
          </cell>
          <cell r="F98">
            <v>20.711531802872887</v>
          </cell>
          <cell r="K98">
            <v>1141.0249001599682</v>
          </cell>
          <cell r="M98">
            <v>20.696328575057205</v>
          </cell>
          <cell r="N98">
            <v>507.83814022268768</v>
          </cell>
          <cell r="O98">
            <v>225.23555868127266</v>
          </cell>
          <cell r="P98">
            <v>2.8416334091133431</v>
          </cell>
          <cell r="S98">
            <v>55.825823516350425</v>
          </cell>
          <cell r="Z98">
            <v>1974.1739163673226</v>
          </cell>
          <cell r="AB98">
            <v>0</v>
          </cell>
          <cell r="AC98">
            <v>20.711531802872887</v>
          </cell>
          <cell r="AD98">
            <v>1141.0249001599682</v>
          </cell>
          <cell r="AE98">
            <v>733.07369890396035</v>
          </cell>
          <cell r="AF98">
            <v>76.522152091407634</v>
          </cell>
          <cell r="AG98">
            <v>2.8416334091134559</v>
          </cell>
          <cell r="AI98">
            <v>0</v>
          </cell>
          <cell r="AJ98">
            <v>1.0491239718628325E-2</v>
          </cell>
          <cell r="AK98">
            <v>0.57797587674523032</v>
          </cell>
          <cell r="AL98">
            <v>0.37133187346173091</v>
          </cell>
          <cell r="AM98">
            <v>3.8761606288576667E-2</v>
          </cell>
          <cell r="AN98">
            <v>1.4394037858337959E-3</v>
          </cell>
        </row>
        <row r="99">
          <cell r="D99" t="str">
            <v>DS003S</v>
          </cell>
          <cell r="F99">
            <v>466.46475313115894</v>
          </cell>
          <cell r="J99">
            <v>450.88144043488023</v>
          </cell>
          <cell r="K99">
            <v>2510.4023542731875</v>
          </cell>
          <cell r="L99">
            <v>817.54082485364643</v>
          </cell>
          <cell r="M99">
            <v>143.95489623125161</v>
          </cell>
          <cell r="N99">
            <v>828.52570917561627</v>
          </cell>
          <cell r="O99">
            <v>701.67484045862648</v>
          </cell>
          <cell r="P99">
            <v>4.8804419953072102</v>
          </cell>
          <cell r="R99">
            <v>36.950310051510947</v>
          </cell>
          <cell r="S99">
            <v>464.91536810824311</v>
          </cell>
          <cell r="Z99">
            <v>6426.1909387134301</v>
          </cell>
          <cell r="AB99">
            <v>450.88144043488023</v>
          </cell>
          <cell r="AC99">
            <v>466.46475313115894</v>
          </cell>
          <cell r="AD99">
            <v>2510.4023542731875</v>
          </cell>
          <cell r="AE99">
            <v>1530.2005496342426</v>
          </cell>
          <cell r="AF99">
            <v>608.87026433949472</v>
          </cell>
          <cell r="AG99">
            <v>859.37157690046661</v>
          </cell>
          <cell r="AI99">
            <v>7.0163094239641427E-2</v>
          </cell>
          <cell r="AJ99">
            <v>7.2588063065637531E-2</v>
          </cell>
          <cell r="AK99">
            <v>0.39065169059165678</v>
          </cell>
          <cell r="AL99">
            <v>0.23811937183749474</v>
          </cell>
          <cell r="AM99">
            <v>9.4748237353400974E-2</v>
          </cell>
          <cell r="AN99">
            <v>0.1337295429121686</v>
          </cell>
        </row>
        <row r="100">
          <cell r="D100" t="str">
            <v>DS004C</v>
          </cell>
          <cell r="S100">
            <v>107.17814795758105</v>
          </cell>
          <cell r="Z100">
            <v>107.17814795758105</v>
          </cell>
          <cell r="AB100">
            <v>0</v>
          </cell>
          <cell r="AC100">
            <v>0</v>
          </cell>
          <cell r="AD100">
            <v>0</v>
          </cell>
          <cell r="AE100">
            <v>0</v>
          </cell>
          <cell r="AF100">
            <v>107.17814795758105</v>
          </cell>
          <cell r="AG100">
            <v>0</v>
          </cell>
          <cell r="AI100">
            <v>0</v>
          </cell>
          <cell r="AJ100">
            <v>0</v>
          </cell>
          <cell r="AK100">
            <v>0</v>
          </cell>
          <cell r="AL100">
            <v>0</v>
          </cell>
          <cell r="AM100">
            <v>1</v>
          </cell>
          <cell r="AN100">
            <v>0</v>
          </cell>
        </row>
        <row r="101">
          <cell r="D101" t="str">
            <v>DS004S</v>
          </cell>
          <cell r="F101">
            <v>1156.000124451321</v>
          </cell>
          <cell r="J101">
            <v>1470.2681660068622</v>
          </cell>
          <cell r="K101">
            <v>4997.2252082062987</v>
          </cell>
          <cell r="L101">
            <v>155.23098379281819</v>
          </cell>
          <cell r="M101">
            <v>367.43219687225189</v>
          </cell>
          <cell r="N101">
            <v>3756.856470138131</v>
          </cell>
          <cell r="O101">
            <v>5059.0547556872116</v>
          </cell>
          <cell r="R101">
            <v>47.234416275971533</v>
          </cell>
          <cell r="S101">
            <v>1635.0808639569927</v>
          </cell>
          <cell r="X101">
            <v>0</v>
          </cell>
          <cell r="Z101">
            <v>18644.383185387858</v>
          </cell>
          <cell r="AB101">
            <v>1470.2681660068622</v>
          </cell>
          <cell r="AC101">
            <v>1156.000124451321</v>
          </cell>
          <cell r="AD101">
            <v>4997.2252082062987</v>
          </cell>
          <cell r="AE101">
            <v>8815.9112258253426</v>
          </cell>
          <cell r="AF101">
            <v>2002.5130608292448</v>
          </cell>
          <cell r="AG101">
            <v>202.46540006878786</v>
          </cell>
          <cell r="AI101">
            <v>7.8858504000237126E-2</v>
          </cell>
          <cell r="AJ101">
            <v>6.2002594183824311E-2</v>
          </cell>
          <cell r="AK101">
            <v>0.2680284543884921</v>
          </cell>
          <cell r="AL101">
            <v>0.47284542149587588</v>
          </cell>
          <cell r="AM101">
            <v>0.10740570180936165</v>
          </cell>
          <cell r="AN101">
            <v>1.0859324122208872E-2</v>
          </cell>
        </row>
        <row r="102">
          <cell r="D102" t="str">
            <v>DS005S</v>
          </cell>
          <cell r="F102">
            <v>160.93720781635358</v>
          </cell>
          <cell r="H102">
            <v>2.8074017814696184</v>
          </cell>
          <cell r="I102">
            <v>12.175777237013923</v>
          </cell>
          <cell r="K102">
            <v>2859.715379769812</v>
          </cell>
          <cell r="L102">
            <v>1686.5780825961403</v>
          </cell>
          <cell r="M102">
            <v>774.11956670894222</v>
          </cell>
          <cell r="N102">
            <v>8887.7191233179547</v>
          </cell>
          <cell r="O102">
            <v>7853.960781761637</v>
          </cell>
          <cell r="R102">
            <v>45.562422559636467</v>
          </cell>
          <cell r="S102">
            <v>3646.4115308135156</v>
          </cell>
          <cell r="Z102">
            <v>25929.987274362476</v>
          </cell>
          <cell r="AB102">
            <v>0</v>
          </cell>
          <cell r="AC102">
            <v>160.93720781635358</v>
          </cell>
          <cell r="AD102">
            <v>2859.715379769812</v>
          </cell>
          <cell r="AE102">
            <v>16741.679905079593</v>
          </cell>
          <cell r="AF102">
            <v>4420.5310975224575</v>
          </cell>
          <cell r="AG102">
            <v>1747.1236841742611</v>
          </cell>
          <cell r="AI102">
            <v>0</v>
          </cell>
          <cell r="AJ102">
            <v>6.2066057385024472E-3</v>
          </cell>
          <cell r="AK102">
            <v>0.11028603097685562</v>
          </cell>
          <cell r="AL102">
            <v>0.64564936835246511</v>
          </cell>
          <cell r="AM102">
            <v>0.17047949352035083</v>
          </cell>
          <cell r="AN102">
            <v>6.7378501411825956E-2</v>
          </cell>
        </row>
        <row r="103">
          <cell r="D103" t="str">
            <v>DS006S</v>
          </cell>
          <cell r="F103">
            <v>529.17996946623134</v>
          </cell>
          <cell r="J103">
            <v>1087.3997024566927</v>
          </cell>
          <cell r="K103">
            <v>1067.2879076561373</v>
          </cell>
          <cell r="M103">
            <v>626.73034222892761</v>
          </cell>
          <cell r="N103">
            <v>1323.0683275589772</v>
          </cell>
          <cell r="S103">
            <v>41.773859873068702</v>
          </cell>
          <cell r="T103">
            <v>84.986542385190134</v>
          </cell>
          <cell r="Z103">
            <v>4760.4266516252246</v>
          </cell>
          <cell r="AB103">
            <v>1087.3997024566927</v>
          </cell>
          <cell r="AC103">
            <v>529.17996946623134</v>
          </cell>
          <cell r="AD103">
            <v>1067.2879076561373</v>
          </cell>
          <cell r="AE103">
            <v>1323.0683275589772</v>
          </cell>
          <cell r="AF103">
            <v>668.50420210199627</v>
          </cell>
          <cell r="AG103">
            <v>84.98654238518975</v>
          </cell>
          <cell r="AI103">
            <v>0.22842484130817373</v>
          </cell>
          <cell r="AJ103">
            <v>0.11116229871655887</v>
          </cell>
          <cell r="AK103">
            <v>0.22420005301242524</v>
          </cell>
          <cell r="AL103">
            <v>0.27793061932952534</v>
          </cell>
          <cell r="AM103">
            <v>0.14042947219316296</v>
          </cell>
          <cell r="AN103">
            <v>1.7852715440153894E-2</v>
          </cell>
        </row>
        <row r="104">
          <cell r="D104" t="str">
            <v>EHS</v>
          </cell>
          <cell r="J104">
            <v>132.66205919787774</v>
          </cell>
          <cell r="Z104">
            <v>132.66205919787774</v>
          </cell>
          <cell r="AB104">
            <v>132.66205919787774</v>
          </cell>
          <cell r="AC104">
            <v>0</v>
          </cell>
          <cell r="AD104">
            <v>0</v>
          </cell>
          <cell r="AE104">
            <v>0</v>
          </cell>
          <cell r="AF104">
            <v>0</v>
          </cell>
          <cell r="AG104">
            <v>0</v>
          </cell>
          <cell r="AI104">
            <v>1</v>
          </cell>
          <cell r="AJ104">
            <v>0</v>
          </cell>
          <cell r="AK104">
            <v>0</v>
          </cell>
          <cell r="AL104">
            <v>0</v>
          </cell>
          <cell r="AM104">
            <v>0</v>
          </cell>
          <cell r="AN104">
            <v>0</v>
          </cell>
        </row>
        <row r="105">
          <cell r="D105" t="str">
            <v>HVWS</v>
          </cell>
          <cell r="F105">
            <v>86.386783991858962</v>
          </cell>
          <cell r="J105">
            <v>1316.8541184325613</v>
          </cell>
          <cell r="K105">
            <v>1586.854189449853</v>
          </cell>
          <cell r="L105">
            <v>212.49278604124194</v>
          </cell>
          <cell r="M105">
            <v>143.62546799792102</v>
          </cell>
          <cell r="N105">
            <v>1770.2361766461586</v>
          </cell>
          <cell r="O105">
            <v>1517.2321287172454</v>
          </cell>
          <cell r="P105">
            <v>8.1418457667195181</v>
          </cell>
          <cell r="R105">
            <v>4.0627624648850693</v>
          </cell>
          <cell r="S105">
            <v>520.5621443193611</v>
          </cell>
          <cell r="T105">
            <v>553.23355401321783</v>
          </cell>
          <cell r="Z105">
            <v>7719.6819578410241</v>
          </cell>
          <cell r="AB105">
            <v>1316.8541184325613</v>
          </cell>
          <cell r="AC105">
            <v>86.386783991858962</v>
          </cell>
          <cell r="AD105">
            <v>1586.854189449853</v>
          </cell>
          <cell r="AE105">
            <v>3287.4683053634039</v>
          </cell>
          <cell r="AF105">
            <v>664.18761231728217</v>
          </cell>
          <cell r="AG105">
            <v>777.93094828606445</v>
          </cell>
          <cell r="AI105">
            <v>0.17058398592379939</v>
          </cell>
          <cell r="AJ105">
            <v>1.119045894165553E-2</v>
          </cell>
          <cell r="AK105">
            <v>0.20555952928061444</v>
          </cell>
          <cell r="AL105">
            <v>0.42585540742701988</v>
          </cell>
          <cell r="AM105">
            <v>8.603820933874802E-2</v>
          </cell>
          <cell r="AN105">
            <v>0.10077240908816271</v>
          </cell>
        </row>
        <row r="106">
          <cell r="D106" t="str">
            <v>ICC</v>
          </cell>
          <cell r="F106">
            <v>43.024277851346888</v>
          </cell>
          <cell r="J106">
            <v>68.822406662254537</v>
          </cell>
          <cell r="K106">
            <v>17.021558960514941</v>
          </cell>
          <cell r="L106">
            <v>22.344521771016595</v>
          </cell>
          <cell r="M106">
            <v>42.689197408482968</v>
          </cell>
          <cell r="N106">
            <v>206.82292076250008</v>
          </cell>
          <cell r="O106">
            <v>52.650507977289486</v>
          </cell>
          <cell r="S106">
            <v>3.3105002105115631</v>
          </cell>
          <cell r="Z106">
            <v>456.68589160391701</v>
          </cell>
          <cell r="AB106">
            <v>68.822406662254537</v>
          </cell>
          <cell r="AC106">
            <v>43.024277851346888</v>
          </cell>
          <cell r="AD106">
            <v>17.021558960514941</v>
          </cell>
          <cell r="AE106">
            <v>259.47342873978954</v>
          </cell>
          <cell r="AF106">
            <v>45.999697618994531</v>
          </cell>
          <cell r="AG106">
            <v>22.344521771016559</v>
          </cell>
          <cell r="AI106">
            <v>0.15069965577553709</v>
          </cell>
          <cell r="AJ106">
            <v>9.4209781038433693E-2</v>
          </cell>
          <cell r="AK106">
            <v>3.7271917686648649E-2</v>
          </cell>
          <cell r="AL106">
            <v>0.56816607105706352</v>
          </cell>
          <cell r="AM106">
            <v>0.10072502449646507</v>
          </cell>
          <cell r="AN106">
            <v>4.8927549945851904E-2</v>
          </cell>
        </row>
        <row r="107">
          <cell r="D107" t="str">
            <v>ICS</v>
          </cell>
          <cell r="F107">
            <v>739.8255218282294</v>
          </cell>
          <cell r="I107">
            <v>32.069408850619595</v>
          </cell>
          <cell r="J107">
            <v>1205.6459761196948</v>
          </cell>
          <cell r="K107">
            <v>2130.5122549422381</v>
          </cell>
          <cell r="L107">
            <v>331.62254264401241</v>
          </cell>
          <cell r="M107">
            <v>213.18698639484435</v>
          </cell>
          <cell r="N107">
            <v>1461.4628711823489</v>
          </cell>
          <cell r="O107">
            <v>1188.7526537331619</v>
          </cell>
          <cell r="R107">
            <v>15.753660312073794</v>
          </cell>
          <cell r="S107">
            <v>571.35436349076031</v>
          </cell>
          <cell r="Z107">
            <v>7890.1862394979817</v>
          </cell>
          <cell r="AB107">
            <v>1205.6459761196948</v>
          </cell>
          <cell r="AC107">
            <v>739.8255218282294</v>
          </cell>
          <cell r="AD107">
            <v>2130.5122549422381</v>
          </cell>
          <cell r="AE107">
            <v>2650.2155249155107</v>
          </cell>
          <cell r="AF107">
            <v>784.54134988560463</v>
          </cell>
          <cell r="AG107">
            <v>379.44561180670462</v>
          </cell>
          <cell r="AI107">
            <v>0.15280323423600262</v>
          </cell>
          <cell r="AJ107">
            <v>9.3765279978397731E-2</v>
          </cell>
          <cell r="AK107">
            <v>0.2700205280677625</v>
          </cell>
          <cell r="AL107">
            <v>0.33588757533359981</v>
          </cell>
          <cell r="AM107">
            <v>9.9432551535757113E-2</v>
          </cell>
          <cell r="AN107">
            <v>4.8090830848480343E-2</v>
          </cell>
        </row>
        <row r="108">
          <cell r="D108" t="str">
            <v>LV001C</v>
          </cell>
          <cell r="S108">
            <v>11.438213064581513</v>
          </cell>
          <cell r="Z108">
            <v>11.438213064581513</v>
          </cell>
          <cell r="AB108">
            <v>0</v>
          </cell>
          <cell r="AC108">
            <v>0</v>
          </cell>
          <cell r="AD108">
            <v>0</v>
          </cell>
          <cell r="AE108">
            <v>0</v>
          </cell>
          <cell r="AF108">
            <v>11.438213064581513</v>
          </cell>
          <cell r="AG108">
            <v>0</v>
          </cell>
          <cell r="AI108">
            <v>0</v>
          </cell>
          <cell r="AJ108">
            <v>0</v>
          </cell>
          <cell r="AK108">
            <v>0</v>
          </cell>
          <cell r="AL108">
            <v>0</v>
          </cell>
          <cell r="AM108">
            <v>1</v>
          </cell>
          <cell r="AN108">
            <v>0</v>
          </cell>
        </row>
        <row r="109">
          <cell r="D109" t="str">
            <v>LV001S</v>
          </cell>
          <cell r="J109">
            <v>78.072557411703144</v>
          </cell>
          <cell r="K109">
            <v>454.21579279403818</v>
          </cell>
          <cell r="L109">
            <v>579.94100659845503</v>
          </cell>
          <cell r="M109">
            <v>6.7842774321931385</v>
          </cell>
          <cell r="N109">
            <v>654.39057673111847</v>
          </cell>
          <cell r="O109">
            <v>294.55962354353744</v>
          </cell>
          <cell r="R109">
            <v>0.90385407974397092</v>
          </cell>
          <cell r="S109">
            <v>64.470123872692596</v>
          </cell>
          <cell r="T109">
            <v>78.779176518412527</v>
          </cell>
          <cell r="Z109">
            <v>2212.1169889818948</v>
          </cell>
          <cell r="AB109">
            <v>78.072557411703144</v>
          </cell>
          <cell r="AC109">
            <v>0</v>
          </cell>
          <cell r="AD109">
            <v>454.21579279403818</v>
          </cell>
          <cell r="AE109">
            <v>948.95020027465591</v>
          </cell>
          <cell r="AF109">
            <v>71.254401304885732</v>
          </cell>
          <cell r="AG109">
            <v>659.62403719661165</v>
          </cell>
          <cell r="AI109">
            <v>3.5293141276237505E-2</v>
          </cell>
          <cell r="AJ109">
            <v>0</v>
          </cell>
          <cell r="AK109">
            <v>0.20533081887458698</v>
          </cell>
          <cell r="AL109">
            <v>0.42897830675374948</v>
          </cell>
          <cell r="AM109">
            <v>3.2210955234189431E-2</v>
          </cell>
          <cell r="AN109">
            <v>0.29818677786123654</v>
          </cell>
        </row>
        <row r="110">
          <cell r="D110" t="str">
            <v>LV002S</v>
          </cell>
          <cell r="F110">
            <v>8.8803955328631989</v>
          </cell>
          <cell r="J110">
            <v>101.00984744273228</v>
          </cell>
          <cell r="K110">
            <v>138.19859105105957</v>
          </cell>
          <cell r="L110">
            <v>105.35042191865803</v>
          </cell>
          <cell r="M110">
            <v>32.350688146522877</v>
          </cell>
          <cell r="N110">
            <v>417.45969579027474</v>
          </cell>
          <cell r="O110">
            <v>672.98964431785964</v>
          </cell>
          <cell r="R110">
            <v>2.960716551963936</v>
          </cell>
          <cell r="S110">
            <v>255.05766857988243</v>
          </cell>
          <cell r="T110">
            <v>172.32472951729457</v>
          </cell>
          <cell r="Z110">
            <v>1906.5823988491113</v>
          </cell>
          <cell r="AB110">
            <v>101.00984744273228</v>
          </cell>
          <cell r="AC110">
            <v>8.8803955328631989</v>
          </cell>
          <cell r="AD110">
            <v>138.19859105105957</v>
          </cell>
          <cell r="AE110">
            <v>1090.4493401081345</v>
          </cell>
          <cell r="AF110">
            <v>287.40835672640532</v>
          </cell>
          <cell r="AG110">
            <v>280.6358679879163</v>
          </cell>
          <cell r="AI110">
            <v>5.2979534219819623E-2</v>
          </cell>
          <cell r="AJ110">
            <v>4.6577559607304453E-3</v>
          </cell>
          <cell r="AK110">
            <v>7.2484982099111847E-2</v>
          </cell>
          <cell r="AL110">
            <v>0.57193926722829969</v>
          </cell>
          <cell r="AM110">
            <v>0.15074531103397176</v>
          </cell>
          <cell r="AN110">
            <v>0.14719314945806655</v>
          </cell>
        </row>
        <row r="111">
          <cell r="D111" t="str">
            <v>LV003S</v>
          </cell>
          <cell r="F111">
            <v>216.96999993382056</v>
          </cell>
          <cell r="J111">
            <v>108.8869231215007</v>
          </cell>
          <cell r="K111">
            <v>678.70995674517803</v>
          </cell>
          <cell r="M111">
            <v>26.535784059071545</v>
          </cell>
          <cell r="N111">
            <v>352.92215586939955</v>
          </cell>
          <cell r="O111">
            <v>90.861590519770402</v>
          </cell>
          <cell r="S111">
            <v>87.197732362142858</v>
          </cell>
          <cell r="T111">
            <v>47.015759298201736</v>
          </cell>
          <cell r="Z111">
            <v>1609.0999019090857</v>
          </cell>
          <cell r="AB111">
            <v>108.8869231215007</v>
          </cell>
          <cell r="AC111">
            <v>216.96999993382056</v>
          </cell>
          <cell r="AD111">
            <v>678.70995674517803</v>
          </cell>
          <cell r="AE111">
            <v>443.78374638916995</v>
          </cell>
          <cell r="AF111">
            <v>113.7335164212144</v>
          </cell>
          <cell r="AG111">
            <v>47.015759298202056</v>
          </cell>
          <cell r="AI111">
            <v>6.766946103987323E-2</v>
          </cell>
          <cell r="AJ111">
            <v>0.13483935936880032</v>
          </cell>
          <cell r="AK111">
            <v>0.42179479095109984</v>
          </cell>
          <cell r="AL111">
            <v>0.27579626713210986</v>
          </cell>
          <cell r="AM111">
            <v>7.0681451342006457E-2</v>
          </cell>
          <cell r="AN111">
            <v>2.9218670166110326E-2</v>
          </cell>
        </row>
        <row r="112">
          <cell r="D112" t="str">
            <v>LV004S</v>
          </cell>
          <cell r="J112">
            <v>26.185129096588053</v>
          </cell>
          <cell r="Z112">
            <v>26.185129096588053</v>
          </cell>
          <cell r="AB112">
            <v>26.185129096588053</v>
          </cell>
          <cell r="AC112">
            <v>0</v>
          </cell>
          <cell r="AD112">
            <v>0</v>
          </cell>
          <cell r="AE112">
            <v>0</v>
          </cell>
          <cell r="AF112">
            <v>0</v>
          </cell>
          <cell r="AG112">
            <v>0</v>
          </cell>
          <cell r="AI112">
            <v>1</v>
          </cell>
          <cell r="AJ112">
            <v>0</v>
          </cell>
          <cell r="AK112">
            <v>0</v>
          </cell>
          <cell r="AL112">
            <v>0</v>
          </cell>
          <cell r="AM112">
            <v>0</v>
          </cell>
          <cell r="AN112">
            <v>0</v>
          </cell>
        </row>
        <row r="113">
          <cell r="D113" t="str">
            <v>NUS</v>
          </cell>
          <cell r="F113">
            <v>204.78198794908144</v>
          </cell>
          <cell r="J113">
            <v>365.8750111204472</v>
          </cell>
          <cell r="K113">
            <v>340.00165538016938</v>
          </cell>
          <cell r="L113">
            <v>84.969176624481818</v>
          </cell>
          <cell r="M113">
            <v>49.807668471587419</v>
          </cell>
          <cell r="N113">
            <v>662.39091363756904</v>
          </cell>
          <cell r="O113">
            <v>309.64188244365465</v>
          </cell>
          <cell r="S113">
            <v>189.70591377756332</v>
          </cell>
          <cell r="T113">
            <v>3.597890633677455</v>
          </cell>
          <cell r="Z113">
            <v>2210.7721000382312</v>
          </cell>
          <cell r="AB113">
            <v>365.8750111204472</v>
          </cell>
          <cell r="AC113">
            <v>204.78198794908144</v>
          </cell>
          <cell r="AD113">
            <v>340.00165538016938</v>
          </cell>
          <cell r="AE113">
            <v>972.03279608122375</v>
          </cell>
          <cell r="AF113">
            <v>239.51358224915074</v>
          </cell>
          <cell r="AG113">
            <v>88.567067258158659</v>
          </cell>
          <cell r="AI113">
            <v>0.1654964847412902</v>
          </cell>
          <cell r="AJ113">
            <v>9.262917147612823E-2</v>
          </cell>
          <cell r="AK113">
            <v>0.15379317269938844</v>
          </cell>
          <cell r="AL113">
            <v>0.43968023482131618</v>
          </cell>
          <cell r="AM113">
            <v>0.108339336399717</v>
          </cell>
          <cell r="AN113">
            <v>4.0061599862159944E-2</v>
          </cell>
        </row>
        <row r="114">
          <cell r="D114" t="str">
            <v>OFPS</v>
          </cell>
          <cell r="F114">
            <v>309.5352555637316</v>
          </cell>
          <cell r="J114">
            <v>505.98347763064555</v>
          </cell>
          <cell r="K114">
            <v>781.70809702580641</v>
          </cell>
          <cell r="L114">
            <v>62.640617174154151</v>
          </cell>
          <cell r="M114">
            <v>243.91790899957644</v>
          </cell>
          <cell r="N114">
            <v>1251.465227732976</v>
          </cell>
          <cell r="O114">
            <v>1318.1441595937811</v>
          </cell>
          <cell r="R114">
            <v>11.393331719688119</v>
          </cell>
          <cell r="S114">
            <v>326.26174435749311</v>
          </cell>
          <cell r="T114">
            <v>395.28636736426751</v>
          </cell>
          <cell r="Z114">
            <v>5206.33618716212</v>
          </cell>
          <cell r="AB114">
            <v>505.98347763064555</v>
          </cell>
          <cell r="AC114">
            <v>309.5352555637316</v>
          </cell>
          <cell r="AD114">
            <v>781.70809702580641</v>
          </cell>
          <cell r="AE114">
            <v>2569.6093873267573</v>
          </cell>
          <cell r="AF114">
            <v>570.17965335706958</v>
          </cell>
          <cell r="AG114">
            <v>469.32031625810941</v>
          </cell>
          <cell r="AI114">
            <v>9.7186093913472008E-2</v>
          </cell>
          <cell r="AJ114">
            <v>5.9453566661136742E-2</v>
          </cell>
          <cell r="AK114">
            <v>0.15014552824179059</v>
          </cell>
          <cell r="AL114">
            <v>0.49355425676562104</v>
          </cell>
          <cell r="AM114">
            <v>0.1095164877679296</v>
          </cell>
          <cell r="AN114">
            <v>9.0144066650050009E-2</v>
          </cell>
        </row>
        <row r="115">
          <cell r="D115" t="str">
            <v>RIARS</v>
          </cell>
          <cell r="K115">
            <v>12.428578156276403</v>
          </cell>
          <cell r="L115">
            <v>9.2806994193451953</v>
          </cell>
          <cell r="N115">
            <v>3.2181284780242705</v>
          </cell>
          <cell r="O115">
            <v>5.0102098628419238</v>
          </cell>
          <cell r="Z115">
            <v>29.937615916487793</v>
          </cell>
          <cell r="AB115">
            <v>0</v>
          </cell>
          <cell r="AC115">
            <v>0</v>
          </cell>
          <cell r="AD115">
            <v>12.428578156276403</v>
          </cell>
          <cell r="AE115">
            <v>8.2283383408661948</v>
          </cell>
          <cell r="AF115">
            <v>0</v>
          </cell>
          <cell r="AG115">
            <v>9.280699419345197</v>
          </cell>
          <cell r="AI115">
            <v>0</v>
          </cell>
          <cell r="AJ115">
            <v>0</v>
          </cell>
          <cell r="AK115">
            <v>0.41514922868094878</v>
          </cell>
          <cell r="AL115">
            <v>0.27484948580473079</v>
          </cell>
          <cell r="AM115">
            <v>0</v>
          </cell>
          <cell r="AN115">
            <v>0.31000128551432043</v>
          </cell>
        </row>
        <row r="116">
          <cell r="D116" t="str">
            <v>RIHVC</v>
          </cell>
          <cell r="N116">
            <v>52.368601724635255</v>
          </cell>
          <cell r="S116">
            <v>149.06563886224905</v>
          </cell>
          <cell r="Z116">
            <v>201.4342405868843</v>
          </cell>
          <cell r="AB116">
            <v>0</v>
          </cell>
          <cell r="AC116">
            <v>0</v>
          </cell>
          <cell r="AD116">
            <v>0</v>
          </cell>
          <cell r="AE116">
            <v>52.368601724635255</v>
          </cell>
          <cell r="AF116">
            <v>149.06563886224905</v>
          </cell>
          <cell r="AG116">
            <v>0</v>
          </cell>
          <cell r="AI116">
            <v>0</v>
          </cell>
          <cell r="AJ116">
            <v>0</v>
          </cell>
          <cell r="AK116">
            <v>0</v>
          </cell>
          <cell r="AL116">
            <v>0.25997864897277578</v>
          </cell>
          <cell r="AM116">
            <v>0.74002135102722422</v>
          </cell>
          <cell r="AN116">
            <v>0</v>
          </cell>
        </row>
        <row r="117">
          <cell r="D117" t="str">
            <v>RIHVS</v>
          </cell>
          <cell r="F117">
            <v>51.509805581488735</v>
          </cell>
          <cell r="J117">
            <v>609.0005598673074</v>
          </cell>
          <cell r="K117">
            <v>1866.3478070464027</v>
          </cell>
          <cell r="L117">
            <v>148.85504151015459</v>
          </cell>
          <cell r="M117">
            <v>647.18064681691055</v>
          </cell>
          <cell r="N117">
            <v>4485.9785632505891</v>
          </cell>
          <cell r="O117">
            <v>4264.7402258769289</v>
          </cell>
          <cell r="S117">
            <v>1945.9666352346792</v>
          </cell>
          <cell r="T117">
            <v>456.41312174025973</v>
          </cell>
          <cell r="Z117">
            <v>14475.992406924721</v>
          </cell>
          <cell r="AB117">
            <v>609.0005598673074</v>
          </cell>
          <cell r="AC117">
            <v>51.509805581488735</v>
          </cell>
          <cell r="AD117">
            <v>1866.3478070464027</v>
          </cell>
          <cell r="AE117">
            <v>8750.7187891275171</v>
          </cell>
          <cell r="AF117">
            <v>2593.1472820515896</v>
          </cell>
          <cell r="AG117">
            <v>605.26816325041545</v>
          </cell>
          <cell r="AI117">
            <v>4.206969323747272E-2</v>
          </cell>
          <cell r="AJ117">
            <v>3.5582918347517615E-3</v>
          </cell>
          <cell r="AK117">
            <v>0.12892710596847359</v>
          </cell>
          <cell r="AL117">
            <v>0.60449871367309727</v>
          </cell>
          <cell r="AM117">
            <v>0.17913433560597436</v>
          </cell>
          <cell r="AN117">
            <v>4.1811859680230282E-2</v>
          </cell>
        </row>
        <row r="118">
          <cell r="D118" t="str">
            <v>RILBS</v>
          </cell>
          <cell r="F118">
            <v>4.0895003317074323</v>
          </cell>
          <cell r="J118">
            <v>56.624413929922454</v>
          </cell>
          <cell r="K118">
            <v>213.4173069877271</v>
          </cell>
          <cell r="L118">
            <v>3.2092858905829091</v>
          </cell>
          <cell r="M118">
            <v>43.297611975091868</v>
          </cell>
          <cell r="N118">
            <v>339.63797194555019</v>
          </cell>
          <cell r="O118">
            <v>293.6987327339321</v>
          </cell>
          <cell r="P118">
            <v>4.1942733363943434</v>
          </cell>
          <cell r="R118">
            <v>0.83483363134542254</v>
          </cell>
          <cell r="S118">
            <v>129.62983965474712</v>
          </cell>
          <cell r="T118">
            <v>67.318178982666808</v>
          </cell>
          <cell r="Z118">
            <v>1155.9519493996677</v>
          </cell>
          <cell r="AB118">
            <v>56.624413929922454</v>
          </cell>
          <cell r="AC118">
            <v>4.0895003317074323</v>
          </cell>
          <cell r="AD118">
            <v>213.4173069877271</v>
          </cell>
          <cell r="AE118">
            <v>633.3367046794823</v>
          </cell>
          <cell r="AF118">
            <v>172.92745162983897</v>
          </cell>
          <cell r="AG118">
            <v>75.556571840989363</v>
          </cell>
          <cell r="AI118">
            <v>4.8985093160083155E-2</v>
          </cell>
          <cell r="AJ118">
            <v>3.5377770969037894E-3</v>
          </cell>
          <cell r="AK118">
            <v>0.18462472172702618</v>
          </cell>
          <cell r="AL118">
            <v>0.54789189551382267</v>
          </cell>
          <cell r="AM118">
            <v>0.1495974393396258</v>
          </cell>
          <cell r="AN118">
            <v>6.5363073162538393E-2</v>
          </cell>
        </row>
        <row r="119">
          <cell r="D119" t="str">
            <v>RIRRC</v>
          </cell>
          <cell r="K119">
            <v>4.7488761966688013</v>
          </cell>
          <cell r="N119">
            <v>8.1998414489969704</v>
          </cell>
          <cell r="S119">
            <v>4.3083889350392264</v>
          </cell>
          <cell r="Z119">
            <v>17.257106580704999</v>
          </cell>
          <cell r="AB119">
            <v>0</v>
          </cell>
          <cell r="AC119">
            <v>0</v>
          </cell>
          <cell r="AD119">
            <v>4.7488761966688013</v>
          </cell>
          <cell r="AE119">
            <v>8.1998414489969704</v>
          </cell>
          <cell r="AF119">
            <v>4.3083889350392264</v>
          </cell>
          <cell r="AG119">
            <v>0</v>
          </cell>
          <cell r="AI119">
            <v>0</v>
          </cell>
          <cell r="AJ119">
            <v>0</v>
          </cell>
          <cell r="AK119">
            <v>0.27518380178392554</v>
          </cell>
          <cell r="AL119">
            <v>0.47515737418954879</v>
          </cell>
          <cell r="AM119">
            <v>0.24965882402652562</v>
          </cell>
          <cell r="AN119">
            <v>0</v>
          </cell>
        </row>
        <row r="120">
          <cell r="D120" t="str">
            <v>RIRRS</v>
          </cell>
          <cell r="J120">
            <v>16.170201439880383</v>
          </cell>
          <cell r="K120">
            <v>151.0493276569722</v>
          </cell>
          <cell r="L120">
            <v>8.564678921534508</v>
          </cell>
          <cell r="M120">
            <v>14.822766461389742</v>
          </cell>
          <cell r="N120">
            <v>89.470455665980623</v>
          </cell>
          <cell r="O120">
            <v>97.583487209868551</v>
          </cell>
          <cell r="S120">
            <v>47.929932926026339</v>
          </cell>
          <cell r="T120">
            <v>36.609696804344416</v>
          </cell>
          <cell r="Z120">
            <v>462.20054708599679</v>
          </cell>
          <cell r="AB120">
            <v>16.170201439880383</v>
          </cell>
          <cell r="AC120">
            <v>0</v>
          </cell>
          <cell r="AD120">
            <v>151.0493276569722</v>
          </cell>
          <cell r="AE120">
            <v>187.05394287584917</v>
          </cell>
          <cell r="AF120">
            <v>62.752699387416079</v>
          </cell>
          <cell r="AG120">
            <v>45.174375725878974</v>
          </cell>
          <cell r="AI120">
            <v>3.4985249458979469E-2</v>
          </cell>
          <cell r="AJ120">
            <v>0</v>
          </cell>
          <cell r="AK120">
            <v>0.32680473575655039</v>
          </cell>
          <cell r="AL120">
            <v>0.40470298889768735</v>
          </cell>
          <cell r="AM120">
            <v>0.13576941823857328</v>
          </cell>
          <cell r="AN120">
            <v>9.7737607648209587E-2</v>
          </cell>
        </row>
        <row r="121">
          <cell r="D121" t="str">
            <v>SL001S</v>
          </cell>
          <cell r="J121">
            <v>346.43838017291154</v>
          </cell>
          <cell r="K121">
            <v>225.33507660652941</v>
          </cell>
          <cell r="L121">
            <v>32.759074427517994</v>
          </cell>
          <cell r="N121">
            <v>60.641747965551318</v>
          </cell>
          <cell r="O121">
            <v>46.514046948691124</v>
          </cell>
          <cell r="S121">
            <v>51.551490188311455</v>
          </cell>
          <cell r="T121">
            <v>7.9282766798178672</v>
          </cell>
          <cell r="Z121">
            <v>771.16809298933072</v>
          </cell>
          <cell r="AB121">
            <v>346.43838017291154</v>
          </cell>
          <cell r="AC121">
            <v>0</v>
          </cell>
          <cell r="AD121">
            <v>225.33507660652941</v>
          </cell>
          <cell r="AE121">
            <v>107.15579491424245</v>
          </cell>
          <cell r="AF121">
            <v>51.551490188311455</v>
          </cell>
          <cell r="AG121">
            <v>40.687351107335758</v>
          </cell>
          <cell r="AI121">
            <v>0.44923847773575426</v>
          </cell>
          <cell r="AJ121">
            <v>0</v>
          </cell>
          <cell r="AK121">
            <v>0.29219968856990425</v>
          </cell>
          <cell r="AL121">
            <v>0.13895257841758887</v>
          </cell>
          <cell r="AM121">
            <v>6.6848577705645146E-2</v>
          </cell>
          <cell r="AN121">
            <v>5.2760677571107285E-2</v>
          </cell>
        </row>
        <row r="122">
          <cell r="D122" t="str">
            <v>SL002S</v>
          </cell>
          <cell r="F122">
            <v>5.6011996624591234</v>
          </cell>
          <cell r="J122">
            <v>86.352180879692995</v>
          </cell>
          <cell r="K122">
            <v>1900.1769477788382</v>
          </cell>
          <cell r="L122">
            <v>2.4274254552636489</v>
          </cell>
          <cell r="M122">
            <v>148.41235473198617</v>
          </cell>
          <cell r="N122">
            <v>116.44494737222834</v>
          </cell>
          <cell r="O122">
            <v>21.099284030311217</v>
          </cell>
          <cell r="S122">
            <v>244.52204103449071</v>
          </cell>
          <cell r="T122">
            <v>60.395574597000866</v>
          </cell>
          <cell r="Z122">
            <v>2585.4319555422712</v>
          </cell>
          <cell r="AB122">
            <v>86.352180879692995</v>
          </cell>
          <cell r="AC122">
            <v>5.6011996624591234</v>
          </cell>
          <cell r="AD122">
            <v>1900.1769477788382</v>
          </cell>
          <cell r="AE122">
            <v>137.54423140253957</v>
          </cell>
          <cell r="AF122">
            <v>392.93439576647688</v>
          </cell>
          <cell r="AG122">
            <v>62.823000052264433</v>
          </cell>
          <cell r="AI122">
            <v>3.3399517900513223E-2</v>
          </cell>
          <cell r="AJ122">
            <v>2.1664463651623438E-3</v>
          </cell>
          <cell r="AK122">
            <v>0.73495531131868175</v>
          </cell>
          <cell r="AL122">
            <v>5.3199710442076165E-2</v>
          </cell>
          <cell r="AM122">
            <v>0.15198017295491437</v>
          </cell>
          <cell r="AN122">
            <v>2.4298841018652092E-2</v>
          </cell>
        </row>
        <row r="123">
          <cell r="D123" t="str">
            <v>TM012C</v>
          </cell>
          <cell r="E123">
            <v>4.5165655993275738E-2</v>
          </cell>
          <cell r="F123">
            <v>4.7626495053113997E-2</v>
          </cell>
          <cell r="G123">
            <v>7.51818639653377E-2</v>
          </cell>
          <cell r="K123">
            <v>2.4628041179740743E-2</v>
          </cell>
          <cell r="L123">
            <v>5.3199074087843065E-2</v>
          </cell>
          <cell r="M123">
            <v>1.371416202977668</v>
          </cell>
          <cell r="N123">
            <v>0.28960334737351034</v>
          </cell>
          <cell r="O123">
            <v>7.9754204456494084E-3</v>
          </cell>
          <cell r="P123">
            <v>11.448480797573872</v>
          </cell>
          <cell r="R123">
            <v>1.3629920846646057E-2</v>
          </cell>
          <cell r="S123">
            <v>1.4448536893615329</v>
          </cell>
          <cell r="X123">
            <v>3.3034528341147854E-2</v>
          </cell>
          <cell r="Z123">
            <v>14.854795037199338</v>
          </cell>
          <cell r="AB123">
            <v>0</v>
          </cell>
          <cell r="AC123">
            <v>4.7626495053113997E-2</v>
          </cell>
          <cell r="AD123">
            <v>2.4628041179740743E-2</v>
          </cell>
          <cell r="AE123">
            <v>0.29757876781915976</v>
          </cell>
          <cell r="AF123">
            <v>2.8162698923392009</v>
          </cell>
          <cell r="AG123">
            <v>11.668691840808123</v>
          </cell>
          <cell r="AI123">
            <v>0</v>
          </cell>
          <cell r="AJ123">
            <v>3.2061361286943278E-3</v>
          </cell>
          <cell r="AK123">
            <v>1.6579186126814451E-3</v>
          </cell>
          <cell r="AL123">
            <v>2.0032505805294774E-2</v>
          </cell>
          <cell r="AM123">
            <v>0.18958658704389428</v>
          </cell>
          <cell r="AN123">
            <v>0.78551685240943514</v>
          </cell>
        </row>
        <row r="124">
          <cell r="D124" t="str">
            <v>TM012S</v>
          </cell>
          <cell r="F124">
            <v>10.959193823467571</v>
          </cell>
          <cell r="K124">
            <v>16.285497219638216</v>
          </cell>
          <cell r="M124">
            <v>10.751775787314424</v>
          </cell>
          <cell r="N124">
            <v>16.97504335330278</v>
          </cell>
          <cell r="S124">
            <v>7.4490607472780628</v>
          </cell>
          <cell r="Z124">
            <v>62.420570931001052</v>
          </cell>
          <cell r="AB124">
            <v>0</v>
          </cell>
          <cell r="AC124">
            <v>10.959193823467571</v>
          </cell>
          <cell r="AD124">
            <v>16.285497219638216</v>
          </cell>
          <cell r="AE124">
            <v>16.97504335330278</v>
          </cell>
          <cell r="AF124">
            <v>18.200836534592487</v>
          </cell>
          <cell r="AG124">
            <v>0</v>
          </cell>
          <cell r="AI124">
            <v>0</v>
          </cell>
          <cell r="AJ124">
            <v>0.17557022725059229</v>
          </cell>
          <cell r="AK124">
            <v>0.26089952361441887</v>
          </cell>
          <cell r="AL124">
            <v>0.27194630071658249</v>
          </cell>
          <cell r="AM124">
            <v>0.29158394841840635</v>
          </cell>
          <cell r="AN124">
            <v>0</v>
          </cell>
        </row>
        <row r="125">
          <cell r="D125" t="str">
            <v>TM012T</v>
          </cell>
          <cell r="E125">
            <v>0</v>
          </cell>
          <cell r="F125">
            <v>0</v>
          </cell>
          <cell r="G125">
            <v>0</v>
          </cell>
          <cell r="K125">
            <v>0</v>
          </cell>
          <cell r="L125">
            <v>0</v>
          </cell>
          <cell r="M125">
            <v>0</v>
          </cell>
          <cell r="N125">
            <v>0</v>
          </cell>
          <cell r="O125">
            <v>0</v>
          </cell>
          <cell r="P125">
            <v>0</v>
          </cell>
          <cell r="R125">
            <v>0</v>
          </cell>
          <cell r="S125">
            <v>0</v>
          </cell>
          <cell r="X125">
            <v>0</v>
          </cell>
          <cell r="Z125">
            <v>0</v>
          </cell>
          <cell r="AB125">
            <v>0</v>
          </cell>
          <cell r="AC125">
            <v>0</v>
          </cell>
          <cell r="AD125">
            <v>0</v>
          </cell>
          <cell r="AE125">
            <v>0</v>
          </cell>
          <cell r="AF125">
            <v>0</v>
          </cell>
          <cell r="AG125">
            <v>0</v>
          </cell>
          <cell r="AI125">
            <v>0</v>
          </cell>
          <cell r="AJ125">
            <v>0</v>
          </cell>
          <cell r="AK125">
            <v>0</v>
          </cell>
          <cell r="AL125">
            <v>0</v>
          </cell>
          <cell r="AM125">
            <v>0</v>
          </cell>
          <cell r="AN125">
            <v>0</v>
          </cell>
        </row>
        <row r="126">
          <cell r="D126" t="str">
            <v>TS017S</v>
          </cell>
          <cell r="M126">
            <v>0</v>
          </cell>
          <cell r="Z126">
            <v>0</v>
          </cell>
          <cell r="AB126">
            <v>0</v>
          </cell>
          <cell r="AC126">
            <v>0</v>
          </cell>
          <cell r="AD126">
            <v>0</v>
          </cell>
          <cell r="AE126">
            <v>0</v>
          </cell>
          <cell r="AF126">
            <v>0</v>
          </cell>
          <cell r="AG126">
            <v>0</v>
          </cell>
          <cell r="AI126">
            <v>0</v>
          </cell>
          <cell r="AJ126">
            <v>0</v>
          </cell>
          <cell r="AK126">
            <v>0</v>
          </cell>
          <cell r="AL126">
            <v>0</v>
          </cell>
          <cell r="AM126">
            <v>0</v>
          </cell>
          <cell r="AN126">
            <v>0</v>
          </cell>
        </row>
        <row r="127">
          <cell r="D127" t="str">
            <v>TS024</v>
          </cell>
          <cell r="H127">
            <v>39.03908474105134</v>
          </cell>
          <cell r="Z127">
            <v>39.03908474105134</v>
          </cell>
          <cell r="AB127">
            <v>0</v>
          </cell>
          <cell r="AC127">
            <v>0</v>
          </cell>
          <cell r="AD127">
            <v>0</v>
          </cell>
          <cell r="AE127">
            <v>0</v>
          </cell>
          <cell r="AF127">
            <v>0</v>
          </cell>
          <cell r="AG127">
            <v>39.03908474105134</v>
          </cell>
          <cell r="AI127">
            <v>0</v>
          </cell>
          <cell r="AJ127">
            <v>0</v>
          </cell>
          <cell r="AK127">
            <v>0</v>
          </cell>
          <cell r="AL127">
            <v>0</v>
          </cell>
          <cell r="AM127">
            <v>0</v>
          </cell>
          <cell r="AN127">
            <v>1</v>
          </cell>
        </row>
        <row r="128">
          <cell r="D128" t="str">
            <v>TS086S</v>
          </cell>
          <cell r="H128">
            <v>5.0455814932548524</v>
          </cell>
          <cell r="Z128">
            <v>5.0455814932548524</v>
          </cell>
          <cell r="AB128">
            <v>0</v>
          </cell>
          <cell r="AC128">
            <v>0</v>
          </cell>
          <cell r="AD128">
            <v>0</v>
          </cell>
          <cell r="AE128">
            <v>0</v>
          </cell>
          <cell r="AF128">
            <v>0</v>
          </cell>
          <cell r="AG128">
            <v>5.0455814932548524</v>
          </cell>
          <cell r="AI128">
            <v>0</v>
          </cell>
          <cell r="AJ128">
            <v>0</v>
          </cell>
          <cell r="AK128">
            <v>0</v>
          </cell>
          <cell r="AL128">
            <v>0</v>
          </cell>
          <cell r="AM128">
            <v>0</v>
          </cell>
          <cell r="AN128">
            <v>1</v>
          </cell>
        </row>
        <row r="129">
          <cell r="D129" t="str">
            <v>TS086T</v>
          </cell>
          <cell r="H129">
            <v>0</v>
          </cell>
          <cell r="L129">
            <v>0</v>
          </cell>
          <cell r="M129">
            <v>0</v>
          </cell>
          <cell r="S129">
            <v>0</v>
          </cell>
          <cell r="T129">
            <v>0</v>
          </cell>
          <cell r="W129">
            <v>0</v>
          </cell>
          <cell r="Z129">
            <v>0</v>
          </cell>
          <cell r="AB129">
            <v>0</v>
          </cell>
          <cell r="AC129">
            <v>0</v>
          </cell>
          <cell r="AD129">
            <v>0</v>
          </cell>
          <cell r="AE129">
            <v>0</v>
          </cell>
          <cell r="AF129">
            <v>0</v>
          </cell>
          <cell r="AG129">
            <v>0</v>
          </cell>
          <cell r="AI129">
            <v>0</v>
          </cell>
          <cell r="AJ129">
            <v>0</v>
          </cell>
          <cell r="AK129">
            <v>0</v>
          </cell>
          <cell r="AL129">
            <v>0</v>
          </cell>
          <cell r="AM129">
            <v>0</v>
          </cell>
          <cell r="AN129">
            <v>0</v>
          </cell>
        </row>
        <row r="130">
          <cell r="D130" t="str">
            <v>URC</v>
          </cell>
          <cell r="J130">
            <v>20.076820516537296</v>
          </cell>
          <cell r="Z130">
            <v>20.076820516537296</v>
          </cell>
          <cell r="AB130">
            <v>20.076820516537296</v>
          </cell>
          <cell r="AC130">
            <v>0</v>
          </cell>
          <cell r="AD130">
            <v>0</v>
          </cell>
          <cell r="AE130">
            <v>0</v>
          </cell>
          <cell r="AF130">
            <v>0</v>
          </cell>
          <cell r="AG130">
            <v>0</v>
          </cell>
          <cell r="AI130">
            <v>1</v>
          </cell>
          <cell r="AJ130">
            <v>0</v>
          </cell>
          <cell r="AK130">
            <v>0</v>
          </cell>
          <cell r="AL130">
            <v>0</v>
          </cell>
          <cell r="AM130">
            <v>0</v>
          </cell>
          <cell r="AN130">
            <v>0</v>
          </cell>
        </row>
        <row r="131">
          <cell r="D131" t="str">
            <v>URS</v>
          </cell>
          <cell r="J131">
            <v>183.00285688934022</v>
          </cell>
          <cell r="K131">
            <v>390.21979023177158</v>
          </cell>
          <cell r="L131">
            <v>42.921601248142593</v>
          </cell>
          <cell r="M131">
            <v>30.090740768006743</v>
          </cell>
          <cell r="N131">
            <v>90.223835679051732</v>
          </cell>
          <cell r="O131">
            <v>96.606396159049822</v>
          </cell>
          <cell r="S131">
            <v>59.051273445021593</v>
          </cell>
          <cell r="Z131">
            <v>892.11649442038424</v>
          </cell>
          <cell r="AB131">
            <v>183.00285688934022</v>
          </cell>
          <cell r="AC131">
            <v>0</v>
          </cell>
          <cell r="AD131">
            <v>390.21979023177158</v>
          </cell>
          <cell r="AE131">
            <v>186.83023183810155</v>
          </cell>
          <cell r="AF131">
            <v>89.142014213028332</v>
          </cell>
          <cell r="AG131">
            <v>42.921601248142565</v>
          </cell>
          <cell r="AI131">
            <v>0.20513336322543699</v>
          </cell>
          <cell r="AJ131">
            <v>0</v>
          </cell>
          <cell r="AK131">
            <v>0.43740900731277338</v>
          </cell>
          <cell r="AL131">
            <v>0.20942358201715211</v>
          </cell>
          <cell r="AM131">
            <v>9.9921943793836773E-2</v>
          </cell>
          <cell r="AN131">
            <v>4.8112103650800785E-2</v>
          </cell>
        </row>
        <row r="132">
          <cell r="E132">
            <v>4.5165655993275738E-2</v>
          </cell>
          <cell r="F132">
            <v>4014.9051352130455</v>
          </cell>
          <cell r="G132">
            <v>7.51818639653377E-2</v>
          </cell>
          <cell r="H132">
            <v>46.892068015775813</v>
          </cell>
          <cell r="I132">
            <v>44.24518608763352</v>
          </cell>
          <cell r="J132">
            <v>8287.5143211740542</v>
          </cell>
          <cell r="K132">
            <v>23482.911682336267</v>
          </cell>
          <cell r="L132">
            <v>4306.7819699612537</v>
          </cell>
          <cell r="M132">
            <v>3587.7586222703071</v>
          </cell>
          <cell r="N132">
            <v>27344.607048997001</v>
          </cell>
          <cell r="O132">
            <v>24110.018485677112</v>
          </cell>
          <cell r="P132">
            <v>31.506675305108285</v>
          </cell>
          <cell r="R132">
            <v>165.66993756766595</v>
          </cell>
          <cell r="S132">
            <v>10753.70747300487</v>
          </cell>
          <cell r="T132">
            <v>1963.8888685343511</v>
          </cell>
          <cell r="W132">
            <v>0</v>
          </cell>
          <cell r="X132">
            <v>3.3034528341147854E-2</v>
          </cell>
          <cell r="Z132">
            <v>108140.56085619274</v>
          </cell>
          <cell r="AB132">
            <v>8287.5143211740542</v>
          </cell>
          <cell r="AC132">
            <v>4014.9051352130455</v>
          </cell>
          <cell r="AD132">
            <v>23482.911682336267</v>
          </cell>
          <cell r="AE132">
            <v>51454.625534674109</v>
          </cell>
          <cell r="AF132">
            <v>14341.466095275176</v>
          </cell>
          <cell r="AG132">
            <v>6559.1380875200848</v>
          </cell>
          <cell r="AI132">
            <v>7.6636502118709551E-2</v>
          </cell>
          <cell r="AJ132">
            <v>3.7126727505622417E-2</v>
          </cell>
          <cell r="AK132">
            <v>0.21715174673048224</v>
          </cell>
          <cell r="AL132">
            <v>0.47581245304524911</v>
          </cell>
          <cell r="AM132">
            <v>0.13261875083435823</v>
          </cell>
          <cell r="AN132">
            <v>6.0653819765578473E-2</v>
          </cell>
        </row>
        <row r="199">
          <cell r="M199">
            <v>0.35245585980750715</v>
          </cell>
          <cell r="CA199">
            <v>0.33371133263669339</v>
          </cell>
        </row>
      </sheetData>
      <sheetData sheetId="32">
        <row r="10">
          <cell r="D10" t="str">
            <v>AU017</v>
          </cell>
          <cell r="T10">
            <v>90.599432754567175</v>
          </cell>
          <cell r="U10">
            <v>112.03583435321924</v>
          </cell>
          <cell r="W10">
            <v>202.63526710778643</v>
          </cell>
          <cell r="Z10">
            <v>0</v>
          </cell>
          <cell r="AA10">
            <v>0</v>
          </cell>
          <cell r="AB10">
            <v>0</v>
          </cell>
          <cell r="AC10">
            <v>112.03583435321924</v>
          </cell>
          <cell r="AD10">
            <v>90.599432754567175</v>
          </cell>
          <cell r="AE10">
            <v>0</v>
          </cell>
          <cell r="AF10">
            <v>0</v>
          </cell>
          <cell r="AH10">
            <v>0</v>
          </cell>
          <cell r="AI10">
            <v>0</v>
          </cell>
          <cell r="AJ10">
            <v>0</v>
          </cell>
          <cell r="AK10">
            <v>0.55289405419060034</v>
          </cell>
          <cell r="AL10">
            <v>0.44710594580939961</v>
          </cell>
          <cell r="AM10">
            <v>0</v>
          </cell>
          <cell r="AN10">
            <v>0</v>
          </cell>
        </row>
        <row r="11">
          <cell r="D11" t="str">
            <v>DS003N</v>
          </cell>
          <cell r="T11">
            <v>7.4124718008861255</v>
          </cell>
          <cell r="W11">
            <v>7.4124718008861255</v>
          </cell>
          <cell r="Z11">
            <v>0</v>
          </cell>
          <cell r="AA11">
            <v>0</v>
          </cell>
          <cell r="AB11">
            <v>0</v>
          </cell>
          <cell r="AC11">
            <v>0</v>
          </cell>
          <cell r="AD11">
            <v>7.4124718008861255</v>
          </cell>
          <cell r="AE11">
            <v>0</v>
          </cell>
          <cell r="AF11">
            <v>0</v>
          </cell>
          <cell r="AH11">
            <v>0</v>
          </cell>
          <cell r="AI11">
            <v>0</v>
          </cell>
          <cell r="AJ11">
            <v>0</v>
          </cell>
          <cell r="AK11">
            <v>0</v>
          </cell>
          <cell r="AL11">
            <v>1</v>
          </cell>
          <cell r="AM11">
            <v>0</v>
          </cell>
          <cell r="AN11">
            <v>0</v>
          </cell>
        </row>
        <row r="12">
          <cell r="D12" t="str">
            <v>DS003S</v>
          </cell>
          <cell r="T12">
            <v>10.084912234903976</v>
          </cell>
          <cell r="W12">
            <v>10.084912234903976</v>
          </cell>
          <cell r="Z12">
            <v>0</v>
          </cell>
          <cell r="AA12">
            <v>0</v>
          </cell>
          <cell r="AB12">
            <v>0</v>
          </cell>
          <cell r="AC12">
            <v>0</v>
          </cell>
          <cell r="AD12">
            <v>10.084912234903976</v>
          </cell>
          <cell r="AE12">
            <v>0</v>
          </cell>
          <cell r="AF12">
            <v>0</v>
          </cell>
          <cell r="AH12">
            <v>0</v>
          </cell>
          <cell r="AI12">
            <v>0</v>
          </cell>
          <cell r="AJ12">
            <v>0</v>
          </cell>
          <cell r="AK12">
            <v>0</v>
          </cell>
          <cell r="AL12">
            <v>1</v>
          </cell>
          <cell r="AM12">
            <v>0</v>
          </cell>
          <cell r="AN12">
            <v>0</v>
          </cell>
        </row>
        <row r="13">
          <cell r="D13" t="str">
            <v>DS004C</v>
          </cell>
          <cell r="U13">
            <v>42.983078529869985</v>
          </cell>
          <cell r="W13">
            <v>42.983078529869985</v>
          </cell>
          <cell r="Z13">
            <v>0</v>
          </cell>
          <cell r="AA13">
            <v>0</v>
          </cell>
          <cell r="AB13">
            <v>0</v>
          </cell>
          <cell r="AC13">
            <v>42.983078529869985</v>
          </cell>
          <cell r="AD13">
            <v>0</v>
          </cell>
          <cell r="AE13">
            <v>0</v>
          </cell>
          <cell r="AF13">
            <v>0</v>
          </cell>
          <cell r="AH13">
            <v>0</v>
          </cell>
          <cell r="AI13">
            <v>0</v>
          </cell>
          <cell r="AJ13">
            <v>0</v>
          </cell>
          <cell r="AK13">
            <v>1</v>
          </cell>
          <cell r="AL13">
            <v>0</v>
          </cell>
          <cell r="AM13">
            <v>0</v>
          </cell>
          <cell r="AN13">
            <v>0</v>
          </cell>
        </row>
        <row r="14">
          <cell r="D14" t="str">
            <v>HVWC</v>
          </cell>
          <cell r="T14">
            <v>19.899858103717222</v>
          </cell>
          <cell r="W14">
            <v>19.899858103717222</v>
          </cell>
          <cell r="Z14">
            <v>0</v>
          </cell>
          <cell r="AA14">
            <v>0</v>
          </cell>
          <cell r="AB14">
            <v>0</v>
          </cell>
          <cell r="AC14">
            <v>0</v>
          </cell>
          <cell r="AD14">
            <v>19.899858103717222</v>
          </cell>
          <cell r="AE14">
            <v>0</v>
          </cell>
          <cell r="AF14">
            <v>0</v>
          </cell>
          <cell r="AH14">
            <v>0</v>
          </cell>
          <cell r="AI14">
            <v>0</v>
          </cell>
          <cell r="AJ14">
            <v>0</v>
          </cell>
          <cell r="AK14">
            <v>0</v>
          </cell>
          <cell r="AL14">
            <v>1</v>
          </cell>
          <cell r="AM14">
            <v>0</v>
          </cell>
          <cell r="AN14">
            <v>0</v>
          </cell>
        </row>
        <row r="15">
          <cell r="D15" t="str">
            <v>ICC</v>
          </cell>
          <cell r="T15">
            <v>72.21083134030917</v>
          </cell>
          <cell r="W15">
            <v>72.21083134030917</v>
          </cell>
          <cell r="Z15">
            <v>0</v>
          </cell>
          <cell r="AA15">
            <v>0</v>
          </cell>
          <cell r="AB15">
            <v>0</v>
          </cell>
          <cell r="AC15">
            <v>0</v>
          </cell>
          <cell r="AD15">
            <v>72.21083134030917</v>
          </cell>
          <cell r="AE15">
            <v>0</v>
          </cell>
          <cell r="AF15">
            <v>0</v>
          </cell>
          <cell r="AH15">
            <v>0</v>
          </cell>
          <cell r="AI15">
            <v>0</v>
          </cell>
          <cell r="AJ15">
            <v>0</v>
          </cell>
          <cell r="AK15">
            <v>0</v>
          </cell>
          <cell r="AL15">
            <v>1</v>
          </cell>
          <cell r="AM15">
            <v>0</v>
          </cell>
          <cell r="AN15">
            <v>0</v>
          </cell>
        </row>
        <row r="16">
          <cell r="D16" t="str">
            <v>ICN</v>
          </cell>
          <cell r="T16">
            <v>37.983739310419502</v>
          </cell>
          <cell r="U16">
            <v>105.98709158859235</v>
          </cell>
          <cell r="W16">
            <v>143.97083089901184</v>
          </cell>
          <cell r="Z16">
            <v>0</v>
          </cell>
          <cell r="AA16">
            <v>0</v>
          </cell>
          <cell r="AB16">
            <v>0</v>
          </cell>
          <cell r="AC16">
            <v>105.98709158859235</v>
          </cell>
          <cell r="AD16">
            <v>37.983739310419502</v>
          </cell>
          <cell r="AE16">
            <v>0</v>
          </cell>
          <cell r="AF16">
            <v>0</v>
          </cell>
          <cell r="AH16">
            <v>0</v>
          </cell>
          <cell r="AI16">
            <v>0</v>
          </cell>
          <cell r="AJ16">
            <v>0</v>
          </cell>
          <cell r="AK16">
            <v>0.73617059043673128</v>
          </cell>
          <cell r="AL16">
            <v>0.26382940956326872</v>
          </cell>
          <cell r="AM16">
            <v>0</v>
          </cell>
          <cell r="AN16">
            <v>0</v>
          </cell>
        </row>
        <row r="17">
          <cell r="D17" t="str">
            <v>OFPN</v>
          </cell>
          <cell r="T17">
            <v>41.601405991206775</v>
          </cell>
          <cell r="W17">
            <v>41.601405991206775</v>
          </cell>
          <cell r="Z17">
            <v>0</v>
          </cell>
          <cell r="AA17">
            <v>0</v>
          </cell>
          <cell r="AB17">
            <v>0</v>
          </cell>
          <cell r="AC17">
            <v>0</v>
          </cell>
          <cell r="AD17">
            <v>41.601405991206775</v>
          </cell>
          <cell r="AE17">
            <v>0</v>
          </cell>
          <cell r="AF17">
            <v>0</v>
          </cell>
          <cell r="AH17">
            <v>0</v>
          </cell>
          <cell r="AI17">
            <v>0</v>
          </cell>
          <cell r="AJ17">
            <v>0</v>
          </cell>
          <cell r="AK17">
            <v>0</v>
          </cell>
          <cell r="AL17">
            <v>1</v>
          </cell>
          <cell r="AM17">
            <v>0</v>
          </cell>
          <cell r="AN17">
            <v>0</v>
          </cell>
        </row>
        <row r="18">
          <cell r="D18" t="str">
            <v>PS008C</v>
          </cell>
          <cell r="M18">
            <v>19.463544845741207</v>
          </cell>
          <cell r="T18">
            <v>2105.8154094588922</v>
          </cell>
          <cell r="U18">
            <v>1073.2608976956208</v>
          </cell>
          <cell r="W18">
            <v>3198.5398520002541</v>
          </cell>
          <cell r="Z18">
            <v>0</v>
          </cell>
          <cell r="AA18">
            <v>0</v>
          </cell>
          <cell r="AB18">
            <v>19.463544845741207</v>
          </cell>
          <cell r="AC18">
            <v>1073.2608976956208</v>
          </cell>
          <cell r="AD18">
            <v>2105.8154094588922</v>
          </cell>
          <cell r="AE18">
            <v>0</v>
          </cell>
          <cell r="AF18">
            <v>0</v>
          </cell>
          <cell r="AH18">
            <v>0</v>
          </cell>
          <cell r="AI18">
            <v>0</v>
          </cell>
          <cell r="AJ18">
            <v>6.0851343882957695E-3</v>
          </cell>
          <cell r="AK18">
            <v>0.33554713943127557</v>
          </cell>
          <cell r="AL18">
            <v>0.65836772618042871</v>
          </cell>
          <cell r="AM18">
            <v>0</v>
          </cell>
          <cell r="AN18">
            <v>0</v>
          </cell>
        </row>
        <row r="19">
          <cell r="D19" t="str">
            <v>RIRRC</v>
          </cell>
          <cell r="T19">
            <v>345.2874218138744</v>
          </cell>
          <cell r="U19">
            <v>1.0721598807141983</v>
          </cell>
          <cell r="W19">
            <v>346.3595816945886</v>
          </cell>
          <cell r="Z19">
            <v>0</v>
          </cell>
          <cell r="AA19">
            <v>0</v>
          </cell>
          <cell r="AB19">
            <v>0</v>
          </cell>
          <cell r="AC19">
            <v>1.0721598807141983</v>
          </cell>
          <cell r="AD19">
            <v>345.2874218138744</v>
          </cell>
          <cell r="AE19">
            <v>0</v>
          </cell>
          <cell r="AF19">
            <v>0</v>
          </cell>
          <cell r="AH19">
            <v>0</v>
          </cell>
          <cell r="AI19">
            <v>0</v>
          </cell>
          <cell r="AJ19">
            <v>0</v>
          </cell>
          <cell r="AK19">
            <v>3.0955109584916945E-3</v>
          </cell>
          <cell r="AL19">
            <v>0.9969044890415083</v>
          </cell>
          <cell r="AM19">
            <v>0</v>
          </cell>
          <cell r="AN19">
            <v>0</v>
          </cell>
        </row>
        <row r="20">
          <cell r="D20" t="str">
            <v>TS001C</v>
          </cell>
          <cell r="M20">
            <v>327.69956710149233</v>
          </cell>
          <cell r="T20">
            <v>14.284824452298276</v>
          </cell>
          <cell r="U20">
            <v>659.25873548833897</v>
          </cell>
          <cell r="W20">
            <v>1001.2431270421296</v>
          </cell>
          <cell r="Z20">
            <v>0</v>
          </cell>
          <cell r="AA20">
            <v>0</v>
          </cell>
          <cell r="AB20">
            <v>327.69956710149233</v>
          </cell>
          <cell r="AC20">
            <v>659.25873548833897</v>
          </cell>
          <cell r="AD20">
            <v>14.284824452298276</v>
          </cell>
          <cell r="AE20">
            <v>0</v>
          </cell>
          <cell r="AF20">
            <v>0</v>
          </cell>
          <cell r="AH20">
            <v>0</v>
          </cell>
          <cell r="AI20">
            <v>0</v>
          </cell>
          <cell r="AJ20">
            <v>0.32729270069456728</v>
          </cell>
          <cell r="AK20">
            <v>0.65844021065684599</v>
          </cell>
          <cell r="AL20">
            <v>1.4267088648586758E-2</v>
          </cell>
          <cell r="AM20">
            <v>0</v>
          </cell>
          <cell r="AN20">
            <v>0</v>
          </cell>
        </row>
        <row r="21">
          <cell r="D21" t="str">
            <v>TS001T</v>
          </cell>
          <cell r="L21">
            <v>0</v>
          </cell>
          <cell r="M21">
            <v>0</v>
          </cell>
          <cell r="R21">
            <v>0</v>
          </cell>
          <cell r="S21">
            <v>0</v>
          </cell>
          <cell r="T21">
            <v>0</v>
          </cell>
          <cell r="U21">
            <v>0</v>
          </cell>
          <cell r="W21">
            <v>0</v>
          </cell>
          <cell r="Z21">
            <v>0</v>
          </cell>
          <cell r="AA21">
            <v>0</v>
          </cell>
          <cell r="AB21">
            <v>0</v>
          </cell>
          <cell r="AC21">
            <v>0</v>
          </cell>
          <cell r="AD21">
            <v>0</v>
          </cell>
          <cell r="AE21">
            <v>0</v>
          </cell>
          <cell r="AF21">
            <v>0</v>
          </cell>
          <cell r="AH21">
            <v>0</v>
          </cell>
          <cell r="AI21">
            <v>0</v>
          </cell>
          <cell r="AJ21">
            <v>0</v>
          </cell>
          <cell r="AK21">
            <v>0</v>
          </cell>
          <cell r="AL21">
            <v>0</v>
          </cell>
          <cell r="AM21">
            <v>0</v>
          </cell>
          <cell r="AN21">
            <v>0</v>
          </cell>
        </row>
        <row r="22">
          <cell r="D22" t="str">
            <v>TS005C</v>
          </cell>
          <cell r="M22">
            <v>297.49496193603318</v>
          </cell>
          <cell r="T22">
            <v>1129.895561426735</v>
          </cell>
          <cell r="U22">
            <v>2724.6111305909908</v>
          </cell>
          <cell r="W22">
            <v>4152.0016539537592</v>
          </cell>
          <cell r="Z22">
            <v>0</v>
          </cell>
          <cell r="AA22">
            <v>0</v>
          </cell>
          <cell r="AB22">
            <v>297.49496193603318</v>
          </cell>
          <cell r="AC22">
            <v>2724.6111305909908</v>
          </cell>
          <cell r="AD22">
            <v>1129.895561426735</v>
          </cell>
          <cell r="AE22">
            <v>0</v>
          </cell>
          <cell r="AF22">
            <v>0</v>
          </cell>
          <cell r="AH22">
            <v>0</v>
          </cell>
          <cell r="AI22">
            <v>0</v>
          </cell>
          <cell r="AJ22">
            <v>7.1650973850827471E-2</v>
          </cell>
          <cell r="AK22">
            <v>0.65621629220606637</v>
          </cell>
          <cell r="AL22">
            <v>0.27213273394310611</v>
          </cell>
          <cell r="AM22">
            <v>0</v>
          </cell>
          <cell r="AN22">
            <v>0</v>
          </cell>
        </row>
        <row r="23">
          <cell r="D23" t="str">
            <v>TS008C</v>
          </cell>
          <cell r="T23">
            <v>326.23528552881623</v>
          </cell>
          <cell r="W23">
            <v>326.23528552881623</v>
          </cell>
          <cell r="Z23">
            <v>0</v>
          </cell>
          <cell r="AA23">
            <v>0</v>
          </cell>
          <cell r="AB23">
            <v>0</v>
          </cell>
          <cell r="AC23">
            <v>0</v>
          </cell>
          <cell r="AD23">
            <v>326.23528552881623</v>
          </cell>
          <cell r="AE23">
            <v>0</v>
          </cell>
          <cell r="AF23">
            <v>0</v>
          </cell>
          <cell r="AH23">
            <v>0</v>
          </cell>
          <cell r="AI23">
            <v>0</v>
          </cell>
          <cell r="AJ23">
            <v>0</v>
          </cell>
          <cell r="AK23">
            <v>0</v>
          </cell>
          <cell r="AL23">
            <v>1</v>
          </cell>
          <cell r="AM23">
            <v>0</v>
          </cell>
          <cell r="AN23">
            <v>0</v>
          </cell>
        </row>
        <row r="24">
          <cell r="D24" t="str">
            <v>TS008N</v>
          </cell>
          <cell r="L24">
            <v>0.57469720348743825</v>
          </cell>
          <cell r="T24">
            <v>21.075259089866385</v>
          </cell>
          <cell r="W24">
            <v>21.649956293353824</v>
          </cell>
          <cell r="Z24">
            <v>0</v>
          </cell>
          <cell r="AA24">
            <v>0</v>
          </cell>
          <cell r="AB24">
            <v>0</v>
          </cell>
          <cell r="AC24">
            <v>0</v>
          </cell>
          <cell r="AD24">
            <v>21.075259089866385</v>
          </cell>
          <cell r="AE24">
            <v>0</v>
          </cell>
          <cell r="AF24">
            <v>0.57469720348743891</v>
          </cell>
          <cell r="AH24">
            <v>0</v>
          </cell>
          <cell r="AI24">
            <v>0</v>
          </cell>
          <cell r="AJ24">
            <v>0</v>
          </cell>
          <cell r="AK24">
            <v>0</v>
          </cell>
          <cell r="AL24">
            <v>0.97345504093863411</v>
          </cell>
          <cell r="AM24">
            <v>0</v>
          </cell>
          <cell r="AN24">
            <v>2.654495906136593E-2</v>
          </cell>
        </row>
        <row r="25">
          <cell r="D25" t="str">
            <v>TS008T</v>
          </cell>
          <cell r="L25">
            <v>0</v>
          </cell>
          <cell r="T25">
            <v>0</v>
          </cell>
          <cell r="W25">
            <v>0</v>
          </cell>
          <cell r="Z25">
            <v>0</v>
          </cell>
          <cell r="AA25">
            <v>0</v>
          </cell>
          <cell r="AB25">
            <v>0</v>
          </cell>
          <cell r="AC25">
            <v>0</v>
          </cell>
          <cell r="AD25">
            <v>0</v>
          </cell>
          <cell r="AE25">
            <v>0</v>
          </cell>
          <cell r="AF25">
            <v>0</v>
          </cell>
          <cell r="AH25">
            <v>0</v>
          </cell>
          <cell r="AI25">
            <v>0</v>
          </cell>
          <cell r="AJ25">
            <v>0</v>
          </cell>
          <cell r="AK25">
            <v>0</v>
          </cell>
          <cell r="AL25">
            <v>0</v>
          </cell>
          <cell r="AM25">
            <v>0</v>
          </cell>
          <cell r="AN25">
            <v>0</v>
          </cell>
        </row>
        <row r="26">
          <cell r="D26" t="str">
            <v>TS015C</v>
          </cell>
          <cell r="L26">
            <v>227.04436509296713</v>
          </cell>
          <cell r="U26">
            <v>1379.9884628639013</v>
          </cell>
          <cell r="W26">
            <v>1607.0328279568685</v>
          </cell>
          <cell r="Z26">
            <v>0</v>
          </cell>
          <cell r="AA26">
            <v>0</v>
          </cell>
          <cell r="AB26">
            <v>0</v>
          </cell>
          <cell r="AC26">
            <v>1379.9884628639013</v>
          </cell>
          <cell r="AD26">
            <v>0</v>
          </cell>
          <cell r="AE26">
            <v>0</v>
          </cell>
          <cell r="AF26">
            <v>227.04436509296715</v>
          </cell>
          <cell r="AH26">
            <v>0</v>
          </cell>
          <cell r="AI26">
            <v>0</v>
          </cell>
          <cell r="AJ26">
            <v>0</v>
          </cell>
          <cell r="AK26">
            <v>0.85871827809415424</v>
          </cell>
          <cell r="AL26">
            <v>0</v>
          </cell>
          <cell r="AM26">
            <v>0</v>
          </cell>
          <cell r="AN26">
            <v>0.14128172190584576</v>
          </cell>
        </row>
        <row r="27">
          <cell r="D27" t="str">
            <v>TS015T</v>
          </cell>
          <cell r="L27">
            <v>0</v>
          </cell>
          <cell r="M27">
            <v>0</v>
          </cell>
          <cell r="R27">
            <v>0</v>
          </cell>
          <cell r="U27">
            <v>0</v>
          </cell>
          <cell r="W27">
            <v>0</v>
          </cell>
          <cell r="Z27">
            <v>0</v>
          </cell>
          <cell r="AA27">
            <v>0</v>
          </cell>
          <cell r="AB27">
            <v>0</v>
          </cell>
          <cell r="AC27">
            <v>0</v>
          </cell>
          <cell r="AD27">
            <v>0</v>
          </cell>
          <cell r="AE27">
            <v>0</v>
          </cell>
          <cell r="AF27">
            <v>0</v>
          </cell>
          <cell r="AH27">
            <v>0</v>
          </cell>
          <cell r="AI27">
            <v>0</v>
          </cell>
          <cell r="AJ27">
            <v>0</v>
          </cell>
          <cell r="AK27">
            <v>0</v>
          </cell>
          <cell r="AL27">
            <v>0</v>
          </cell>
          <cell r="AM27">
            <v>0</v>
          </cell>
          <cell r="AN27">
            <v>0</v>
          </cell>
        </row>
        <row r="28">
          <cell r="D28" t="str">
            <v>TS016C</v>
          </cell>
          <cell r="M28">
            <v>294.53125785155686</v>
          </cell>
          <cell r="T28">
            <v>400.70886793878248</v>
          </cell>
          <cell r="U28">
            <v>503.96682557522837</v>
          </cell>
          <cell r="W28">
            <v>1199.2069513655676</v>
          </cell>
          <cell r="Z28">
            <v>0</v>
          </cell>
          <cell r="AA28">
            <v>0</v>
          </cell>
          <cell r="AB28">
            <v>294.53125785155686</v>
          </cell>
          <cell r="AC28">
            <v>503.96682557522837</v>
          </cell>
          <cell r="AD28">
            <v>400.70886793878248</v>
          </cell>
          <cell r="AE28">
            <v>0</v>
          </cell>
          <cell r="AF28">
            <v>0</v>
          </cell>
          <cell r="AH28">
            <v>0</v>
          </cell>
          <cell r="AI28">
            <v>0</v>
          </cell>
          <cell r="AJ28">
            <v>0.24560502882022706</v>
          </cell>
          <cell r="AK28">
            <v>0.42025008694399951</v>
          </cell>
          <cell r="AL28">
            <v>0.33414488423577349</v>
          </cell>
          <cell r="AM28">
            <v>0</v>
          </cell>
          <cell r="AN28">
            <v>0</v>
          </cell>
        </row>
        <row r="29">
          <cell r="D29" t="str">
            <v>TS016T</v>
          </cell>
          <cell r="L29">
            <v>0</v>
          </cell>
          <cell r="M29">
            <v>0</v>
          </cell>
          <cell r="T29">
            <v>0</v>
          </cell>
          <cell r="U29">
            <v>0</v>
          </cell>
          <cell r="W29">
            <v>0</v>
          </cell>
          <cell r="Z29">
            <v>0</v>
          </cell>
          <cell r="AA29">
            <v>0</v>
          </cell>
          <cell r="AB29">
            <v>0</v>
          </cell>
          <cell r="AC29">
            <v>0</v>
          </cell>
          <cell r="AD29">
            <v>0</v>
          </cell>
          <cell r="AE29">
            <v>0</v>
          </cell>
          <cell r="AF29">
            <v>0</v>
          </cell>
          <cell r="AH29">
            <v>0</v>
          </cell>
          <cell r="AI29">
            <v>0</v>
          </cell>
          <cell r="AJ29">
            <v>0</v>
          </cell>
          <cell r="AK29">
            <v>0</v>
          </cell>
          <cell r="AL29">
            <v>0</v>
          </cell>
          <cell r="AM29">
            <v>0</v>
          </cell>
          <cell r="AN29">
            <v>0</v>
          </cell>
        </row>
        <row r="30">
          <cell r="D30" t="str">
            <v>TS017C</v>
          </cell>
          <cell r="M30">
            <v>0</v>
          </cell>
          <cell r="R30">
            <v>0</v>
          </cell>
          <cell r="T30">
            <v>0</v>
          </cell>
          <cell r="U30">
            <v>0</v>
          </cell>
          <cell r="W30">
            <v>0</v>
          </cell>
          <cell r="Z30">
            <v>0</v>
          </cell>
          <cell r="AA30">
            <v>0</v>
          </cell>
          <cell r="AB30">
            <v>0</v>
          </cell>
          <cell r="AC30">
            <v>0</v>
          </cell>
          <cell r="AD30">
            <v>0</v>
          </cell>
          <cell r="AE30">
            <v>0</v>
          </cell>
          <cell r="AF30">
            <v>0</v>
          </cell>
          <cell r="AH30">
            <v>0</v>
          </cell>
          <cell r="AI30">
            <v>0</v>
          </cell>
          <cell r="AJ30">
            <v>0</v>
          </cell>
          <cell r="AK30">
            <v>0</v>
          </cell>
          <cell r="AL30">
            <v>0</v>
          </cell>
          <cell r="AM30">
            <v>0</v>
          </cell>
          <cell r="AN30">
            <v>0</v>
          </cell>
        </row>
        <row r="31">
          <cell r="D31" t="str">
            <v>TS018C</v>
          </cell>
          <cell r="M31">
            <v>0</v>
          </cell>
          <cell r="U31">
            <v>0</v>
          </cell>
          <cell r="W31">
            <v>0</v>
          </cell>
          <cell r="Z31">
            <v>0</v>
          </cell>
          <cell r="AA31">
            <v>0</v>
          </cell>
          <cell r="AB31">
            <v>0</v>
          </cell>
          <cell r="AC31">
            <v>0</v>
          </cell>
          <cell r="AD31">
            <v>0</v>
          </cell>
          <cell r="AE31">
            <v>0</v>
          </cell>
          <cell r="AF31">
            <v>0</v>
          </cell>
          <cell r="AH31">
            <v>0</v>
          </cell>
          <cell r="AI31">
            <v>0</v>
          </cell>
          <cell r="AJ31">
            <v>0</v>
          </cell>
          <cell r="AK31">
            <v>0</v>
          </cell>
          <cell r="AL31">
            <v>0</v>
          </cell>
          <cell r="AM31">
            <v>0</v>
          </cell>
          <cell r="AN31">
            <v>0</v>
          </cell>
        </row>
        <row r="32">
          <cell r="D32" t="str">
            <v>TS032C</v>
          </cell>
          <cell r="M32">
            <v>121.64803405638341</v>
          </cell>
          <cell r="U32">
            <v>169.66744812239213</v>
          </cell>
          <cell r="W32">
            <v>291.31548217877554</v>
          </cell>
          <cell r="Z32">
            <v>0</v>
          </cell>
          <cell r="AA32">
            <v>0</v>
          </cell>
          <cell r="AB32">
            <v>121.64803405638341</v>
          </cell>
          <cell r="AC32">
            <v>169.66744812239213</v>
          </cell>
          <cell r="AD32">
            <v>0</v>
          </cell>
          <cell r="AE32">
            <v>0</v>
          </cell>
          <cell r="AF32">
            <v>0</v>
          </cell>
          <cell r="AH32">
            <v>0</v>
          </cell>
          <cell r="AI32">
            <v>0</v>
          </cell>
          <cell r="AJ32">
            <v>0.41758176787092283</v>
          </cell>
          <cell r="AK32">
            <v>0.58241823212907717</v>
          </cell>
          <cell r="AL32">
            <v>0</v>
          </cell>
          <cell r="AM32">
            <v>0</v>
          </cell>
          <cell r="AN32">
            <v>0</v>
          </cell>
        </row>
        <row r="33">
          <cell r="D33" t="str">
            <v>TS036C</v>
          </cell>
          <cell r="M33">
            <v>342.16288225058747</v>
          </cell>
          <cell r="U33">
            <v>638.45284086748086</v>
          </cell>
          <cell r="W33">
            <v>980.61572311806833</v>
          </cell>
          <cell r="Z33">
            <v>0</v>
          </cell>
          <cell r="AA33">
            <v>0</v>
          </cell>
          <cell r="AB33">
            <v>342.16288225058747</v>
          </cell>
          <cell r="AC33">
            <v>638.45284086748086</v>
          </cell>
          <cell r="AD33">
            <v>0</v>
          </cell>
          <cell r="AE33">
            <v>0</v>
          </cell>
          <cell r="AF33">
            <v>0</v>
          </cell>
          <cell r="AH33">
            <v>0</v>
          </cell>
          <cell r="AI33">
            <v>0</v>
          </cell>
          <cell r="AJ33">
            <v>0.34892657152448114</v>
          </cell>
          <cell r="AK33">
            <v>0.65107342847551886</v>
          </cell>
          <cell r="AL33">
            <v>0</v>
          </cell>
          <cell r="AM33">
            <v>0</v>
          </cell>
          <cell r="AN33">
            <v>0</v>
          </cell>
        </row>
        <row r="34">
          <cell r="D34" t="str">
            <v>TS049C</v>
          </cell>
          <cell r="M34">
            <v>0</v>
          </cell>
          <cell r="U34">
            <v>0</v>
          </cell>
          <cell r="W34">
            <v>0</v>
          </cell>
          <cell r="Z34">
            <v>0</v>
          </cell>
          <cell r="AA34">
            <v>0</v>
          </cell>
          <cell r="AB34">
            <v>0</v>
          </cell>
          <cell r="AC34">
            <v>0</v>
          </cell>
          <cell r="AD34">
            <v>0</v>
          </cell>
          <cell r="AE34">
            <v>0</v>
          </cell>
          <cell r="AF34">
            <v>0</v>
          </cell>
          <cell r="AH34">
            <v>0</v>
          </cell>
          <cell r="AI34">
            <v>0</v>
          </cell>
          <cell r="AJ34">
            <v>0</v>
          </cell>
          <cell r="AK34">
            <v>0</v>
          </cell>
          <cell r="AL34">
            <v>0</v>
          </cell>
          <cell r="AM34">
            <v>0</v>
          </cell>
          <cell r="AN34">
            <v>0</v>
          </cell>
        </row>
        <row r="35">
          <cell r="D35" t="str">
            <v>TS050C</v>
          </cell>
          <cell r="T35">
            <v>0</v>
          </cell>
          <cell r="W35">
            <v>0</v>
          </cell>
          <cell r="Z35">
            <v>0</v>
          </cell>
          <cell r="AA35">
            <v>0</v>
          </cell>
          <cell r="AB35">
            <v>0</v>
          </cell>
          <cell r="AC35">
            <v>0</v>
          </cell>
          <cell r="AD35">
            <v>0</v>
          </cell>
          <cell r="AE35">
            <v>0</v>
          </cell>
          <cell r="AF35">
            <v>0</v>
          </cell>
          <cell r="AH35">
            <v>0</v>
          </cell>
          <cell r="AI35">
            <v>0</v>
          </cell>
          <cell r="AJ35">
            <v>0</v>
          </cell>
          <cell r="AK35">
            <v>0</v>
          </cell>
          <cell r="AL35">
            <v>0</v>
          </cell>
          <cell r="AM35">
            <v>0</v>
          </cell>
          <cell r="AN35">
            <v>0</v>
          </cell>
        </row>
        <row r="36">
          <cell r="D36" t="str">
            <v>TS086C</v>
          </cell>
          <cell r="M36">
            <v>0</v>
          </cell>
          <cell r="U36">
            <v>0</v>
          </cell>
          <cell r="W36">
            <v>0</v>
          </cell>
          <cell r="Z36">
            <v>0</v>
          </cell>
          <cell r="AA36">
            <v>0</v>
          </cell>
          <cell r="AB36">
            <v>0</v>
          </cell>
          <cell r="AC36">
            <v>0</v>
          </cell>
          <cell r="AD36">
            <v>0</v>
          </cell>
          <cell r="AE36">
            <v>0</v>
          </cell>
          <cell r="AF36">
            <v>0</v>
          </cell>
          <cell r="AH36">
            <v>0</v>
          </cell>
          <cell r="AI36">
            <v>0</v>
          </cell>
          <cell r="AJ36">
            <v>0</v>
          </cell>
          <cell r="AK36">
            <v>0</v>
          </cell>
          <cell r="AL36">
            <v>0</v>
          </cell>
          <cell r="AM36">
            <v>0</v>
          </cell>
          <cell r="AN36">
            <v>0</v>
          </cell>
        </row>
        <row r="37">
          <cell r="D37" t="str">
            <v>TS086T</v>
          </cell>
          <cell r="L37">
            <v>0</v>
          </cell>
          <cell r="M37">
            <v>0</v>
          </cell>
          <cell r="R37">
            <v>0</v>
          </cell>
          <cell r="S37">
            <v>0</v>
          </cell>
          <cell r="U37">
            <v>0</v>
          </cell>
          <cell r="W37">
            <v>0</v>
          </cell>
          <cell r="Z37">
            <v>0</v>
          </cell>
          <cell r="AA37">
            <v>0</v>
          </cell>
          <cell r="AB37">
            <v>0</v>
          </cell>
          <cell r="AC37">
            <v>0</v>
          </cell>
          <cell r="AD37">
            <v>0</v>
          </cell>
          <cell r="AE37">
            <v>0</v>
          </cell>
          <cell r="AF37">
            <v>0</v>
          </cell>
          <cell r="AH37">
            <v>0</v>
          </cell>
          <cell r="AI37">
            <v>0</v>
          </cell>
          <cell r="AJ37">
            <v>0</v>
          </cell>
          <cell r="AK37">
            <v>0</v>
          </cell>
          <cell r="AL37">
            <v>0</v>
          </cell>
          <cell r="AM37">
            <v>0</v>
          </cell>
          <cell r="AN37">
            <v>0</v>
          </cell>
        </row>
        <row r="38">
          <cell r="D38" t="str">
            <v>TS100C</v>
          </cell>
          <cell r="M38">
            <v>8.5810484566636358</v>
          </cell>
          <cell r="T38">
            <v>17.060616054328563</v>
          </cell>
          <cell r="U38">
            <v>79.197038885853431</v>
          </cell>
          <cell r="W38">
            <v>104.83870339684563</v>
          </cell>
          <cell r="Z38">
            <v>0</v>
          </cell>
          <cell r="AA38">
            <v>0</v>
          </cell>
          <cell r="AB38">
            <v>8.5810484566636358</v>
          </cell>
          <cell r="AC38">
            <v>79.197038885853431</v>
          </cell>
          <cell r="AD38">
            <v>17.060616054328563</v>
          </cell>
          <cell r="AE38">
            <v>0</v>
          </cell>
          <cell r="AF38">
            <v>0</v>
          </cell>
          <cell r="AH38">
            <v>0</v>
          </cell>
          <cell r="AI38">
            <v>0</v>
          </cell>
          <cell r="AJ38">
            <v>8.1850005566950004E-2</v>
          </cell>
          <cell r="AK38">
            <v>0.75541795462758743</v>
          </cell>
          <cell r="AL38">
            <v>0.16273203980546253</v>
          </cell>
          <cell r="AM38">
            <v>0</v>
          </cell>
          <cell r="AN38">
            <v>0</v>
          </cell>
        </row>
        <row r="39">
          <cell r="D39" t="str">
            <v>TS100T</v>
          </cell>
          <cell r="E39">
            <v>5.9493305463284657E-2</v>
          </cell>
          <cell r="M39">
            <v>4.356267785896737E-2</v>
          </cell>
          <cell r="T39">
            <v>3.5671455795463707E-2</v>
          </cell>
          <cell r="U39">
            <v>1.0222990247971806</v>
          </cell>
          <cell r="W39">
            <v>1.1610264639148964</v>
          </cell>
          <cell r="Z39">
            <v>0</v>
          </cell>
          <cell r="AA39">
            <v>0</v>
          </cell>
          <cell r="AB39">
            <v>4.356267785896737E-2</v>
          </cell>
          <cell r="AC39">
            <v>1.0222990247971806</v>
          </cell>
          <cell r="AD39">
            <v>3.5671455795463707E-2</v>
          </cell>
          <cell r="AE39">
            <v>0</v>
          </cell>
          <cell r="AF39">
            <v>5.9493305463284907E-2</v>
          </cell>
          <cell r="AH39">
            <v>0</v>
          </cell>
          <cell r="AI39">
            <v>0</v>
          </cell>
          <cell r="AJ39">
            <v>3.7520831103261161E-2</v>
          </cell>
          <cell r="AK39">
            <v>0.88051311194928583</v>
          </cell>
          <cell r="AL39">
            <v>3.0724067800472148E-2</v>
          </cell>
          <cell r="AM39">
            <v>0</v>
          </cell>
          <cell r="AN39">
            <v>5.1241989146981047E-2</v>
          </cell>
        </row>
        <row r="40">
          <cell r="D40" t="str">
            <v>TS114C</v>
          </cell>
          <cell r="M40">
            <v>0</v>
          </cell>
          <cell r="T40">
            <v>0</v>
          </cell>
          <cell r="U40">
            <v>0</v>
          </cell>
          <cell r="W40">
            <v>0</v>
          </cell>
          <cell r="Z40">
            <v>0</v>
          </cell>
          <cell r="AA40">
            <v>0</v>
          </cell>
          <cell r="AB40">
            <v>0</v>
          </cell>
          <cell r="AC40">
            <v>0</v>
          </cell>
          <cell r="AD40">
            <v>0</v>
          </cell>
          <cell r="AE40">
            <v>0</v>
          </cell>
          <cell r="AF40">
            <v>0</v>
          </cell>
          <cell r="AH40">
            <v>0</v>
          </cell>
          <cell r="AI40">
            <v>0</v>
          </cell>
          <cell r="AJ40">
            <v>0</v>
          </cell>
          <cell r="AK40">
            <v>0</v>
          </cell>
          <cell r="AL40">
            <v>0</v>
          </cell>
          <cell r="AM40">
            <v>0</v>
          </cell>
          <cell r="AN40">
            <v>0</v>
          </cell>
        </row>
        <row r="41">
          <cell r="D41" t="str">
            <v>TS116</v>
          </cell>
          <cell r="M41">
            <v>4.6372300117124876</v>
          </cell>
          <cell r="U41">
            <v>5.5190551205409477</v>
          </cell>
          <cell r="W41">
            <v>10.156285132253435</v>
          </cell>
          <cell r="Z41">
            <v>0</v>
          </cell>
          <cell r="AA41">
            <v>0</v>
          </cell>
          <cell r="AB41">
            <v>4.6372300117124876</v>
          </cell>
          <cell r="AC41">
            <v>5.5190551205409477</v>
          </cell>
          <cell r="AD41">
            <v>0</v>
          </cell>
          <cell r="AE41">
            <v>0</v>
          </cell>
          <cell r="AF41">
            <v>0</v>
          </cell>
          <cell r="AH41">
            <v>0</v>
          </cell>
          <cell r="AI41">
            <v>0</v>
          </cell>
          <cell r="AJ41">
            <v>0.45658722173779676</v>
          </cell>
          <cell r="AK41">
            <v>0.54341277826220324</v>
          </cell>
          <cell r="AL41">
            <v>0</v>
          </cell>
          <cell r="AM41">
            <v>0</v>
          </cell>
          <cell r="AN41">
            <v>0</v>
          </cell>
        </row>
        <row r="42">
          <cell r="E42">
            <v>5.9493305463284657E-2</v>
          </cell>
          <cell r="L42">
            <v>227.61906229645456</v>
          </cell>
          <cell r="M42">
            <v>1416.2620891880297</v>
          </cell>
          <cell r="R42">
            <v>0</v>
          </cell>
          <cell r="S42">
            <v>0</v>
          </cell>
          <cell r="T42">
            <v>4640.1915687553992</v>
          </cell>
          <cell r="U42">
            <v>7497.0228985875401</v>
          </cell>
          <cell r="W42">
            <v>13781.155112132885</v>
          </cell>
          <cell r="Z42">
            <v>0</v>
          </cell>
          <cell r="AA42">
            <v>0</v>
          </cell>
          <cell r="AB42">
            <v>1416.2620891880297</v>
          </cell>
          <cell r="AC42">
            <v>7497.0228985875401</v>
          </cell>
          <cell r="AD42">
            <v>4640.1915687553992</v>
          </cell>
          <cell r="AE42">
            <v>0</v>
          </cell>
          <cell r="AF42">
            <v>227.67855560191674</v>
          </cell>
          <cell r="AH42">
            <v>0</v>
          </cell>
          <cell r="AI42">
            <v>0</v>
          </cell>
          <cell r="AJ42">
            <v>0.10276802471667684</v>
          </cell>
          <cell r="AK42">
            <v>0.54400540720909418</v>
          </cell>
          <cell r="AL42">
            <v>0.33670556139885471</v>
          </cell>
          <cell r="AM42">
            <v>0</v>
          </cell>
          <cell r="AN42">
            <v>1.6521006675374351E-2</v>
          </cell>
        </row>
        <row r="43">
          <cell r="D43" t="str">
            <v>ARS</v>
          </cell>
          <cell r="G43">
            <v>136.28460057683023</v>
          </cell>
          <cell r="K43">
            <v>31.688919037965952</v>
          </cell>
          <cell r="M43">
            <v>23.771402697513476</v>
          </cell>
          <cell r="W43">
            <v>191.74492231230965</v>
          </cell>
          <cell r="Z43">
            <v>0</v>
          </cell>
          <cell r="AA43">
            <v>136.28460057683023</v>
          </cell>
          <cell r="AB43">
            <v>23.771402697513476</v>
          </cell>
          <cell r="AC43">
            <v>0</v>
          </cell>
          <cell r="AD43">
            <v>0</v>
          </cell>
          <cell r="AE43">
            <v>0</v>
          </cell>
          <cell r="AF43">
            <v>31.688919037965945</v>
          </cell>
          <cell r="AH43">
            <v>0</v>
          </cell>
          <cell r="AI43">
            <v>0.71075989357805813</v>
          </cell>
          <cell r="AJ43">
            <v>0.12397409230370737</v>
          </cell>
          <cell r="AK43">
            <v>0</v>
          </cell>
          <cell r="AL43">
            <v>0</v>
          </cell>
          <cell r="AM43">
            <v>0</v>
          </cell>
          <cell r="AN43">
            <v>0.16526601411823449</v>
          </cell>
        </row>
        <row r="44">
          <cell r="D44" t="str">
            <v>AU002N</v>
          </cell>
          <cell r="L44">
            <v>0</v>
          </cell>
          <cell r="M44">
            <v>0</v>
          </cell>
          <cell r="T44">
            <v>0</v>
          </cell>
          <cell r="U44">
            <v>0</v>
          </cell>
          <cell r="W44">
            <v>0</v>
          </cell>
          <cell r="Z44">
            <v>0</v>
          </cell>
          <cell r="AA44">
            <v>0</v>
          </cell>
          <cell r="AB44">
            <v>0</v>
          </cell>
          <cell r="AC44">
            <v>0</v>
          </cell>
          <cell r="AD44">
            <v>0</v>
          </cell>
          <cell r="AE44">
            <v>0</v>
          </cell>
          <cell r="AF44">
            <v>0</v>
          </cell>
          <cell r="AH44">
            <v>0</v>
          </cell>
          <cell r="AI44">
            <v>0</v>
          </cell>
          <cell r="AJ44">
            <v>0</v>
          </cell>
          <cell r="AK44">
            <v>0</v>
          </cell>
          <cell r="AL44">
            <v>0</v>
          </cell>
          <cell r="AM44">
            <v>0</v>
          </cell>
          <cell r="AN44">
            <v>0</v>
          </cell>
        </row>
        <row r="45">
          <cell r="D45" t="str">
            <v>AU004N</v>
          </cell>
          <cell r="T45">
            <v>0</v>
          </cell>
          <cell r="U45">
            <v>0</v>
          </cell>
          <cell r="W45">
            <v>0</v>
          </cell>
          <cell r="Z45">
            <v>0</v>
          </cell>
          <cell r="AA45">
            <v>0</v>
          </cell>
          <cell r="AB45">
            <v>0</v>
          </cell>
          <cell r="AC45">
            <v>0</v>
          </cell>
          <cell r="AD45">
            <v>0</v>
          </cell>
          <cell r="AE45">
            <v>0</v>
          </cell>
          <cell r="AF45">
            <v>0</v>
          </cell>
          <cell r="AH45">
            <v>0</v>
          </cell>
          <cell r="AI45">
            <v>0</v>
          </cell>
          <cell r="AJ45">
            <v>0</v>
          </cell>
          <cell r="AK45">
            <v>0</v>
          </cell>
          <cell r="AL45">
            <v>0</v>
          </cell>
          <cell r="AM45">
            <v>0</v>
          </cell>
          <cell r="AN45">
            <v>0</v>
          </cell>
        </row>
        <row r="46">
          <cell r="D46" t="str">
            <v>AU013</v>
          </cell>
          <cell r="T46">
            <v>12.515845925477089</v>
          </cell>
          <cell r="W46">
            <v>12.515845925477089</v>
          </cell>
          <cell r="Z46">
            <v>0</v>
          </cell>
          <cell r="AA46">
            <v>0</v>
          </cell>
          <cell r="AB46">
            <v>0</v>
          </cell>
          <cell r="AC46">
            <v>0</v>
          </cell>
          <cell r="AD46">
            <v>12.515845925477089</v>
          </cell>
          <cell r="AE46">
            <v>0</v>
          </cell>
          <cell r="AF46">
            <v>0</v>
          </cell>
          <cell r="AH46">
            <v>0</v>
          </cell>
          <cell r="AI46">
            <v>0</v>
          </cell>
          <cell r="AJ46">
            <v>0</v>
          </cell>
          <cell r="AK46">
            <v>0</v>
          </cell>
          <cell r="AL46">
            <v>1</v>
          </cell>
          <cell r="AM46">
            <v>0</v>
          </cell>
          <cell r="AN46">
            <v>0</v>
          </cell>
        </row>
        <row r="47">
          <cell r="D47" t="str">
            <v>AU017</v>
          </cell>
          <cell r="T47">
            <v>85.184955511649022</v>
          </cell>
          <cell r="W47">
            <v>85.184955511649022</v>
          </cell>
          <cell r="Z47">
            <v>0</v>
          </cell>
          <cell r="AA47">
            <v>0</v>
          </cell>
          <cell r="AB47">
            <v>0</v>
          </cell>
          <cell r="AC47">
            <v>0</v>
          </cell>
          <cell r="AD47">
            <v>85.184955511649022</v>
          </cell>
          <cell r="AE47">
            <v>0</v>
          </cell>
          <cell r="AF47">
            <v>0</v>
          </cell>
          <cell r="AH47">
            <v>0</v>
          </cell>
          <cell r="AI47">
            <v>0</v>
          </cell>
          <cell r="AJ47">
            <v>0</v>
          </cell>
          <cell r="AK47">
            <v>0</v>
          </cell>
          <cell r="AL47">
            <v>1</v>
          </cell>
          <cell r="AM47">
            <v>0</v>
          </cell>
          <cell r="AN47">
            <v>0</v>
          </cell>
        </row>
        <row r="48">
          <cell r="D48" t="str">
            <v>CC002</v>
          </cell>
          <cell r="G48">
            <v>20.100987337807386</v>
          </cell>
          <cell r="M48">
            <v>23.49256000714205</v>
          </cell>
          <cell r="P48">
            <v>31.969686224497512</v>
          </cell>
          <cell r="R48">
            <v>8.1263113756799878</v>
          </cell>
          <cell r="W48">
            <v>83.68954494512694</v>
          </cell>
          <cell r="Z48">
            <v>31.969686224497512</v>
          </cell>
          <cell r="AA48">
            <v>20.100987337807386</v>
          </cell>
          <cell r="AB48">
            <v>31.618871382822036</v>
          </cell>
          <cell r="AC48">
            <v>0</v>
          </cell>
          <cell r="AD48">
            <v>0</v>
          </cell>
          <cell r="AE48">
            <v>0</v>
          </cell>
          <cell r="AF48">
            <v>0</v>
          </cell>
          <cell r="AH48">
            <v>0.38200334636135497</v>
          </cell>
          <cell r="AI48">
            <v>0.24018516710763668</v>
          </cell>
          <cell r="AJ48">
            <v>0.37781148653100827</v>
          </cell>
          <cell r="AK48">
            <v>0</v>
          </cell>
          <cell r="AL48">
            <v>0</v>
          </cell>
          <cell r="AM48">
            <v>0</v>
          </cell>
          <cell r="AN48">
            <v>0</v>
          </cell>
        </row>
        <row r="49">
          <cell r="D49" t="str">
            <v>DS003C</v>
          </cell>
          <cell r="V49">
            <v>7.8074088446881387</v>
          </cell>
          <cell r="W49">
            <v>7.8074088446881387</v>
          </cell>
          <cell r="Z49">
            <v>0</v>
          </cell>
          <cell r="AA49">
            <v>0</v>
          </cell>
          <cell r="AB49">
            <v>0</v>
          </cell>
          <cell r="AC49">
            <v>0</v>
          </cell>
          <cell r="AD49">
            <v>0</v>
          </cell>
          <cell r="AE49">
            <v>7.8074088446881387</v>
          </cell>
          <cell r="AF49">
            <v>0</v>
          </cell>
          <cell r="AH49">
            <v>0</v>
          </cell>
          <cell r="AI49">
            <v>0</v>
          </cell>
          <cell r="AJ49">
            <v>0</v>
          </cell>
          <cell r="AK49">
            <v>0</v>
          </cell>
          <cell r="AL49">
            <v>0</v>
          </cell>
          <cell r="AM49">
            <v>1</v>
          </cell>
          <cell r="AN49">
            <v>0</v>
          </cell>
        </row>
        <row r="50">
          <cell r="D50" t="str">
            <v>DS003N</v>
          </cell>
          <cell r="V50">
            <v>40.590982265680537</v>
          </cell>
          <cell r="W50">
            <v>40.590982265680537</v>
          </cell>
          <cell r="Z50">
            <v>0</v>
          </cell>
          <cell r="AA50">
            <v>0</v>
          </cell>
          <cell r="AB50">
            <v>0</v>
          </cell>
          <cell r="AC50">
            <v>0</v>
          </cell>
          <cell r="AD50">
            <v>0</v>
          </cell>
          <cell r="AE50">
            <v>40.590982265680537</v>
          </cell>
          <cell r="AF50">
            <v>0</v>
          </cell>
          <cell r="AH50">
            <v>0</v>
          </cell>
          <cell r="AI50">
            <v>0</v>
          </cell>
          <cell r="AJ50">
            <v>0</v>
          </cell>
          <cell r="AK50">
            <v>0</v>
          </cell>
          <cell r="AL50">
            <v>0</v>
          </cell>
          <cell r="AM50">
            <v>1</v>
          </cell>
          <cell r="AN50">
            <v>0</v>
          </cell>
        </row>
        <row r="51">
          <cell r="D51" t="str">
            <v>DS004N</v>
          </cell>
          <cell r="G51">
            <v>73.608563677435058</v>
          </cell>
          <cell r="T51">
            <v>44.294618802421283</v>
          </cell>
          <cell r="V51">
            <v>270.27309714204637</v>
          </cell>
          <cell r="W51">
            <v>388.17627962190272</v>
          </cell>
          <cell r="Z51">
            <v>0</v>
          </cell>
          <cell r="AA51">
            <v>73.608563677435058</v>
          </cell>
          <cell r="AB51">
            <v>0</v>
          </cell>
          <cell r="AC51">
            <v>0</v>
          </cell>
          <cell r="AD51">
            <v>44.294618802421283</v>
          </cell>
          <cell r="AE51">
            <v>270.27309714204637</v>
          </cell>
          <cell r="AF51">
            <v>0</v>
          </cell>
          <cell r="AH51">
            <v>0</v>
          </cell>
          <cell r="AI51">
            <v>0.18962664011601219</v>
          </cell>
          <cell r="AJ51">
            <v>0</v>
          </cell>
          <cell r="AK51">
            <v>0</v>
          </cell>
          <cell r="AL51">
            <v>0.11410954539923406</v>
          </cell>
          <cell r="AM51">
            <v>0.69626381448475372</v>
          </cell>
          <cell r="AN51">
            <v>0</v>
          </cell>
        </row>
        <row r="52">
          <cell r="D52" t="str">
            <v>DS005C</v>
          </cell>
          <cell r="P52">
            <v>149.59350413321224</v>
          </cell>
          <cell r="R52">
            <v>4.9403981663673173</v>
          </cell>
          <cell r="W52">
            <v>154.53390229957955</v>
          </cell>
          <cell r="Z52">
            <v>149.59350413321224</v>
          </cell>
          <cell r="AA52">
            <v>0</v>
          </cell>
          <cell r="AB52">
            <v>4.9403981663673173</v>
          </cell>
          <cell r="AC52">
            <v>0</v>
          </cell>
          <cell r="AD52">
            <v>0</v>
          </cell>
          <cell r="AE52">
            <v>0</v>
          </cell>
          <cell r="AF52">
            <v>0</v>
          </cell>
          <cell r="AH52">
            <v>0.9680303280196092</v>
          </cell>
          <cell r="AI52">
            <v>0</v>
          </cell>
          <cell r="AJ52">
            <v>3.1969671980390794E-2</v>
          </cell>
          <cell r="AK52">
            <v>0</v>
          </cell>
          <cell r="AL52">
            <v>0</v>
          </cell>
          <cell r="AM52">
            <v>0</v>
          </cell>
          <cell r="AN52">
            <v>0</v>
          </cell>
        </row>
        <row r="53">
          <cell r="D53" t="str">
            <v>DS005N</v>
          </cell>
          <cell r="P53">
            <v>0</v>
          </cell>
          <cell r="W53">
            <v>0</v>
          </cell>
          <cell r="Z53">
            <v>0</v>
          </cell>
          <cell r="AA53">
            <v>0</v>
          </cell>
          <cell r="AB53">
            <v>0</v>
          </cell>
          <cell r="AC53">
            <v>0</v>
          </cell>
          <cell r="AD53">
            <v>0</v>
          </cell>
          <cell r="AE53">
            <v>0</v>
          </cell>
          <cell r="AF53">
            <v>0</v>
          </cell>
          <cell r="AH53">
            <v>0</v>
          </cell>
          <cell r="AI53">
            <v>0</v>
          </cell>
          <cell r="AJ53">
            <v>0</v>
          </cell>
          <cell r="AK53">
            <v>0</v>
          </cell>
          <cell r="AL53">
            <v>0</v>
          </cell>
          <cell r="AM53">
            <v>0</v>
          </cell>
          <cell r="AN53">
            <v>0</v>
          </cell>
        </row>
        <row r="54">
          <cell r="D54" t="str">
            <v>DS006N</v>
          </cell>
          <cell r="V54">
            <v>11.411077387844648</v>
          </cell>
          <cell r="W54">
            <v>11.411077387844648</v>
          </cell>
          <cell r="Z54">
            <v>0</v>
          </cell>
          <cell r="AA54">
            <v>0</v>
          </cell>
          <cell r="AB54">
            <v>0</v>
          </cell>
          <cell r="AC54">
            <v>0</v>
          </cell>
          <cell r="AD54">
            <v>0</v>
          </cell>
          <cell r="AE54">
            <v>11.411077387844648</v>
          </cell>
          <cell r="AF54">
            <v>0</v>
          </cell>
          <cell r="AH54">
            <v>0</v>
          </cell>
          <cell r="AI54">
            <v>0</v>
          </cell>
          <cell r="AJ54">
            <v>0</v>
          </cell>
          <cell r="AK54">
            <v>0</v>
          </cell>
          <cell r="AL54">
            <v>0</v>
          </cell>
          <cell r="AM54">
            <v>1</v>
          </cell>
          <cell r="AN54">
            <v>0</v>
          </cell>
        </row>
        <row r="55">
          <cell r="D55" t="str">
            <v>DS008N</v>
          </cell>
          <cell r="G55">
            <v>8.5106980524360978</v>
          </cell>
          <cell r="P55">
            <v>5.5690885046243093</v>
          </cell>
          <cell r="R55">
            <v>17.72529699278628</v>
          </cell>
          <cell r="V55">
            <v>7.0647190350719438</v>
          </cell>
          <cell r="W55">
            <v>38.869802584918631</v>
          </cell>
          <cell r="Z55">
            <v>5.5690885046243093</v>
          </cell>
          <cell r="AA55">
            <v>8.5106980524360978</v>
          </cell>
          <cell r="AB55">
            <v>17.72529699278628</v>
          </cell>
          <cell r="AC55">
            <v>0</v>
          </cell>
          <cell r="AD55">
            <v>0</v>
          </cell>
          <cell r="AE55">
            <v>7.0647190350719438</v>
          </cell>
          <cell r="AF55">
            <v>0</v>
          </cell>
          <cell r="AH55">
            <v>0.14327545123126248</v>
          </cell>
          <cell r="AI55">
            <v>0.21895398192061372</v>
          </cell>
          <cell r="AJ55">
            <v>0.45601716021227345</v>
          </cell>
          <cell r="AK55">
            <v>0</v>
          </cell>
          <cell r="AL55">
            <v>0</v>
          </cell>
          <cell r="AM55">
            <v>0.18175340663585038</v>
          </cell>
          <cell r="AN55">
            <v>0</v>
          </cell>
        </row>
        <row r="56">
          <cell r="D56" t="str">
            <v>DS008S</v>
          </cell>
          <cell r="F56">
            <v>0</v>
          </cell>
          <cell r="G56">
            <v>0</v>
          </cell>
          <cell r="I56">
            <v>0</v>
          </cell>
          <cell r="K56">
            <v>0</v>
          </cell>
          <cell r="L56">
            <v>0</v>
          </cell>
          <cell r="M56">
            <v>0</v>
          </cell>
          <cell r="N56">
            <v>0</v>
          </cell>
          <cell r="O56">
            <v>0</v>
          </cell>
          <cell r="P56">
            <v>0</v>
          </cell>
          <cell r="Q56">
            <v>0</v>
          </cell>
          <cell r="R56">
            <v>0</v>
          </cell>
          <cell r="S56">
            <v>0</v>
          </cell>
          <cell r="V56">
            <v>0</v>
          </cell>
          <cell r="W56">
            <v>0</v>
          </cell>
          <cell r="Z56">
            <v>0</v>
          </cell>
          <cell r="AA56">
            <v>0</v>
          </cell>
          <cell r="AB56">
            <v>0</v>
          </cell>
          <cell r="AC56">
            <v>0</v>
          </cell>
          <cell r="AD56">
            <v>0</v>
          </cell>
          <cell r="AE56">
            <v>0</v>
          </cell>
          <cell r="AF56">
            <v>0</v>
          </cell>
          <cell r="AH56">
            <v>0</v>
          </cell>
          <cell r="AI56">
            <v>0</v>
          </cell>
          <cell r="AJ56">
            <v>0</v>
          </cell>
          <cell r="AK56">
            <v>0</v>
          </cell>
          <cell r="AL56">
            <v>0</v>
          </cell>
          <cell r="AM56">
            <v>0</v>
          </cell>
          <cell r="AN56">
            <v>0</v>
          </cell>
        </row>
        <row r="57">
          <cell r="D57" t="str">
            <v>HVWC</v>
          </cell>
          <cell r="V57">
            <v>55.583007357629903</v>
          </cell>
          <cell r="W57">
            <v>55.583007357629903</v>
          </cell>
          <cell r="Z57">
            <v>0</v>
          </cell>
          <cell r="AA57">
            <v>0</v>
          </cell>
          <cell r="AB57">
            <v>0</v>
          </cell>
          <cell r="AC57">
            <v>0</v>
          </cell>
          <cell r="AD57">
            <v>0</v>
          </cell>
          <cell r="AE57">
            <v>55.583007357629903</v>
          </cell>
          <cell r="AF57">
            <v>0</v>
          </cell>
          <cell r="AH57">
            <v>0</v>
          </cell>
          <cell r="AI57">
            <v>0</v>
          </cell>
          <cell r="AJ57">
            <v>0</v>
          </cell>
          <cell r="AK57">
            <v>0</v>
          </cell>
          <cell r="AL57">
            <v>0</v>
          </cell>
          <cell r="AM57">
            <v>1</v>
          </cell>
          <cell r="AN57">
            <v>0</v>
          </cell>
        </row>
        <row r="58">
          <cell r="D58" t="str">
            <v>HVWN</v>
          </cell>
          <cell r="G58">
            <v>279.86620233258884</v>
          </cell>
          <cell r="L58">
            <v>30.283726721018237</v>
          </cell>
          <cell r="M58">
            <v>28.22184633628866</v>
          </cell>
          <cell r="P58">
            <v>9.6218170496977287</v>
          </cell>
          <cell r="T58">
            <v>131.33301163562811</v>
          </cell>
          <cell r="U58">
            <v>434.86809290733345</v>
          </cell>
          <cell r="V58">
            <v>203.09654052876675</v>
          </cell>
          <cell r="W58">
            <v>1117.2912375113217</v>
          </cell>
          <cell r="Z58">
            <v>9.6218170496977287</v>
          </cell>
          <cell r="AA58">
            <v>279.86620233258884</v>
          </cell>
          <cell r="AB58">
            <v>28.22184633628866</v>
          </cell>
          <cell r="AC58">
            <v>434.86809290733345</v>
          </cell>
          <cell r="AD58">
            <v>131.33301163562811</v>
          </cell>
          <cell r="AE58">
            <v>203.09654052876675</v>
          </cell>
          <cell r="AF58">
            <v>30.283726721018184</v>
          </cell>
          <cell r="AH58">
            <v>8.6117358900348745E-3</v>
          </cell>
          <cell r="AI58">
            <v>0.25048634853341262</v>
          </cell>
          <cell r="AJ58">
            <v>2.5259167340424687E-2</v>
          </cell>
          <cell r="AK58">
            <v>0.38921641762443954</v>
          </cell>
          <cell r="AL58">
            <v>0.11754590676658493</v>
          </cell>
          <cell r="AM58">
            <v>0.18177582863815195</v>
          </cell>
          <cell r="AN58">
            <v>2.7104595206951413E-2</v>
          </cell>
        </row>
        <row r="59">
          <cell r="D59" t="str">
            <v>ICC</v>
          </cell>
          <cell r="G59">
            <v>53.202487526951238</v>
          </cell>
          <cell r="K59">
            <v>19.315873645983682</v>
          </cell>
          <cell r="M59">
            <v>19.30572039149466</v>
          </cell>
          <cell r="P59">
            <v>14.086562872530033</v>
          </cell>
          <cell r="V59">
            <v>37.710233545259719</v>
          </cell>
          <cell r="W59">
            <v>143.62087798221933</v>
          </cell>
          <cell r="Z59">
            <v>14.086562872530033</v>
          </cell>
          <cell r="AA59">
            <v>53.202487526951238</v>
          </cell>
          <cell r="AB59">
            <v>19.30572039149466</v>
          </cell>
          <cell r="AC59">
            <v>0</v>
          </cell>
          <cell r="AD59">
            <v>0</v>
          </cell>
          <cell r="AE59">
            <v>37.710233545259719</v>
          </cell>
          <cell r="AF59">
            <v>19.315873645983686</v>
          </cell>
          <cell r="AH59">
            <v>9.8081581664428971E-2</v>
          </cell>
          <cell r="AI59">
            <v>0.37043700243594013</v>
          </cell>
          <cell r="AJ59">
            <v>0.13442140629362231</v>
          </cell>
          <cell r="AK59">
            <v>0</v>
          </cell>
          <cell r="AL59">
            <v>0</v>
          </cell>
          <cell r="AM59">
            <v>0.2625679084758718</v>
          </cell>
          <cell r="AN59">
            <v>0.13449210113013685</v>
          </cell>
        </row>
        <row r="60">
          <cell r="D60" t="str">
            <v>ICN</v>
          </cell>
          <cell r="G60">
            <v>166.7012015725459</v>
          </cell>
          <cell r="K60">
            <v>31.141517740699435</v>
          </cell>
          <cell r="L60">
            <v>18.84274200669077</v>
          </cell>
          <cell r="M60">
            <v>28.96636429549206</v>
          </cell>
          <cell r="P60">
            <v>126.66121711989911</v>
          </cell>
          <cell r="R60">
            <v>21.960648785283425</v>
          </cell>
          <cell r="T60">
            <v>4.317632159790195</v>
          </cell>
          <cell r="U60">
            <v>62.820825808480805</v>
          </cell>
          <cell r="V60">
            <v>216.53797967953295</v>
          </cell>
          <cell r="W60">
            <v>677.95012916841461</v>
          </cell>
          <cell r="Z60">
            <v>126.66121711989911</v>
          </cell>
          <cell r="AA60">
            <v>166.7012015725459</v>
          </cell>
          <cell r="AB60">
            <v>50.927013080775481</v>
          </cell>
          <cell r="AC60">
            <v>62.820825808480805</v>
          </cell>
          <cell r="AD60">
            <v>4.317632159790195</v>
          </cell>
          <cell r="AE60">
            <v>216.53797967953295</v>
          </cell>
          <cell r="AF60">
            <v>49.984259747390183</v>
          </cell>
          <cell r="AH60">
            <v>0.18682969686172043</v>
          </cell>
          <cell r="AI60">
            <v>0.2458900653607434</v>
          </cell>
          <cell r="AJ60">
            <v>7.5119114061152903E-2</v>
          </cell>
          <cell r="AK60">
            <v>9.2662901156959618E-2</v>
          </cell>
          <cell r="AL60">
            <v>6.3686574779272887E-3</v>
          </cell>
          <cell r="AM60">
            <v>0.31940104494875188</v>
          </cell>
          <cell r="AN60">
            <v>7.3728520132744488E-2</v>
          </cell>
        </row>
        <row r="61">
          <cell r="D61" t="str">
            <v>LV001C</v>
          </cell>
          <cell r="V61">
            <v>47.763836968058044</v>
          </cell>
          <cell r="W61">
            <v>47.763836968058044</v>
          </cell>
          <cell r="Z61">
            <v>0</v>
          </cell>
          <cell r="AA61">
            <v>0</v>
          </cell>
          <cell r="AB61">
            <v>0</v>
          </cell>
          <cell r="AC61">
            <v>0</v>
          </cell>
          <cell r="AD61">
            <v>0</v>
          </cell>
          <cell r="AE61">
            <v>47.763836968058044</v>
          </cell>
          <cell r="AF61">
            <v>0</v>
          </cell>
          <cell r="AH61">
            <v>0</v>
          </cell>
          <cell r="AI61">
            <v>0</v>
          </cell>
          <cell r="AJ61">
            <v>0</v>
          </cell>
          <cell r="AK61">
            <v>0</v>
          </cell>
          <cell r="AL61">
            <v>0</v>
          </cell>
          <cell r="AM61">
            <v>1</v>
          </cell>
          <cell r="AN61">
            <v>0</v>
          </cell>
        </row>
        <row r="62">
          <cell r="D62" t="str">
            <v>LV002C</v>
          </cell>
          <cell r="P62">
            <v>10.283337504984345</v>
          </cell>
          <cell r="T62">
            <v>0</v>
          </cell>
          <cell r="W62">
            <v>10.283337504984345</v>
          </cell>
          <cell r="Z62">
            <v>10.283337504984345</v>
          </cell>
          <cell r="AA62">
            <v>0</v>
          </cell>
          <cell r="AB62">
            <v>0</v>
          </cell>
          <cell r="AC62">
            <v>0</v>
          </cell>
          <cell r="AD62">
            <v>0</v>
          </cell>
          <cell r="AE62">
            <v>0</v>
          </cell>
          <cell r="AF62">
            <v>0</v>
          </cell>
          <cell r="AH62">
            <v>1</v>
          </cell>
          <cell r="AI62">
            <v>0</v>
          </cell>
          <cell r="AJ62">
            <v>0</v>
          </cell>
          <cell r="AK62">
            <v>0</v>
          </cell>
          <cell r="AL62">
            <v>0</v>
          </cell>
          <cell r="AM62">
            <v>0</v>
          </cell>
          <cell r="AN62">
            <v>0</v>
          </cell>
        </row>
        <row r="63">
          <cell r="D63" t="str">
            <v>LV002N</v>
          </cell>
          <cell r="V63">
            <v>8.7214525795570914</v>
          </cell>
          <cell r="W63">
            <v>8.7214525795570914</v>
          </cell>
          <cell r="Z63">
            <v>0</v>
          </cell>
          <cell r="AA63">
            <v>0</v>
          </cell>
          <cell r="AB63">
            <v>0</v>
          </cell>
          <cell r="AC63">
            <v>0</v>
          </cell>
          <cell r="AD63">
            <v>0</v>
          </cell>
          <cell r="AE63">
            <v>8.7214525795570914</v>
          </cell>
          <cell r="AF63">
            <v>0</v>
          </cell>
          <cell r="AH63">
            <v>0</v>
          </cell>
          <cell r="AI63">
            <v>0</v>
          </cell>
          <cell r="AJ63">
            <v>0</v>
          </cell>
          <cell r="AK63">
            <v>0</v>
          </cell>
          <cell r="AL63">
            <v>0</v>
          </cell>
          <cell r="AM63">
            <v>1</v>
          </cell>
          <cell r="AN63">
            <v>0</v>
          </cell>
        </row>
        <row r="64">
          <cell r="D64" t="str">
            <v>LV003N</v>
          </cell>
          <cell r="V64">
            <v>78.950486032966012</v>
          </cell>
          <cell r="W64">
            <v>78.950486032966012</v>
          </cell>
          <cell r="Z64">
            <v>0</v>
          </cell>
          <cell r="AA64">
            <v>0</v>
          </cell>
          <cell r="AB64">
            <v>0</v>
          </cell>
          <cell r="AC64">
            <v>0</v>
          </cell>
          <cell r="AD64">
            <v>0</v>
          </cell>
          <cell r="AE64">
            <v>78.950486032966012</v>
          </cell>
          <cell r="AF64">
            <v>0</v>
          </cell>
          <cell r="AH64">
            <v>0</v>
          </cell>
          <cell r="AI64">
            <v>0</v>
          </cell>
          <cell r="AJ64">
            <v>0</v>
          </cell>
          <cell r="AK64">
            <v>0</v>
          </cell>
          <cell r="AL64">
            <v>0</v>
          </cell>
          <cell r="AM64">
            <v>1</v>
          </cell>
          <cell r="AN64">
            <v>0</v>
          </cell>
        </row>
        <row r="65">
          <cell r="D65" t="str">
            <v>NUC</v>
          </cell>
          <cell r="P65">
            <v>34.257702441306179</v>
          </cell>
          <cell r="R65">
            <v>8.6014868112467973</v>
          </cell>
          <cell r="W65">
            <v>42.85918925255298</v>
          </cell>
          <cell r="Z65">
            <v>34.257702441306179</v>
          </cell>
          <cell r="AA65">
            <v>0</v>
          </cell>
          <cell r="AB65">
            <v>8.6014868112467973</v>
          </cell>
          <cell r="AC65">
            <v>0</v>
          </cell>
          <cell r="AD65">
            <v>0</v>
          </cell>
          <cell r="AE65">
            <v>0</v>
          </cell>
          <cell r="AF65">
            <v>0</v>
          </cell>
          <cell r="AH65">
            <v>0.79930822394792644</v>
          </cell>
          <cell r="AI65">
            <v>0</v>
          </cell>
          <cell r="AJ65">
            <v>0.20069177605207347</v>
          </cell>
          <cell r="AK65">
            <v>0</v>
          </cell>
          <cell r="AL65">
            <v>0</v>
          </cell>
          <cell r="AM65">
            <v>0</v>
          </cell>
          <cell r="AN65">
            <v>0</v>
          </cell>
        </row>
        <row r="66">
          <cell r="D66" t="str">
            <v>OFPC</v>
          </cell>
          <cell r="V66">
            <v>148.28697319210306</v>
          </cell>
          <cell r="W66">
            <v>148.28697319210306</v>
          </cell>
          <cell r="Z66">
            <v>0</v>
          </cell>
          <cell r="AA66">
            <v>0</v>
          </cell>
          <cell r="AB66">
            <v>0</v>
          </cell>
          <cell r="AC66">
            <v>0</v>
          </cell>
          <cell r="AD66">
            <v>0</v>
          </cell>
          <cell r="AE66">
            <v>148.28697319210306</v>
          </cell>
          <cell r="AF66">
            <v>0</v>
          </cell>
          <cell r="AH66">
            <v>0</v>
          </cell>
          <cell r="AI66">
            <v>0</v>
          </cell>
          <cell r="AJ66">
            <v>0</v>
          </cell>
          <cell r="AK66">
            <v>0</v>
          </cell>
          <cell r="AL66">
            <v>0</v>
          </cell>
          <cell r="AM66">
            <v>1</v>
          </cell>
          <cell r="AN66">
            <v>0</v>
          </cell>
        </row>
        <row r="67">
          <cell r="D67" t="str">
            <v>OFPN</v>
          </cell>
          <cell r="G67">
            <v>562.65148995091738</v>
          </cell>
          <cell r="L67">
            <v>57.897510224950345</v>
          </cell>
          <cell r="M67">
            <v>117.2139933508039</v>
          </cell>
          <cell r="T67">
            <v>161.83884374549945</v>
          </cell>
          <cell r="U67">
            <v>383.4549042283611</v>
          </cell>
          <cell r="V67">
            <v>928.59927602192033</v>
          </cell>
          <cell r="W67">
            <v>2211.6560175224522</v>
          </cell>
          <cell r="Z67">
            <v>0</v>
          </cell>
          <cell r="AA67">
            <v>562.65148995091738</v>
          </cell>
          <cell r="AB67">
            <v>117.2139933508039</v>
          </cell>
          <cell r="AC67">
            <v>383.4549042283611</v>
          </cell>
          <cell r="AD67">
            <v>161.83884374549945</v>
          </cell>
          <cell r="AE67">
            <v>928.59927602192033</v>
          </cell>
          <cell r="AF67">
            <v>57.897510224950111</v>
          </cell>
          <cell r="AH67">
            <v>0</v>
          </cell>
          <cell r="AI67">
            <v>0.25440280291924078</v>
          </cell>
          <cell r="AJ67">
            <v>5.299829287291688E-2</v>
          </cell>
          <cell r="AK67">
            <v>0.17337908842529504</v>
          </cell>
          <cell r="AL67">
            <v>7.3175413564897415E-2</v>
          </cell>
          <cell r="AM67">
            <v>0.41986604999368687</v>
          </cell>
          <cell r="AN67">
            <v>2.6178352223963034E-2</v>
          </cell>
        </row>
        <row r="68">
          <cell r="D68" t="str">
            <v>OH001</v>
          </cell>
          <cell r="M68">
            <v>19.035363708370706</v>
          </cell>
          <cell r="U68">
            <v>249.52105797975528</v>
          </cell>
          <cell r="W68">
            <v>268.55642168812597</v>
          </cell>
          <cell r="Z68">
            <v>0</v>
          </cell>
          <cell r="AA68">
            <v>0</v>
          </cell>
          <cell r="AB68">
            <v>19.035363708370706</v>
          </cell>
          <cell r="AC68">
            <v>249.52105797975528</v>
          </cell>
          <cell r="AD68">
            <v>0</v>
          </cell>
          <cell r="AE68">
            <v>0</v>
          </cell>
          <cell r="AF68">
            <v>0</v>
          </cell>
          <cell r="AH68">
            <v>0</v>
          </cell>
          <cell r="AI68">
            <v>0</v>
          </cell>
          <cell r="AJ68">
            <v>7.0880314790894988E-2</v>
          </cell>
          <cell r="AK68">
            <v>0.92911968520910515</v>
          </cell>
          <cell r="AL68">
            <v>0</v>
          </cell>
          <cell r="AM68">
            <v>0</v>
          </cell>
          <cell r="AN68">
            <v>0</v>
          </cell>
        </row>
        <row r="69">
          <cell r="D69" t="str">
            <v>OH003</v>
          </cell>
          <cell r="L69">
            <v>3.9316903879127634</v>
          </cell>
          <cell r="P69">
            <v>1.3820241222059459</v>
          </cell>
          <cell r="U69">
            <v>0</v>
          </cell>
          <cell r="W69">
            <v>5.3137145101187091</v>
          </cell>
          <cell r="Z69">
            <v>1.3820241222059459</v>
          </cell>
          <cell r="AA69">
            <v>0</v>
          </cell>
          <cell r="AB69">
            <v>0</v>
          </cell>
          <cell r="AC69">
            <v>0</v>
          </cell>
          <cell r="AD69">
            <v>0</v>
          </cell>
          <cell r="AE69">
            <v>0</v>
          </cell>
          <cell r="AF69">
            <v>3.9316903879127629</v>
          </cell>
          <cell r="AH69">
            <v>0.26008625784735118</v>
          </cell>
          <cell r="AI69">
            <v>0</v>
          </cell>
          <cell r="AJ69">
            <v>0</v>
          </cell>
          <cell r="AK69">
            <v>0</v>
          </cell>
          <cell r="AL69">
            <v>0</v>
          </cell>
          <cell r="AM69">
            <v>0</v>
          </cell>
          <cell r="AN69">
            <v>0.73991374215264882</v>
          </cell>
        </row>
        <row r="70">
          <cell r="D70" t="str">
            <v>PS004N</v>
          </cell>
          <cell r="U70">
            <v>0</v>
          </cell>
          <cell r="W70">
            <v>0</v>
          </cell>
          <cell r="Z70">
            <v>0</v>
          </cell>
          <cell r="AA70">
            <v>0</v>
          </cell>
          <cell r="AB70">
            <v>0</v>
          </cell>
          <cell r="AC70">
            <v>0</v>
          </cell>
          <cell r="AD70">
            <v>0</v>
          </cell>
          <cell r="AE70">
            <v>0</v>
          </cell>
          <cell r="AF70">
            <v>0</v>
          </cell>
          <cell r="AH70">
            <v>0</v>
          </cell>
          <cell r="AI70">
            <v>0</v>
          </cell>
          <cell r="AJ70">
            <v>0</v>
          </cell>
          <cell r="AK70">
            <v>0</v>
          </cell>
          <cell r="AL70">
            <v>0</v>
          </cell>
          <cell r="AM70">
            <v>0</v>
          </cell>
          <cell r="AN70">
            <v>0</v>
          </cell>
        </row>
        <row r="71">
          <cell r="D71" t="str">
            <v>PS008C</v>
          </cell>
          <cell r="V71">
            <v>52.865860049006855</v>
          </cell>
          <cell r="W71">
            <v>52.865860049006855</v>
          </cell>
          <cell r="Z71">
            <v>0</v>
          </cell>
          <cell r="AA71">
            <v>0</v>
          </cell>
          <cell r="AB71">
            <v>0</v>
          </cell>
          <cell r="AC71">
            <v>0</v>
          </cell>
          <cell r="AD71">
            <v>0</v>
          </cell>
          <cell r="AE71">
            <v>52.865860049006855</v>
          </cell>
          <cell r="AF71">
            <v>0</v>
          </cell>
          <cell r="AH71">
            <v>0</v>
          </cell>
          <cell r="AI71">
            <v>0</v>
          </cell>
          <cell r="AJ71">
            <v>0</v>
          </cell>
          <cell r="AK71">
            <v>0</v>
          </cell>
          <cell r="AL71">
            <v>0</v>
          </cell>
          <cell r="AM71">
            <v>1</v>
          </cell>
          <cell r="AN71">
            <v>0</v>
          </cell>
        </row>
        <row r="72">
          <cell r="D72" t="str">
            <v>PS008N</v>
          </cell>
          <cell r="L72">
            <v>163.81884269500716</v>
          </cell>
          <cell r="T72">
            <v>3340.4312539539869</v>
          </cell>
          <cell r="U72">
            <v>2330.0638433971267</v>
          </cell>
          <cell r="W72">
            <v>5834.3139400461205</v>
          </cell>
          <cell r="Z72">
            <v>0</v>
          </cell>
          <cell r="AA72">
            <v>0</v>
          </cell>
          <cell r="AB72">
            <v>0</v>
          </cell>
          <cell r="AC72">
            <v>2330.0638433971267</v>
          </cell>
          <cell r="AD72">
            <v>3340.4312539539869</v>
          </cell>
          <cell r="AE72">
            <v>0</v>
          </cell>
          <cell r="AF72">
            <v>163.81884269500733</v>
          </cell>
          <cell r="AH72">
            <v>0</v>
          </cell>
          <cell r="AI72">
            <v>0</v>
          </cell>
          <cell r="AJ72">
            <v>0</v>
          </cell>
          <cell r="AK72">
            <v>0.39937237991322549</v>
          </cell>
          <cell r="AL72">
            <v>0.57254911002056574</v>
          </cell>
          <cell r="AM72">
            <v>0</v>
          </cell>
          <cell r="AN72">
            <v>2.8078510066208803E-2</v>
          </cell>
        </row>
        <row r="73">
          <cell r="D73" t="str">
            <v>RIHVN</v>
          </cell>
          <cell r="L73">
            <v>25.445528842625166</v>
          </cell>
          <cell r="M73">
            <v>25.246604413654495</v>
          </cell>
          <cell r="T73">
            <v>97.788846461440542</v>
          </cell>
          <cell r="U73">
            <v>96.224682559161408</v>
          </cell>
          <cell r="W73">
            <v>244.70566227688161</v>
          </cell>
          <cell r="Z73">
            <v>0</v>
          </cell>
          <cell r="AA73">
            <v>0</v>
          </cell>
          <cell r="AB73">
            <v>25.246604413654495</v>
          </cell>
          <cell r="AC73">
            <v>96.224682559161408</v>
          </cell>
          <cell r="AD73">
            <v>97.788846461440542</v>
          </cell>
          <cell r="AE73">
            <v>0</v>
          </cell>
          <cell r="AF73">
            <v>25.44552884262518</v>
          </cell>
          <cell r="AH73">
            <v>0</v>
          </cell>
          <cell r="AI73">
            <v>0</v>
          </cell>
          <cell r="AJ73">
            <v>0.10317131274669181</v>
          </cell>
          <cell r="AK73">
            <v>0.39322621987506073</v>
          </cell>
          <cell r="AL73">
            <v>0.39961824157053466</v>
          </cell>
          <cell r="AM73">
            <v>0</v>
          </cell>
          <cell r="AN73">
            <v>0.10398422580771285</v>
          </cell>
        </row>
        <row r="74">
          <cell r="D74" t="str">
            <v>RILBE</v>
          </cell>
          <cell r="P74">
            <v>18.050499382685683</v>
          </cell>
          <cell r="T74">
            <v>34.820914351033316</v>
          </cell>
          <cell r="U74">
            <v>9.6205152860784526</v>
          </cell>
          <cell r="W74">
            <v>62.491929019797446</v>
          </cell>
          <cell r="Z74">
            <v>18.050499382685683</v>
          </cell>
          <cell r="AA74">
            <v>0</v>
          </cell>
          <cell r="AB74">
            <v>0</v>
          </cell>
          <cell r="AC74">
            <v>9.6205152860784526</v>
          </cell>
          <cell r="AD74">
            <v>34.820914351033316</v>
          </cell>
          <cell r="AE74">
            <v>0</v>
          </cell>
          <cell r="AF74">
            <v>0</v>
          </cell>
          <cell r="AH74">
            <v>0.28884529035689205</v>
          </cell>
          <cell r="AI74">
            <v>0</v>
          </cell>
          <cell r="AJ74">
            <v>0</v>
          </cell>
          <cell r="AK74">
            <v>0.15394812477353151</v>
          </cell>
          <cell r="AL74">
            <v>0.55720658486957653</v>
          </cell>
          <cell r="AM74">
            <v>0</v>
          </cell>
          <cell r="AN74">
            <v>0</v>
          </cell>
        </row>
        <row r="75">
          <cell r="D75" t="str">
            <v>RILBN</v>
          </cell>
          <cell r="T75">
            <v>4.0937209188384687</v>
          </cell>
          <cell r="W75">
            <v>4.0937209188384687</v>
          </cell>
          <cell r="Z75">
            <v>0</v>
          </cell>
          <cell r="AA75">
            <v>0</v>
          </cell>
          <cell r="AB75">
            <v>0</v>
          </cell>
          <cell r="AC75">
            <v>0</v>
          </cell>
          <cell r="AD75">
            <v>4.0937209188384687</v>
          </cell>
          <cell r="AE75">
            <v>0</v>
          </cell>
          <cell r="AF75">
            <v>0</v>
          </cell>
          <cell r="AH75">
            <v>0</v>
          </cell>
          <cell r="AI75">
            <v>0</v>
          </cell>
          <cell r="AJ75">
            <v>0</v>
          </cell>
          <cell r="AK75">
            <v>0</v>
          </cell>
          <cell r="AL75">
            <v>1</v>
          </cell>
          <cell r="AM75">
            <v>0</v>
          </cell>
          <cell r="AN75">
            <v>0</v>
          </cell>
        </row>
        <row r="76">
          <cell r="D76" t="str">
            <v>RIRRN</v>
          </cell>
          <cell r="S76">
            <v>2.3113798007072353</v>
          </cell>
          <cell r="T76">
            <v>162.40082284385701</v>
          </cell>
          <cell r="U76">
            <v>11.60926313593356</v>
          </cell>
          <cell r="W76">
            <v>176.32146578049782</v>
          </cell>
          <cell r="Z76">
            <v>0</v>
          </cell>
          <cell r="AA76">
            <v>0</v>
          </cell>
          <cell r="AB76">
            <v>0</v>
          </cell>
          <cell r="AC76">
            <v>11.60926313593356</v>
          </cell>
          <cell r="AD76">
            <v>162.40082284385701</v>
          </cell>
          <cell r="AE76">
            <v>0</v>
          </cell>
          <cell r="AF76">
            <v>2.3113798007072432</v>
          </cell>
          <cell r="AH76">
            <v>0</v>
          </cell>
          <cell r="AI76">
            <v>0</v>
          </cell>
          <cell r="AJ76">
            <v>0</v>
          </cell>
          <cell r="AK76">
            <v>6.5841462266346545E-2</v>
          </cell>
          <cell r="AL76">
            <v>0.9210496414885152</v>
          </cell>
          <cell r="AM76">
            <v>0</v>
          </cell>
          <cell r="AN76">
            <v>1.3108896245138267E-2</v>
          </cell>
        </row>
        <row r="77">
          <cell r="D77" t="str">
            <v>RILBE</v>
          </cell>
          <cell r="P77">
            <v>0</v>
          </cell>
          <cell r="T77">
            <v>0</v>
          </cell>
          <cell r="U77">
            <v>0</v>
          </cell>
          <cell r="W77">
            <v>0</v>
          </cell>
          <cell r="Z77">
            <v>0</v>
          </cell>
          <cell r="AA77">
            <v>0</v>
          </cell>
          <cell r="AB77">
            <v>0</v>
          </cell>
          <cell r="AC77">
            <v>0</v>
          </cell>
          <cell r="AD77">
            <v>0</v>
          </cell>
          <cell r="AE77">
            <v>0</v>
          </cell>
          <cell r="AF77">
            <v>0</v>
          </cell>
          <cell r="AH77">
            <v>0</v>
          </cell>
          <cell r="AI77">
            <v>0</v>
          </cell>
          <cell r="AJ77">
            <v>0</v>
          </cell>
          <cell r="AK77">
            <v>0</v>
          </cell>
          <cell r="AL77">
            <v>0</v>
          </cell>
          <cell r="AM77">
            <v>0</v>
          </cell>
          <cell r="AN77">
            <v>0</v>
          </cell>
        </row>
        <row r="78">
          <cell r="D78" t="str">
            <v>SL001N</v>
          </cell>
          <cell r="V78">
            <v>6.8627670612241616</v>
          </cell>
          <cell r="W78">
            <v>6.8627670612241616</v>
          </cell>
          <cell r="Z78">
            <v>0</v>
          </cell>
          <cell r="AA78">
            <v>0</v>
          </cell>
          <cell r="AB78">
            <v>0</v>
          </cell>
          <cell r="AC78">
            <v>0</v>
          </cell>
          <cell r="AD78">
            <v>0</v>
          </cell>
          <cell r="AE78">
            <v>6.8627670612241616</v>
          </cell>
          <cell r="AF78">
            <v>0</v>
          </cell>
          <cell r="AH78">
            <v>0</v>
          </cell>
          <cell r="AI78">
            <v>0</v>
          </cell>
          <cell r="AJ78">
            <v>0</v>
          </cell>
          <cell r="AK78">
            <v>0</v>
          </cell>
          <cell r="AL78">
            <v>0</v>
          </cell>
          <cell r="AM78">
            <v>1</v>
          </cell>
          <cell r="AN78">
            <v>0</v>
          </cell>
        </row>
        <row r="79">
          <cell r="D79" t="str">
            <v>TM004N</v>
          </cell>
          <cell r="G79">
            <v>751.78021048632922</v>
          </cell>
          <cell r="K79">
            <v>34.189343451127641</v>
          </cell>
          <cell r="M79">
            <v>4082.9858222939943</v>
          </cell>
          <cell r="R79">
            <v>106.64647955858734</v>
          </cell>
          <cell r="V79">
            <v>102.77906101949652</v>
          </cell>
          <cell r="W79">
            <v>5078.380916809534</v>
          </cell>
          <cell r="Z79">
            <v>0</v>
          </cell>
          <cell r="AA79">
            <v>751.78021048632922</v>
          </cell>
          <cell r="AB79">
            <v>4189.6323018525818</v>
          </cell>
          <cell r="AC79">
            <v>0</v>
          </cell>
          <cell r="AD79">
            <v>0</v>
          </cell>
          <cell r="AE79">
            <v>102.77906101949652</v>
          </cell>
          <cell r="AF79">
            <v>34.189343451126661</v>
          </cell>
          <cell r="AH79">
            <v>0</v>
          </cell>
          <cell r="AI79">
            <v>0.14803541183724972</v>
          </cell>
          <cell r="AJ79">
            <v>0.82499370773563319</v>
          </cell>
          <cell r="AK79">
            <v>0</v>
          </cell>
          <cell r="AL79">
            <v>0</v>
          </cell>
          <cell r="AM79">
            <v>2.0238548998814946E-2</v>
          </cell>
          <cell r="AN79">
            <v>6.7323314283021397E-3</v>
          </cell>
        </row>
        <row r="80">
          <cell r="D80" t="str">
            <v>TM004T</v>
          </cell>
          <cell r="G80">
            <v>0</v>
          </cell>
          <cell r="K80">
            <v>0</v>
          </cell>
          <cell r="L80">
            <v>0</v>
          </cell>
          <cell r="M80">
            <v>0</v>
          </cell>
          <cell r="N80">
            <v>0</v>
          </cell>
          <cell r="P80">
            <v>0</v>
          </cell>
          <cell r="R80">
            <v>0</v>
          </cell>
          <cell r="V80">
            <v>0</v>
          </cell>
          <cell r="W80">
            <v>0</v>
          </cell>
          <cell r="Z80">
            <v>0</v>
          </cell>
          <cell r="AA80">
            <v>0</v>
          </cell>
          <cell r="AB80">
            <v>0</v>
          </cell>
          <cell r="AC80">
            <v>0</v>
          </cell>
          <cell r="AD80">
            <v>0</v>
          </cell>
          <cell r="AE80">
            <v>0</v>
          </cell>
          <cell r="AF80">
            <v>0</v>
          </cell>
          <cell r="AH80">
            <v>0</v>
          </cell>
          <cell r="AI80">
            <v>0</v>
          </cell>
          <cell r="AJ80">
            <v>0</v>
          </cell>
          <cell r="AK80">
            <v>0</v>
          </cell>
          <cell r="AL80">
            <v>0</v>
          </cell>
          <cell r="AM80">
            <v>0</v>
          </cell>
          <cell r="AN80">
            <v>0</v>
          </cell>
        </row>
        <row r="81">
          <cell r="D81" t="str">
            <v>TM008C</v>
          </cell>
          <cell r="L81">
            <v>763.83994472087124</v>
          </cell>
          <cell r="P81">
            <v>977.95989463372962</v>
          </cell>
          <cell r="V81">
            <v>607.45178165255061</v>
          </cell>
          <cell r="W81">
            <v>2349.2516210071517</v>
          </cell>
          <cell r="Z81">
            <v>977.95989463372962</v>
          </cell>
          <cell r="AA81">
            <v>0</v>
          </cell>
          <cell r="AB81">
            <v>0</v>
          </cell>
          <cell r="AC81">
            <v>0</v>
          </cell>
          <cell r="AD81">
            <v>0</v>
          </cell>
          <cell r="AE81">
            <v>607.45178165255061</v>
          </cell>
          <cell r="AF81">
            <v>763.83994472087147</v>
          </cell>
          <cell r="AH81">
            <v>0.41628571664642156</v>
          </cell>
          <cell r="AI81">
            <v>0</v>
          </cell>
          <cell r="AJ81">
            <v>0</v>
          </cell>
          <cell r="AK81">
            <v>0</v>
          </cell>
          <cell r="AL81">
            <v>0</v>
          </cell>
          <cell r="AM81">
            <v>0.25857246461838301</v>
          </cell>
          <cell r="AN81">
            <v>0.32514181873519549</v>
          </cell>
        </row>
        <row r="82">
          <cell r="D82" t="str">
            <v>TM008N</v>
          </cell>
          <cell r="P82">
            <v>12562.075539117435</v>
          </cell>
          <cell r="V82">
            <v>7410.666727709975</v>
          </cell>
          <cell r="W82">
            <v>19972.742266827408</v>
          </cell>
          <cell r="Z82">
            <v>12562.075539117435</v>
          </cell>
          <cell r="AA82">
            <v>0</v>
          </cell>
          <cell r="AB82">
            <v>0</v>
          </cell>
          <cell r="AC82">
            <v>0</v>
          </cell>
          <cell r="AD82">
            <v>0</v>
          </cell>
          <cell r="AE82">
            <v>7410.666727709975</v>
          </cell>
          <cell r="AF82">
            <v>0</v>
          </cell>
          <cell r="AH82">
            <v>0.62896097948360852</v>
          </cell>
          <cell r="AI82">
            <v>0</v>
          </cell>
          <cell r="AJ82">
            <v>0</v>
          </cell>
          <cell r="AK82">
            <v>0</v>
          </cell>
          <cell r="AL82">
            <v>0</v>
          </cell>
          <cell r="AM82">
            <v>0.37103902051639154</v>
          </cell>
          <cell r="AN82">
            <v>0</v>
          </cell>
        </row>
        <row r="83">
          <cell r="D83" t="str">
            <v>TM008S</v>
          </cell>
          <cell r="L83">
            <v>763.83994472087124</v>
          </cell>
          <cell r="P83">
            <v>977.95989463372962</v>
          </cell>
          <cell r="V83">
            <v>607.45178165255061</v>
          </cell>
          <cell r="W83">
            <v>2349.2516210071517</v>
          </cell>
          <cell r="Z83">
            <v>977.95989463372962</v>
          </cell>
          <cell r="AA83">
            <v>0</v>
          </cell>
          <cell r="AB83">
            <v>0</v>
          </cell>
          <cell r="AC83">
            <v>0</v>
          </cell>
          <cell r="AD83">
            <v>0</v>
          </cell>
          <cell r="AE83">
            <v>607.45178165255061</v>
          </cell>
          <cell r="AF83">
            <v>763.83994472087147</v>
          </cell>
          <cell r="AH83">
            <v>0.41628571664642156</v>
          </cell>
          <cell r="AI83">
            <v>0</v>
          </cell>
          <cell r="AJ83">
            <v>0</v>
          </cell>
          <cell r="AK83">
            <v>0</v>
          </cell>
          <cell r="AL83">
            <v>0</v>
          </cell>
          <cell r="AM83">
            <v>0.25857246461838301</v>
          </cell>
          <cell r="AN83">
            <v>0.32514181873519549</v>
          </cell>
        </row>
        <row r="84">
          <cell r="D84" t="str">
            <v>TM012C</v>
          </cell>
          <cell r="E84">
            <v>3.0570872621768435</v>
          </cell>
          <cell r="F84">
            <v>3.2236518692583571</v>
          </cell>
          <cell r="G84">
            <v>5.0887674189734859</v>
          </cell>
          <cell r="K84">
            <v>1.6669761420970257</v>
          </cell>
          <cell r="L84">
            <v>3.6008380300678065</v>
          </cell>
          <cell r="M84">
            <v>92.825818933973778</v>
          </cell>
          <cell r="N84">
            <v>19.602122118433172</v>
          </cell>
          <cell r="O84">
            <v>0.53982513302872204</v>
          </cell>
          <cell r="P84">
            <v>774.90305516098181</v>
          </cell>
          <cell r="Q84">
            <v>0.92255623190691149</v>
          </cell>
          <cell r="R84">
            <v>97.796516231580227</v>
          </cell>
          <cell r="V84">
            <v>2.2359785014254712</v>
          </cell>
          <cell r="W84">
            <v>1005.4631930339036</v>
          </cell>
          <cell r="Z84">
            <v>774.90305516098181</v>
          </cell>
          <cell r="AA84">
            <v>5.0887674189734859</v>
          </cell>
          <cell r="AB84">
            <v>190.62233516555401</v>
          </cell>
          <cell r="AC84">
            <v>0</v>
          </cell>
          <cell r="AD84">
            <v>0</v>
          </cell>
          <cell r="AE84">
            <v>2.2359785014254712</v>
          </cell>
          <cell r="AF84">
            <v>32.613056786968855</v>
          </cell>
          <cell r="AH84">
            <v>0.77069261264828071</v>
          </cell>
          <cell r="AI84">
            <v>5.0611175567934451E-3</v>
          </cell>
          <cell r="AJ84">
            <v>0.18958658704389425</v>
          </cell>
          <cell r="AK84">
            <v>0</v>
          </cell>
          <cell r="AL84">
            <v>0</v>
          </cell>
          <cell r="AM84">
            <v>2.2238292927248657E-3</v>
          </cell>
          <cell r="AN84">
            <v>3.2435853458306713E-2</v>
          </cell>
        </row>
        <row r="85">
          <cell r="D85" t="str">
            <v>TM012N</v>
          </cell>
          <cell r="E85">
            <v>14.974910751294566</v>
          </cell>
          <cell r="G85">
            <v>24.865635795421451</v>
          </cell>
          <cell r="M85">
            <v>145.68589396318976</v>
          </cell>
          <cell r="N85">
            <v>3.4223656113733822</v>
          </cell>
          <cell r="P85">
            <v>1623.0006981765832</v>
          </cell>
          <cell r="R85">
            <v>221.82622038162566</v>
          </cell>
          <cell r="V85">
            <v>10.949035928748568</v>
          </cell>
          <cell r="W85">
            <v>2044.7247606082367</v>
          </cell>
          <cell r="Z85">
            <v>1623.0006981765832</v>
          </cell>
          <cell r="AA85">
            <v>24.865635795421451</v>
          </cell>
          <cell r="AB85">
            <v>367.51211434481542</v>
          </cell>
          <cell r="AC85">
            <v>0</v>
          </cell>
          <cell r="AD85">
            <v>0</v>
          </cell>
          <cell r="AE85">
            <v>10.949035928748568</v>
          </cell>
          <cell r="AF85">
            <v>18.397276362667981</v>
          </cell>
          <cell r="AH85">
            <v>0.79375020513459971</v>
          </cell>
          <cell r="AI85">
            <v>1.2160871856427641E-2</v>
          </cell>
          <cell r="AJ85">
            <v>0.17973671636640862</v>
          </cell>
          <cell r="AK85">
            <v>0</v>
          </cell>
          <cell r="AL85">
            <v>0</v>
          </cell>
          <cell r="AM85">
            <v>5.3547725051716006E-3</v>
          </cell>
          <cell r="AN85">
            <v>8.9974341373923652E-3</v>
          </cell>
        </row>
        <row r="86">
          <cell r="D86" t="str">
            <v>TM012T</v>
          </cell>
          <cell r="E86">
            <v>0</v>
          </cell>
          <cell r="F86">
            <v>0</v>
          </cell>
          <cell r="G86">
            <v>0</v>
          </cell>
          <cell r="K86">
            <v>0</v>
          </cell>
          <cell r="L86">
            <v>0</v>
          </cell>
          <cell r="M86">
            <v>0</v>
          </cell>
          <cell r="N86">
            <v>0</v>
          </cell>
          <cell r="O86">
            <v>0</v>
          </cell>
          <cell r="P86">
            <v>0</v>
          </cell>
          <cell r="Q86">
            <v>0</v>
          </cell>
          <cell r="R86">
            <v>0</v>
          </cell>
          <cell r="V86">
            <v>0</v>
          </cell>
          <cell r="W86">
            <v>0</v>
          </cell>
          <cell r="Z86">
            <v>0</v>
          </cell>
          <cell r="AA86">
            <v>0</v>
          </cell>
          <cell r="AB86">
            <v>0</v>
          </cell>
          <cell r="AC86">
            <v>0</v>
          </cell>
          <cell r="AD86">
            <v>0</v>
          </cell>
          <cell r="AE86">
            <v>0</v>
          </cell>
          <cell r="AF86">
            <v>0</v>
          </cell>
          <cell r="AH86">
            <v>0</v>
          </cell>
          <cell r="AI86">
            <v>0</v>
          </cell>
          <cell r="AJ86">
            <v>0</v>
          </cell>
          <cell r="AK86">
            <v>0</v>
          </cell>
          <cell r="AL86">
            <v>0</v>
          </cell>
          <cell r="AM86">
            <v>0</v>
          </cell>
          <cell r="AN86">
            <v>0</v>
          </cell>
        </row>
        <row r="87">
          <cell r="D87" t="str">
            <v>TM013C</v>
          </cell>
          <cell r="G87">
            <v>0</v>
          </cell>
          <cell r="M87">
            <v>0</v>
          </cell>
          <cell r="P87">
            <v>0</v>
          </cell>
          <cell r="R87">
            <v>0</v>
          </cell>
          <cell r="W87">
            <v>0</v>
          </cell>
          <cell r="Z87">
            <v>0</v>
          </cell>
          <cell r="AA87">
            <v>0</v>
          </cell>
          <cell r="AB87">
            <v>0</v>
          </cell>
          <cell r="AC87">
            <v>0</v>
          </cell>
          <cell r="AD87">
            <v>0</v>
          </cell>
          <cell r="AE87">
            <v>0</v>
          </cell>
          <cell r="AF87">
            <v>0</v>
          </cell>
          <cell r="AH87">
            <v>0</v>
          </cell>
          <cell r="AI87">
            <v>0</v>
          </cell>
          <cell r="AJ87">
            <v>0</v>
          </cell>
          <cell r="AK87">
            <v>0</v>
          </cell>
          <cell r="AL87">
            <v>0</v>
          </cell>
          <cell r="AM87">
            <v>0</v>
          </cell>
          <cell r="AN87">
            <v>0</v>
          </cell>
        </row>
        <row r="88">
          <cell r="D88" t="str">
            <v>TM016N</v>
          </cell>
          <cell r="G88">
            <v>0</v>
          </cell>
          <cell r="K88">
            <v>0</v>
          </cell>
          <cell r="M88">
            <v>0</v>
          </cell>
          <cell r="V88">
            <v>0</v>
          </cell>
          <cell r="W88">
            <v>0</v>
          </cell>
          <cell r="Z88">
            <v>0</v>
          </cell>
          <cell r="AA88">
            <v>0</v>
          </cell>
          <cell r="AB88">
            <v>0</v>
          </cell>
          <cell r="AC88">
            <v>0</v>
          </cell>
          <cell r="AD88">
            <v>0</v>
          </cell>
          <cell r="AE88">
            <v>0</v>
          </cell>
          <cell r="AF88">
            <v>0</v>
          </cell>
          <cell r="AH88">
            <v>0</v>
          </cell>
          <cell r="AI88">
            <v>0</v>
          </cell>
          <cell r="AJ88">
            <v>0</v>
          </cell>
          <cell r="AK88">
            <v>0</v>
          </cell>
          <cell r="AL88">
            <v>0</v>
          </cell>
          <cell r="AM88">
            <v>0</v>
          </cell>
          <cell r="AN88">
            <v>0</v>
          </cell>
        </row>
        <row r="89">
          <cell r="D89" t="str">
            <v>TS001N</v>
          </cell>
          <cell r="G89">
            <v>100.47237603449338</v>
          </cell>
          <cell r="L89">
            <v>72.258363143489177</v>
          </cell>
          <cell r="M89">
            <v>121.84554645928293</v>
          </cell>
          <cell r="P89">
            <v>3.4350592788161465</v>
          </cell>
          <cell r="R89">
            <v>4.2265238483279095</v>
          </cell>
          <cell r="T89">
            <v>145.95086944922855</v>
          </cell>
          <cell r="U89">
            <v>717.47795725125604</v>
          </cell>
          <cell r="V89">
            <v>258.3794052246991</v>
          </cell>
          <cell r="W89">
            <v>1424.0461006895935</v>
          </cell>
          <cell r="Z89">
            <v>3.4350592788161465</v>
          </cell>
          <cell r="AA89">
            <v>100.47237603449338</v>
          </cell>
          <cell r="AB89">
            <v>126.07207030761084</v>
          </cell>
          <cell r="AC89">
            <v>717.47795725125604</v>
          </cell>
          <cell r="AD89">
            <v>145.95086944922855</v>
          </cell>
          <cell r="AE89">
            <v>258.3794052246991</v>
          </cell>
          <cell r="AF89">
            <v>72.258363143489532</v>
          </cell>
          <cell r="AH89">
            <v>2.4121826373125991E-3</v>
          </cell>
          <cell r="AI89">
            <v>7.0554159718452719E-2</v>
          </cell>
          <cell r="AJ89">
            <v>8.8530891132359069E-2</v>
          </cell>
          <cell r="AK89">
            <v>0.5038305690411411</v>
          </cell>
          <cell r="AL89">
            <v>0.10249027006818946</v>
          </cell>
          <cell r="AM89">
            <v>0.1814403375702367</v>
          </cell>
          <cell r="AN89">
            <v>5.074158983230842E-2</v>
          </cell>
        </row>
        <row r="90">
          <cell r="D90" t="str">
            <v>TS001T</v>
          </cell>
          <cell r="G90">
            <v>0</v>
          </cell>
          <cell r="H90">
            <v>0</v>
          </cell>
          <cell r="L90">
            <v>0</v>
          </cell>
          <cell r="M90">
            <v>0</v>
          </cell>
          <cell r="P90">
            <v>0</v>
          </cell>
          <cell r="R90">
            <v>0</v>
          </cell>
          <cell r="S90">
            <v>0</v>
          </cell>
          <cell r="T90">
            <v>0</v>
          </cell>
          <cell r="U90">
            <v>0</v>
          </cell>
          <cell r="V90">
            <v>0</v>
          </cell>
          <cell r="W90">
            <v>0</v>
          </cell>
          <cell r="Z90">
            <v>0</v>
          </cell>
          <cell r="AA90">
            <v>0</v>
          </cell>
          <cell r="AB90">
            <v>0</v>
          </cell>
          <cell r="AC90">
            <v>0</v>
          </cell>
          <cell r="AD90">
            <v>0</v>
          </cell>
          <cell r="AE90">
            <v>0</v>
          </cell>
          <cell r="AF90">
            <v>0</v>
          </cell>
          <cell r="AH90">
            <v>0</v>
          </cell>
          <cell r="AI90">
            <v>0</v>
          </cell>
          <cell r="AJ90">
            <v>0</v>
          </cell>
          <cell r="AK90">
            <v>0</v>
          </cell>
          <cell r="AL90">
            <v>0</v>
          </cell>
          <cell r="AM90">
            <v>0</v>
          </cell>
          <cell r="AN90">
            <v>0</v>
          </cell>
        </row>
        <row r="91">
          <cell r="D91" t="str">
            <v>TS005C</v>
          </cell>
          <cell r="V91">
            <v>70.163457915366052</v>
          </cell>
          <cell r="W91">
            <v>70.163457915366052</v>
          </cell>
          <cell r="Z91">
            <v>0</v>
          </cell>
          <cell r="AA91">
            <v>0</v>
          </cell>
          <cell r="AB91">
            <v>0</v>
          </cell>
          <cell r="AC91">
            <v>0</v>
          </cell>
          <cell r="AD91">
            <v>0</v>
          </cell>
          <cell r="AE91">
            <v>70.163457915366052</v>
          </cell>
          <cell r="AF91">
            <v>0</v>
          </cell>
          <cell r="AH91">
            <v>0</v>
          </cell>
          <cell r="AI91">
            <v>0</v>
          </cell>
          <cell r="AJ91">
            <v>0</v>
          </cell>
          <cell r="AK91">
            <v>0</v>
          </cell>
          <cell r="AL91">
            <v>0</v>
          </cell>
          <cell r="AM91">
            <v>1</v>
          </cell>
          <cell r="AN91">
            <v>0</v>
          </cell>
        </row>
        <row r="92">
          <cell r="D92" t="str">
            <v>TS005N</v>
          </cell>
          <cell r="G92">
            <v>100.24088110349564</v>
          </cell>
          <cell r="K92">
            <v>4.3662883992860628</v>
          </cell>
          <cell r="L92">
            <v>93.364837886381395</v>
          </cell>
          <cell r="M92">
            <v>186.26080066233513</v>
          </cell>
          <cell r="T92">
            <v>444.42548542601418</v>
          </cell>
          <cell r="U92">
            <v>1625.6138966927003</v>
          </cell>
          <cell r="V92">
            <v>106.5750074173486</v>
          </cell>
          <cell r="W92">
            <v>2560.8471975875609</v>
          </cell>
          <cell r="Z92">
            <v>0</v>
          </cell>
          <cell r="AA92">
            <v>100.24088110349564</v>
          </cell>
          <cell r="AB92">
            <v>186.26080066233513</v>
          </cell>
          <cell r="AC92">
            <v>1625.6138966927003</v>
          </cell>
          <cell r="AD92">
            <v>444.42548542601418</v>
          </cell>
          <cell r="AE92">
            <v>106.5750074173486</v>
          </cell>
          <cell r="AF92">
            <v>97.73112628566696</v>
          </cell>
          <cell r="AH92">
            <v>0</v>
          </cell>
          <cell r="AI92">
            <v>3.9143640119538289E-2</v>
          </cell>
          <cell r="AJ92">
            <v>7.2734054900972456E-2</v>
          </cell>
          <cell r="AK92">
            <v>0.6347953514071849</v>
          </cell>
          <cell r="AL92">
            <v>0.17354627243854456</v>
          </cell>
          <cell r="AM92">
            <v>4.1617089656011998E-2</v>
          </cell>
          <cell r="AN92">
            <v>3.8163591477747796E-2</v>
          </cell>
        </row>
        <row r="93">
          <cell r="D93" t="str">
            <v>TS009N</v>
          </cell>
          <cell r="U93">
            <v>0</v>
          </cell>
          <cell r="W93">
            <v>0</v>
          </cell>
          <cell r="Z93">
            <v>0</v>
          </cell>
          <cell r="AA93">
            <v>0</v>
          </cell>
          <cell r="AB93">
            <v>0</v>
          </cell>
          <cell r="AC93">
            <v>0</v>
          </cell>
          <cell r="AD93">
            <v>0</v>
          </cell>
          <cell r="AE93">
            <v>0</v>
          </cell>
          <cell r="AF93">
            <v>0</v>
          </cell>
          <cell r="AH93">
            <v>0</v>
          </cell>
          <cell r="AI93">
            <v>0</v>
          </cell>
          <cell r="AJ93">
            <v>0</v>
          </cell>
          <cell r="AK93">
            <v>0</v>
          </cell>
          <cell r="AL93">
            <v>0</v>
          </cell>
          <cell r="AM93">
            <v>0</v>
          </cell>
          <cell r="AN93">
            <v>0</v>
          </cell>
        </row>
        <row r="94">
          <cell r="D94" t="str">
            <v>TS015N</v>
          </cell>
          <cell r="L94">
            <v>159.42689266477123</v>
          </cell>
          <cell r="M94">
            <v>26.678284147364288</v>
          </cell>
          <cell r="U94">
            <v>446.46864140423816</v>
          </cell>
          <cell r="V94">
            <v>56.385981123890296</v>
          </cell>
          <cell r="W94">
            <v>688.95979934026388</v>
          </cell>
          <cell r="Z94">
            <v>0</v>
          </cell>
          <cell r="AA94">
            <v>0</v>
          </cell>
          <cell r="AB94">
            <v>26.678284147364288</v>
          </cell>
          <cell r="AC94">
            <v>446.46864140423816</v>
          </cell>
          <cell r="AD94">
            <v>0</v>
          </cell>
          <cell r="AE94">
            <v>56.385981123890296</v>
          </cell>
          <cell r="AF94">
            <v>159.42689266477112</v>
          </cell>
          <cell r="AH94">
            <v>0</v>
          </cell>
          <cell r="AI94">
            <v>0</v>
          </cell>
          <cell r="AJ94">
            <v>3.8722555616323269E-2</v>
          </cell>
          <cell r="AK94">
            <v>0.64803293578488741</v>
          </cell>
          <cell r="AL94">
            <v>0</v>
          </cell>
          <cell r="AM94">
            <v>8.1842193373088748E-2</v>
          </cell>
          <cell r="AN94">
            <v>0.23140231522570051</v>
          </cell>
        </row>
        <row r="95">
          <cell r="D95" t="str">
            <v>TS015T</v>
          </cell>
          <cell r="L95">
            <v>0</v>
          </cell>
          <cell r="M95">
            <v>0</v>
          </cell>
          <cell r="R95">
            <v>0</v>
          </cell>
          <cell r="U95">
            <v>0</v>
          </cell>
          <cell r="V95">
            <v>0</v>
          </cell>
          <cell r="W95">
            <v>0</v>
          </cell>
          <cell r="Z95">
            <v>0</v>
          </cell>
          <cell r="AA95">
            <v>0</v>
          </cell>
          <cell r="AB95">
            <v>0</v>
          </cell>
          <cell r="AC95">
            <v>0</v>
          </cell>
          <cell r="AD95">
            <v>0</v>
          </cell>
          <cell r="AE95">
            <v>0</v>
          </cell>
          <cell r="AF95">
            <v>0</v>
          </cell>
          <cell r="AH95">
            <v>0</v>
          </cell>
          <cell r="AI95">
            <v>0</v>
          </cell>
          <cell r="AJ95">
            <v>0</v>
          </cell>
          <cell r="AK95">
            <v>0</v>
          </cell>
          <cell r="AL95">
            <v>0</v>
          </cell>
          <cell r="AM95">
            <v>0</v>
          </cell>
          <cell r="AN95">
            <v>0</v>
          </cell>
        </row>
        <row r="96">
          <cell r="D96" t="str">
            <v>TS016C</v>
          </cell>
          <cell r="V96">
            <v>100.62464709306124</v>
          </cell>
          <cell r="W96">
            <v>100.62464709306124</v>
          </cell>
          <cell r="Z96">
            <v>0</v>
          </cell>
          <cell r="AA96">
            <v>0</v>
          </cell>
          <cell r="AB96">
            <v>0</v>
          </cell>
          <cell r="AC96">
            <v>0</v>
          </cell>
          <cell r="AD96">
            <v>0</v>
          </cell>
          <cell r="AE96">
            <v>100.62464709306124</v>
          </cell>
          <cell r="AF96">
            <v>0</v>
          </cell>
          <cell r="AH96">
            <v>0</v>
          </cell>
          <cell r="AI96">
            <v>0</v>
          </cell>
          <cell r="AJ96">
            <v>0</v>
          </cell>
          <cell r="AK96">
            <v>0</v>
          </cell>
          <cell r="AL96">
            <v>0</v>
          </cell>
          <cell r="AM96">
            <v>1</v>
          </cell>
          <cell r="AN96">
            <v>0</v>
          </cell>
        </row>
        <row r="97">
          <cell r="D97" t="str">
            <v>TS016N</v>
          </cell>
          <cell r="H97">
            <v>24.939474681565191</v>
          </cell>
          <cell r="U97">
            <v>535.59306130818675</v>
          </cell>
          <cell r="W97">
            <v>560.53253598975198</v>
          </cell>
          <cell r="Z97">
            <v>0</v>
          </cell>
          <cell r="AA97">
            <v>0</v>
          </cell>
          <cell r="AB97">
            <v>0</v>
          </cell>
          <cell r="AC97">
            <v>535.59306130818675</v>
          </cell>
          <cell r="AD97">
            <v>0</v>
          </cell>
          <cell r="AE97">
            <v>0</v>
          </cell>
          <cell r="AF97">
            <v>24.93947468156523</v>
          </cell>
          <cell r="AH97">
            <v>0</v>
          </cell>
          <cell r="AI97">
            <v>0</v>
          </cell>
          <cell r="AJ97">
            <v>0</v>
          </cell>
          <cell r="AK97">
            <v>0.95550753421025114</v>
          </cell>
          <cell r="AL97">
            <v>0</v>
          </cell>
          <cell r="AM97">
            <v>0</v>
          </cell>
          <cell r="AN97">
            <v>4.4492465789748893E-2</v>
          </cell>
        </row>
        <row r="98">
          <cell r="D98" t="str">
            <v>TS016T</v>
          </cell>
          <cell r="H98">
            <v>0</v>
          </cell>
          <cell r="L98">
            <v>0</v>
          </cell>
          <cell r="M98">
            <v>0</v>
          </cell>
          <cell r="T98">
            <v>0</v>
          </cell>
          <cell r="U98">
            <v>0</v>
          </cell>
          <cell r="V98">
            <v>0</v>
          </cell>
          <cell r="W98">
            <v>0</v>
          </cell>
          <cell r="Z98">
            <v>0</v>
          </cell>
          <cell r="AA98">
            <v>0</v>
          </cell>
          <cell r="AB98">
            <v>0</v>
          </cell>
          <cell r="AC98">
            <v>0</v>
          </cell>
          <cell r="AD98">
            <v>0</v>
          </cell>
          <cell r="AE98">
            <v>0</v>
          </cell>
          <cell r="AF98">
            <v>0</v>
          </cell>
          <cell r="AH98">
            <v>0</v>
          </cell>
          <cell r="AI98">
            <v>0</v>
          </cell>
          <cell r="AJ98">
            <v>0</v>
          </cell>
          <cell r="AK98">
            <v>0</v>
          </cell>
          <cell r="AL98">
            <v>0</v>
          </cell>
          <cell r="AM98">
            <v>0</v>
          </cell>
          <cell r="AN98">
            <v>0</v>
          </cell>
        </row>
        <row r="99">
          <cell r="D99" t="str">
            <v>TS017N</v>
          </cell>
          <cell r="L99">
            <v>0</v>
          </cell>
          <cell r="M99">
            <v>0</v>
          </cell>
          <cell r="U99">
            <v>0</v>
          </cell>
          <cell r="V99">
            <v>0</v>
          </cell>
          <cell r="W99">
            <v>0</v>
          </cell>
          <cell r="Z99">
            <v>0</v>
          </cell>
          <cell r="AA99">
            <v>0</v>
          </cell>
          <cell r="AB99">
            <v>0</v>
          </cell>
          <cell r="AC99">
            <v>0</v>
          </cell>
          <cell r="AD99">
            <v>0</v>
          </cell>
          <cell r="AE99">
            <v>0</v>
          </cell>
          <cell r="AF99">
            <v>0</v>
          </cell>
          <cell r="AH99">
            <v>0</v>
          </cell>
          <cell r="AI99">
            <v>0</v>
          </cell>
          <cell r="AJ99">
            <v>0</v>
          </cell>
          <cell r="AK99">
            <v>0</v>
          </cell>
          <cell r="AL99">
            <v>0</v>
          </cell>
          <cell r="AM99">
            <v>0</v>
          </cell>
          <cell r="AN99">
            <v>0</v>
          </cell>
        </row>
        <row r="100">
          <cell r="D100" t="str">
            <v>TS018N</v>
          </cell>
          <cell r="L100">
            <v>0</v>
          </cell>
          <cell r="M100">
            <v>0</v>
          </cell>
          <cell r="U100">
            <v>0</v>
          </cell>
          <cell r="V100">
            <v>0</v>
          </cell>
          <cell r="W100">
            <v>0</v>
          </cell>
          <cell r="Z100">
            <v>0</v>
          </cell>
          <cell r="AA100">
            <v>0</v>
          </cell>
          <cell r="AB100">
            <v>0</v>
          </cell>
          <cell r="AC100">
            <v>0</v>
          </cell>
          <cell r="AD100">
            <v>0</v>
          </cell>
          <cell r="AE100">
            <v>0</v>
          </cell>
          <cell r="AF100">
            <v>0</v>
          </cell>
          <cell r="AH100">
            <v>0</v>
          </cell>
          <cell r="AI100">
            <v>0</v>
          </cell>
          <cell r="AJ100">
            <v>0</v>
          </cell>
          <cell r="AK100">
            <v>0</v>
          </cell>
          <cell r="AL100">
            <v>0</v>
          </cell>
          <cell r="AM100">
            <v>0</v>
          </cell>
          <cell r="AN100">
            <v>0</v>
          </cell>
        </row>
        <row r="101">
          <cell r="D101" t="str">
            <v>TS020</v>
          </cell>
          <cell r="M101">
            <v>30.92677382027906</v>
          </cell>
          <cell r="U101">
            <v>312.25811897584595</v>
          </cell>
          <cell r="W101">
            <v>343.18489279612498</v>
          </cell>
          <cell r="Z101">
            <v>0</v>
          </cell>
          <cell r="AA101">
            <v>0</v>
          </cell>
          <cell r="AB101">
            <v>30.92677382027906</v>
          </cell>
          <cell r="AC101">
            <v>312.25811897584595</v>
          </cell>
          <cell r="AD101">
            <v>0</v>
          </cell>
          <cell r="AE101">
            <v>0</v>
          </cell>
          <cell r="AF101">
            <v>0</v>
          </cell>
          <cell r="AH101">
            <v>0</v>
          </cell>
          <cell r="AI101">
            <v>0</v>
          </cell>
          <cell r="AJ101">
            <v>9.0116944158878387E-2</v>
          </cell>
          <cell r="AK101">
            <v>0.90988305584112172</v>
          </cell>
          <cell r="AL101">
            <v>0</v>
          </cell>
          <cell r="AM101">
            <v>0</v>
          </cell>
          <cell r="AN101">
            <v>0</v>
          </cell>
        </row>
        <row r="102">
          <cell r="D102" t="str">
            <v>TS031</v>
          </cell>
          <cell r="U102">
            <v>58.113979232181869</v>
          </cell>
          <cell r="V102">
            <v>6.4752082075747746</v>
          </cell>
          <cell r="W102">
            <v>64.589187439756643</v>
          </cell>
          <cell r="Z102">
            <v>0</v>
          </cell>
          <cell r="AA102">
            <v>0</v>
          </cell>
          <cell r="AB102">
            <v>0</v>
          </cell>
          <cell r="AC102">
            <v>58.113979232181869</v>
          </cell>
          <cell r="AD102">
            <v>0</v>
          </cell>
          <cell r="AE102">
            <v>6.4752082075747746</v>
          </cell>
          <cell r="AF102">
            <v>0</v>
          </cell>
          <cell r="AH102">
            <v>0</v>
          </cell>
          <cell r="AI102">
            <v>0</v>
          </cell>
          <cell r="AJ102">
            <v>0</v>
          </cell>
          <cell r="AK102">
            <v>0.89974779890807111</v>
          </cell>
          <cell r="AL102">
            <v>0</v>
          </cell>
          <cell r="AM102">
            <v>0.10025220109192895</v>
          </cell>
          <cell r="AN102">
            <v>0</v>
          </cell>
        </row>
        <row r="103">
          <cell r="D103" t="str">
            <v>TS032N</v>
          </cell>
          <cell r="U103">
            <v>3164.149969530587</v>
          </cell>
          <cell r="V103">
            <v>444.29774983244511</v>
          </cell>
          <cell r="W103">
            <v>3608.4477193630319</v>
          </cell>
          <cell r="Z103">
            <v>0</v>
          </cell>
          <cell r="AA103">
            <v>0</v>
          </cell>
          <cell r="AB103">
            <v>0</v>
          </cell>
          <cell r="AC103">
            <v>3164.149969530587</v>
          </cell>
          <cell r="AD103">
            <v>0</v>
          </cell>
          <cell r="AE103">
            <v>444.29774983244511</v>
          </cell>
          <cell r="AF103">
            <v>0</v>
          </cell>
          <cell r="AH103">
            <v>0</v>
          </cell>
          <cell r="AI103">
            <v>0</v>
          </cell>
          <cell r="AJ103">
            <v>0</v>
          </cell>
          <cell r="AK103">
            <v>0.87687288707320588</v>
          </cell>
          <cell r="AL103">
            <v>0</v>
          </cell>
          <cell r="AM103">
            <v>0.12312711292679422</v>
          </cell>
          <cell r="AN103">
            <v>0</v>
          </cell>
        </row>
        <row r="104">
          <cell r="D104" t="str">
            <v>TS033</v>
          </cell>
          <cell r="U104">
            <v>27.606396783548202</v>
          </cell>
          <cell r="W104">
            <v>27.606396783548202</v>
          </cell>
          <cell r="Z104">
            <v>0</v>
          </cell>
          <cell r="AA104">
            <v>0</v>
          </cell>
          <cell r="AB104">
            <v>0</v>
          </cell>
          <cell r="AC104">
            <v>27.606396783548202</v>
          </cell>
          <cell r="AD104">
            <v>0</v>
          </cell>
          <cell r="AE104">
            <v>0</v>
          </cell>
          <cell r="AF104">
            <v>0</v>
          </cell>
          <cell r="AH104">
            <v>0</v>
          </cell>
          <cell r="AI104">
            <v>0</v>
          </cell>
          <cell r="AJ104">
            <v>0</v>
          </cell>
          <cell r="AK104">
            <v>1</v>
          </cell>
          <cell r="AL104">
            <v>0</v>
          </cell>
          <cell r="AM104">
            <v>0</v>
          </cell>
          <cell r="AN104">
            <v>0</v>
          </cell>
        </row>
        <row r="105">
          <cell r="D105" t="str">
            <v>TS035</v>
          </cell>
          <cell r="U105">
            <v>537.00661148872916</v>
          </cell>
          <cell r="W105">
            <v>537.00661148872916</v>
          </cell>
          <cell r="Z105">
            <v>0</v>
          </cell>
          <cell r="AA105">
            <v>0</v>
          </cell>
          <cell r="AB105">
            <v>0</v>
          </cell>
          <cell r="AC105">
            <v>537.00661148872916</v>
          </cell>
          <cell r="AD105">
            <v>0</v>
          </cell>
          <cell r="AE105">
            <v>0</v>
          </cell>
          <cell r="AF105">
            <v>0</v>
          </cell>
          <cell r="AH105">
            <v>0</v>
          </cell>
          <cell r="AI105">
            <v>0</v>
          </cell>
          <cell r="AJ105">
            <v>0</v>
          </cell>
          <cell r="AK105">
            <v>1</v>
          </cell>
          <cell r="AL105">
            <v>0</v>
          </cell>
          <cell r="AM105">
            <v>0</v>
          </cell>
          <cell r="AN105">
            <v>0</v>
          </cell>
        </row>
        <row r="106">
          <cell r="D106" t="str">
            <v>TS036C</v>
          </cell>
          <cell r="P106">
            <v>43.045805886805105</v>
          </cell>
          <cell r="V106">
            <v>92.517798987017088</v>
          </cell>
          <cell r="W106">
            <v>135.56360487382219</v>
          </cell>
          <cell r="Z106">
            <v>43.045805886805105</v>
          </cell>
          <cell r="AA106">
            <v>0</v>
          </cell>
          <cell r="AB106">
            <v>0</v>
          </cell>
          <cell r="AC106">
            <v>0</v>
          </cell>
          <cell r="AD106">
            <v>0</v>
          </cell>
          <cell r="AE106">
            <v>92.517798987017088</v>
          </cell>
          <cell r="AF106">
            <v>0</v>
          </cell>
          <cell r="AH106">
            <v>0.31753217190462457</v>
          </cell>
          <cell r="AI106">
            <v>0</v>
          </cell>
          <cell r="AJ106">
            <v>0</v>
          </cell>
          <cell r="AK106">
            <v>0</v>
          </cell>
          <cell r="AL106">
            <v>0</v>
          </cell>
          <cell r="AM106">
            <v>0.68246782809537554</v>
          </cell>
          <cell r="AN106">
            <v>0</v>
          </cell>
        </row>
        <row r="107">
          <cell r="D107" t="str">
            <v>TS036N</v>
          </cell>
          <cell r="G107">
            <v>20.578704385754978</v>
          </cell>
          <cell r="M107">
            <v>21.479717974800955</v>
          </cell>
          <cell r="P107">
            <v>24.256491143688486</v>
          </cell>
          <cell r="U107">
            <v>142.42479025358017</v>
          </cell>
          <cell r="V107">
            <v>42.057756818633415</v>
          </cell>
          <cell r="W107">
            <v>250.79746057645801</v>
          </cell>
          <cell r="Z107">
            <v>24.256491143688486</v>
          </cell>
          <cell r="AA107">
            <v>20.578704385754978</v>
          </cell>
          <cell r="AB107">
            <v>21.479717974800955</v>
          </cell>
          <cell r="AC107">
            <v>142.42479025358017</v>
          </cell>
          <cell r="AD107">
            <v>0</v>
          </cell>
          <cell r="AE107">
            <v>42.057756818633415</v>
          </cell>
          <cell r="AF107">
            <v>0</v>
          </cell>
          <cell r="AH107">
            <v>9.6717451157340012E-2</v>
          </cell>
          <cell r="AI107">
            <v>8.2053081153432822E-2</v>
          </cell>
          <cell r="AJ107">
            <v>8.5645675699545842E-2</v>
          </cell>
          <cell r="AK107">
            <v>0.56788768883949925</v>
          </cell>
          <cell r="AL107">
            <v>0</v>
          </cell>
          <cell r="AM107">
            <v>0.16769610315018205</v>
          </cell>
          <cell r="AN107">
            <v>0</v>
          </cell>
        </row>
        <row r="108">
          <cell r="D108" t="str">
            <v>TS055N</v>
          </cell>
          <cell r="L108">
            <v>24.553664594612254</v>
          </cell>
          <cell r="M108">
            <v>147.57451275779175</v>
          </cell>
          <cell r="T108">
            <v>282.65179615386722</v>
          </cell>
          <cell r="U108">
            <v>1086.8533574977218</v>
          </cell>
          <cell r="V108">
            <v>74.311547109340125</v>
          </cell>
          <cell r="W108">
            <v>1615.9448781133333</v>
          </cell>
          <cell r="Z108">
            <v>0</v>
          </cell>
          <cell r="AA108">
            <v>0</v>
          </cell>
          <cell r="AB108">
            <v>147.57451275779175</v>
          </cell>
          <cell r="AC108">
            <v>1086.8533574977218</v>
          </cell>
          <cell r="AD108">
            <v>282.65179615386722</v>
          </cell>
          <cell r="AE108">
            <v>74.311547109340125</v>
          </cell>
          <cell r="AF108">
            <v>24.553664594612201</v>
          </cell>
          <cell r="AH108">
            <v>0</v>
          </cell>
          <cell r="AI108">
            <v>0</v>
          </cell>
          <cell r="AJ108">
            <v>9.1323976923080238E-2</v>
          </cell>
          <cell r="AK108">
            <v>0.67258071250961082</v>
          </cell>
          <cell r="AL108">
            <v>0.17491425603815899</v>
          </cell>
          <cell r="AM108">
            <v>4.5986436861696178E-2</v>
          </cell>
          <cell r="AN108">
            <v>1.519461766745372E-2</v>
          </cell>
        </row>
        <row r="109">
          <cell r="D109" t="str">
            <v>TS055S</v>
          </cell>
          <cell r="H109">
            <v>0</v>
          </cell>
          <cell r="L109">
            <v>0</v>
          </cell>
          <cell r="M109">
            <v>0</v>
          </cell>
          <cell r="T109">
            <v>0</v>
          </cell>
          <cell r="U109">
            <v>0</v>
          </cell>
          <cell r="V109">
            <v>0</v>
          </cell>
          <cell r="W109">
            <v>0</v>
          </cell>
          <cell r="Z109">
            <v>0</v>
          </cell>
          <cell r="AA109">
            <v>0</v>
          </cell>
          <cell r="AB109">
            <v>0</v>
          </cell>
          <cell r="AC109">
            <v>0</v>
          </cell>
          <cell r="AD109">
            <v>0</v>
          </cell>
          <cell r="AE109">
            <v>0</v>
          </cell>
          <cell r="AF109">
            <v>0</v>
          </cell>
          <cell r="AH109">
            <v>0</v>
          </cell>
          <cell r="AI109">
            <v>0</v>
          </cell>
          <cell r="AJ109">
            <v>0</v>
          </cell>
          <cell r="AK109">
            <v>0</v>
          </cell>
          <cell r="AL109">
            <v>0</v>
          </cell>
          <cell r="AM109">
            <v>0</v>
          </cell>
          <cell r="AN109">
            <v>0</v>
          </cell>
        </row>
        <row r="110">
          <cell r="D110" t="str">
            <v>TS100N</v>
          </cell>
          <cell r="M110">
            <v>7.2283643405665092</v>
          </cell>
          <cell r="U110">
            <v>228.23416471815455</v>
          </cell>
          <cell r="W110">
            <v>235.46252905872106</v>
          </cell>
          <cell r="Z110">
            <v>0</v>
          </cell>
          <cell r="AA110">
            <v>0</v>
          </cell>
          <cell r="AB110">
            <v>7.2283643405665092</v>
          </cell>
          <cell r="AC110">
            <v>228.23416471815455</v>
          </cell>
          <cell r="AD110">
            <v>0</v>
          </cell>
          <cell r="AE110">
            <v>0</v>
          </cell>
          <cell r="AF110">
            <v>0</v>
          </cell>
          <cell r="AH110">
            <v>0</v>
          </cell>
          <cell r="AI110">
            <v>0</v>
          </cell>
          <cell r="AJ110">
            <v>3.0698575987705697E-2</v>
          </cell>
          <cell r="AK110">
            <v>0.96930142401229424</v>
          </cell>
          <cell r="AL110">
            <v>0</v>
          </cell>
          <cell r="AM110">
            <v>0</v>
          </cell>
          <cell r="AN110">
            <v>0</v>
          </cell>
        </row>
        <row r="111">
          <cell r="D111" t="str">
            <v>TS100T</v>
          </cell>
          <cell r="E111">
            <v>0.22542830710671835</v>
          </cell>
          <cell r="H111">
            <v>6.4735140147359909</v>
          </cell>
          <cell r="M111">
            <v>0.16506497069393383</v>
          </cell>
          <cell r="T111">
            <v>0.13516404626342562</v>
          </cell>
          <cell r="U111">
            <v>3.8736314400802501</v>
          </cell>
          <cell r="W111">
            <v>10.87280277888032</v>
          </cell>
          <cell r="Z111">
            <v>0</v>
          </cell>
          <cell r="AA111">
            <v>0</v>
          </cell>
          <cell r="AB111">
            <v>0.16506497069393383</v>
          </cell>
          <cell r="AC111">
            <v>3.8736314400802501</v>
          </cell>
          <cell r="AD111">
            <v>0.13516404626342562</v>
          </cell>
          <cell r="AE111">
            <v>0</v>
          </cell>
          <cell r="AF111">
            <v>6.6989423218427104</v>
          </cell>
          <cell r="AH111">
            <v>0</v>
          </cell>
          <cell r="AI111">
            <v>0</v>
          </cell>
          <cell r="AJ111">
            <v>1.5181455421463297E-2</v>
          </cell>
          <cell r="AK111">
            <v>0.35626797605531074</v>
          </cell>
          <cell r="AL111">
            <v>1.243138949654937E-2</v>
          </cell>
          <cell r="AM111">
            <v>0</v>
          </cell>
          <cell r="AN111">
            <v>0.61611917902667657</v>
          </cell>
        </row>
        <row r="112">
          <cell r="D112" t="str">
            <v>TS114N</v>
          </cell>
          <cell r="L112">
            <v>0</v>
          </cell>
          <cell r="M112">
            <v>0</v>
          </cell>
          <cell r="U112">
            <v>0</v>
          </cell>
          <cell r="W112">
            <v>0</v>
          </cell>
          <cell r="Z112">
            <v>0</v>
          </cell>
          <cell r="AA112">
            <v>0</v>
          </cell>
          <cell r="AB112">
            <v>0</v>
          </cell>
          <cell r="AC112">
            <v>0</v>
          </cell>
          <cell r="AD112">
            <v>0</v>
          </cell>
          <cell r="AE112">
            <v>0</v>
          </cell>
          <cell r="AF112">
            <v>0</v>
          </cell>
          <cell r="AH112">
            <v>0</v>
          </cell>
          <cell r="AI112">
            <v>0</v>
          </cell>
          <cell r="AJ112">
            <v>0</v>
          </cell>
          <cell r="AK112">
            <v>0</v>
          </cell>
          <cell r="AL112">
            <v>0</v>
          </cell>
          <cell r="AM112">
            <v>0</v>
          </cell>
          <cell r="AN112">
            <v>0</v>
          </cell>
        </row>
        <row r="113">
          <cell r="D113" t="str">
            <v>URC</v>
          </cell>
          <cell r="V113">
            <v>47.58782067951239</v>
          </cell>
          <cell r="W113">
            <v>47.58782067951239</v>
          </cell>
          <cell r="Z113">
            <v>0</v>
          </cell>
          <cell r="AA113">
            <v>0</v>
          </cell>
          <cell r="AB113">
            <v>0</v>
          </cell>
          <cell r="AC113">
            <v>0</v>
          </cell>
          <cell r="AD113">
            <v>0</v>
          </cell>
          <cell r="AE113">
            <v>47.58782067951239</v>
          </cell>
          <cell r="AF113">
            <v>0</v>
          </cell>
          <cell r="AH113">
            <v>0</v>
          </cell>
          <cell r="AI113">
            <v>0</v>
          </cell>
          <cell r="AJ113">
            <v>0</v>
          </cell>
          <cell r="AK113">
            <v>0</v>
          </cell>
          <cell r="AL113">
            <v>0</v>
          </cell>
          <cell r="AM113">
            <v>1</v>
          </cell>
          <cell r="AN113">
            <v>0</v>
          </cell>
        </row>
        <row r="114">
          <cell r="D114" t="str">
            <v>URN</v>
          </cell>
          <cell r="M114">
            <v>0.90911676671191111</v>
          </cell>
          <cell r="V114">
            <v>22.665936182403886</v>
          </cell>
          <cell r="W114">
            <v>23.575052949115797</v>
          </cell>
          <cell r="Z114">
            <v>0</v>
          </cell>
          <cell r="AA114">
            <v>0</v>
          </cell>
          <cell r="AB114">
            <v>0.90911676671191111</v>
          </cell>
          <cell r="AC114">
            <v>0</v>
          </cell>
          <cell r="AD114">
            <v>0</v>
          </cell>
          <cell r="AE114">
            <v>22.665936182403886</v>
          </cell>
          <cell r="AF114">
            <v>0</v>
          </cell>
          <cell r="AH114">
            <v>0</v>
          </cell>
          <cell r="AI114">
            <v>0</v>
          </cell>
          <cell r="AJ114">
            <v>3.8562660651246104E-2</v>
          </cell>
          <cell r="AK114">
            <v>0</v>
          </cell>
          <cell r="AL114">
            <v>0</v>
          </cell>
          <cell r="AM114">
            <v>0.96143733934875386</v>
          </cell>
          <cell r="AN114">
            <v>0</v>
          </cell>
        </row>
        <row r="115">
          <cell r="E115">
            <v>18.257426320578126</v>
          </cell>
          <cell r="F115">
            <v>3.2236518692583571</v>
          </cell>
          <cell r="G115">
            <v>2303.9528062519798</v>
          </cell>
          <cell r="H115">
            <v>31.412988696301181</v>
          </cell>
          <cell r="I115">
            <v>0</v>
          </cell>
          <cell r="K115">
            <v>122.3689184171598</v>
          </cell>
          <cell r="L115">
            <v>2181.1045266392684</v>
          </cell>
          <cell r="M115">
            <v>5149.8195722917444</v>
          </cell>
          <cell r="N115">
            <v>23.024487729806555</v>
          </cell>
          <cell r="O115">
            <v>0.53982513302872204</v>
          </cell>
          <cell r="P115">
            <v>17388.111877387415</v>
          </cell>
          <cell r="Q115">
            <v>0.92255623190691149</v>
          </cell>
          <cell r="R115">
            <v>491.84988215148502</v>
          </cell>
          <cell r="S115">
            <v>2.3113798007072353</v>
          </cell>
          <cell r="T115">
            <v>4952.1837813849952</v>
          </cell>
          <cell r="U115">
            <v>12463.85776187904</v>
          </cell>
          <cell r="V115">
            <v>12185.7023807474</v>
          </cell>
          <cell r="W115">
            <v>57318.64382293207</v>
          </cell>
          <cell r="Z115">
            <v>17388.111877387415</v>
          </cell>
          <cell r="AA115">
            <v>2303.9528062519798</v>
          </cell>
          <cell r="AB115">
            <v>5641.6694544432294</v>
          </cell>
          <cell r="AC115">
            <v>12463.85776187904</v>
          </cell>
          <cell r="AD115">
            <v>4952.1837813849952</v>
          </cell>
          <cell r="AE115">
            <v>12185.7023807474</v>
          </cell>
          <cell r="AF115">
            <v>2383.1657608380119</v>
          </cell>
          <cell r="AH115">
            <v>0.30335874538662361</v>
          </cell>
          <cell r="AI115">
            <v>4.0195521955636596E-2</v>
          </cell>
          <cell r="AJ115">
            <v>9.8426429485515984E-2</v>
          </cell>
          <cell r="AK115">
            <v>0.21744858096053721</v>
          </cell>
          <cell r="AL115">
            <v>8.639743460580139E-2</v>
          </cell>
          <cell r="AM115">
            <v>0.21259579027011344</v>
          </cell>
          <cell r="AN115">
            <v>4.1577497335771818E-2</v>
          </cell>
        </row>
        <row r="116">
          <cell r="D116" t="str">
            <v>ARS</v>
          </cell>
          <cell r="M116">
            <v>13.310479660403233</v>
          </cell>
          <cell r="T116">
            <v>33.516051716808349</v>
          </cell>
          <cell r="U116">
            <v>96.195050182167051</v>
          </cell>
          <cell r="W116">
            <v>143.02158155937863</v>
          </cell>
          <cell r="Z116">
            <v>0</v>
          </cell>
          <cell r="AA116">
            <v>0</v>
          </cell>
          <cell r="AB116">
            <v>13.310479660403233</v>
          </cell>
          <cell r="AC116">
            <v>96.195050182167051</v>
          </cell>
          <cell r="AD116">
            <v>33.516051716808349</v>
          </cell>
          <cell r="AE116">
            <v>0</v>
          </cell>
          <cell r="AF116">
            <v>0</v>
          </cell>
          <cell r="AH116">
            <v>0</v>
          </cell>
          <cell r="AI116">
            <v>0</v>
          </cell>
          <cell r="AJ116">
            <v>9.3066231790179782E-2</v>
          </cell>
          <cell r="AK116">
            <v>0.67259115116294188</v>
          </cell>
          <cell r="AL116">
            <v>0.23434261704687837</v>
          </cell>
          <cell r="AM116">
            <v>0</v>
          </cell>
          <cell r="AN116">
            <v>0</v>
          </cell>
        </row>
        <row r="117">
          <cell r="D117" t="str">
            <v>AU002S</v>
          </cell>
          <cell r="M117">
            <v>0</v>
          </cell>
          <cell r="R117">
            <v>0</v>
          </cell>
          <cell r="T117">
            <v>0</v>
          </cell>
          <cell r="U117">
            <v>0</v>
          </cell>
          <cell r="W117">
            <v>0</v>
          </cell>
          <cell r="Z117">
            <v>0</v>
          </cell>
          <cell r="AA117">
            <v>0</v>
          </cell>
          <cell r="AB117">
            <v>0</v>
          </cell>
          <cell r="AC117">
            <v>0</v>
          </cell>
          <cell r="AD117">
            <v>0</v>
          </cell>
          <cell r="AE117">
            <v>0</v>
          </cell>
          <cell r="AF117">
            <v>0</v>
          </cell>
          <cell r="AH117">
            <v>0</v>
          </cell>
          <cell r="AI117">
            <v>0</v>
          </cell>
          <cell r="AJ117">
            <v>0</v>
          </cell>
          <cell r="AK117">
            <v>0</v>
          </cell>
          <cell r="AL117">
            <v>0</v>
          </cell>
          <cell r="AM117">
            <v>0</v>
          </cell>
          <cell r="AN117">
            <v>0</v>
          </cell>
        </row>
        <row r="118">
          <cell r="D118" t="str">
            <v>DS003C</v>
          </cell>
          <cell r="V118">
            <v>50.162064424864219</v>
          </cell>
          <cell r="W118">
            <v>50.162064424864219</v>
          </cell>
          <cell r="Z118">
            <v>0</v>
          </cell>
          <cell r="AA118">
            <v>0</v>
          </cell>
          <cell r="AB118">
            <v>0</v>
          </cell>
          <cell r="AC118">
            <v>0</v>
          </cell>
          <cell r="AD118">
            <v>0</v>
          </cell>
          <cell r="AE118">
            <v>50.162064424864219</v>
          </cell>
          <cell r="AF118">
            <v>0</v>
          </cell>
          <cell r="AH118">
            <v>0</v>
          </cell>
          <cell r="AI118">
            <v>0</v>
          </cell>
          <cell r="AJ118">
            <v>0</v>
          </cell>
          <cell r="AK118">
            <v>0</v>
          </cell>
          <cell r="AL118">
            <v>0</v>
          </cell>
          <cell r="AM118">
            <v>1</v>
          </cell>
          <cell r="AN118">
            <v>0</v>
          </cell>
        </row>
        <row r="119">
          <cell r="D119" t="str">
            <v>DS003S</v>
          </cell>
          <cell r="M119">
            <v>8.7271073941133928</v>
          </cell>
          <cell r="P119">
            <v>1.2932838681339978</v>
          </cell>
          <cell r="R119">
            <v>5.1936102115412615</v>
          </cell>
          <cell r="W119">
            <v>15.214001473788652</v>
          </cell>
          <cell r="Z119">
            <v>1.2932838681339978</v>
          </cell>
          <cell r="AA119">
            <v>0</v>
          </cell>
          <cell r="AB119">
            <v>13.920717605654655</v>
          </cell>
          <cell r="AC119">
            <v>0</v>
          </cell>
          <cell r="AD119">
            <v>0</v>
          </cell>
          <cell r="AE119">
            <v>0</v>
          </cell>
          <cell r="AF119">
            <v>0</v>
          </cell>
          <cell r="AH119">
            <v>8.500616161777845E-2</v>
          </cell>
          <cell r="AI119">
            <v>0</v>
          </cell>
          <cell r="AJ119">
            <v>0.91499383838222159</v>
          </cell>
          <cell r="AK119">
            <v>0</v>
          </cell>
          <cell r="AL119">
            <v>0</v>
          </cell>
          <cell r="AM119">
            <v>0</v>
          </cell>
          <cell r="AN119">
            <v>0</v>
          </cell>
        </row>
        <row r="120">
          <cell r="D120" t="str">
            <v>DS004C</v>
          </cell>
          <cell r="V120">
            <v>98.546956666335007</v>
          </cell>
          <cell r="W120">
            <v>98.546956666335007</v>
          </cell>
          <cell r="Z120">
            <v>0</v>
          </cell>
          <cell r="AA120">
            <v>0</v>
          </cell>
          <cell r="AB120">
            <v>0</v>
          </cell>
          <cell r="AC120">
            <v>0</v>
          </cell>
          <cell r="AD120">
            <v>0</v>
          </cell>
          <cell r="AE120">
            <v>98.546956666335007</v>
          </cell>
          <cell r="AF120">
            <v>0</v>
          </cell>
          <cell r="AH120">
            <v>0</v>
          </cell>
          <cell r="AI120">
            <v>0</v>
          </cell>
          <cell r="AJ120">
            <v>0</v>
          </cell>
          <cell r="AK120">
            <v>0</v>
          </cell>
          <cell r="AL120">
            <v>0</v>
          </cell>
          <cell r="AM120">
            <v>1</v>
          </cell>
          <cell r="AN120">
            <v>0</v>
          </cell>
        </row>
        <row r="121">
          <cell r="D121" t="str">
            <v>DS004S</v>
          </cell>
          <cell r="J121">
            <v>3.0934527164961905</v>
          </cell>
          <cell r="R121">
            <v>33.889082680708071</v>
          </cell>
          <cell r="V121">
            <v>68.794865812310135</v>
          </cell>
          <cell r="W121">
            <v>105.77740120951439</v>
          </cell>
          <cell r="Z121">
            <v>0</v>
          </cell>
          <cell r="AA121">
            <v>0</v>
          </cell>
          <cell r="AB121">
            <v>33.889082680708071</v>
          </cell>
          <cell r="AC121">
            <v>0</v>
          </cell>
          <cell r="AD121">
            <v>0</v>
          </cell>
          <cell r="AE121">
            <v>68.794865812310135</v>
          </cell>
          <cell r="AF121">
            <v>3.0934527164961878</v>
          </cell>
          <cell r="AH121">
            <v>0</v>
          </cell>
          <cell r="AI121">
            <v>0</v>
          </cell>
          <cell r="AJ121">
            <v>0.32038112388092815</v>
          </cell>
          <cell r="AK121">
            <v>0</v>
          </cell>
          <cell r="AL121">
            <v>0</v>
          </cell>
          <cell r="AM121">
            <v>0.65037394590596376</v>
          </cell>
          <cell r="AN121">
            <v>2.9244930213108127E-2</v>
          </cell>
        </row>
        <row r="122">
          <cell r="D122" t="str">
            <v>DS005S</v>
          </cell>
          <cell r="R122">
            <v>13.093026352051567</v>
          </cell>
          <cell r="V122">
            <v>2.7072660072461607</v>
          </cell>
          <cell r="W122">
            <v>15.800292359297728</v>
          </cell>
          <cell r="Z122">
            <v>0</v>
          </cell>
          <cell r="AA122">
            <v>0</v>
          </cell>
          <cell r="AB122">
            <v>13.093026352051567</v>
          </cell>
          <cell r="AC122">
            <v>0</v>
          </cell>
          <cell r="AD122">
            <v>0</v>
          </cell>
          <cell r="AE122">
            <v>2.7072660072461607</v>
          </cell>
          <cell r="AF122">
            <v>0</v>
          </cell>
          <cell r="AH122">
            <v>0</v>
          </cell>
          <cell r="AI122">
            <v>0</v>
          </cell>
          <cell r="AJ122">
            <v>0.82865722065876435</v>
          </cell>
          <cell r="AK122">
            <v>0</v>
          </cell>
          <cell r="AL122">
            <v>0</v>
          </cell>
          <cell r="AM122">
            <v>0.17134277934123554</v>
          </cell>
          <cell r="AN122">
            <v>0</v>
          </cell>
        </row>
        <row r="123">
          <cell r="D123" t="str">
            <v>HVWC</v>
          </cell>
          <cell r="V123">
            <v>65.545815984436729</v>
          </cell>
          <cell r="W123">
            <v>65.545815984436729</v>
          </cell>
          <cell r="Z123">
            <v>0</v>
          </cell>
          <cell r="AA123">
            <v>0</v>
          </cell>
          <cell r="AB123">
            <v>0</v>
          </cell>
          <cell r="AC123">
            <v>0</v>
          </cell>
          <cell r="AD123">
            <v>0</v>
          </cell>
          <cell r="AE123">
            <v>65.545815984436729</v>
          </cell>
          <cell r="AF123">
            <v>0</v>
          </cell>
          <cell r="AH123">
            <v>0</v>
          </cell>
          <cell r="AI123">
            <v>0</v>
          </cell>
          <cell r="AJ123">
            <v>0</v>
          </cell>
          <cell r="AK123">
            <v>0</v>
          </cell>
          <cell r="AL123">
            <v>0</v>
          </cell>
          <cell r="AM123">
            <v>1</v>
          </cell>
          <cell r="AN123">
            <v>0</v>
          </cell>
        </row>
        <row r="124">
          <cell r="D124" t="str">
            <v>HVWS</v>
          </cell>
          <cell r="T124">
            <v>7.6006625912715666</v>
          </cell>
          <cell r="V124">
            <v>40.706478363363836</v>
          </cell>
          <cell r="W124">
            <v>48.3071409546354</v>
          </cell>
          <cell r="Z124">
            <v>0</v>
          </cell>
          <cell r="AA124">
            <v>0</v>
          </cell>
          <cell r="AB124">
            <v>0</v>
          </cell>
          <cell r="AC124">
            <v>0</v>
          </cell>
          <cell r="AD124">
            <v>7.6006625912715666</v>
          </cell>
          <cell r="AE124">
            <v>40.706478363363836</v>
          </cell>
          <cell r="AF124">
            <v>0</v>
          </cell>
          <cell r="AH124">
            <v>0</v>
          </cell>
          <cell r="AI124">
            <v>0</v>
          </cell>
          <cell r="AJ124">
            <v>0</v>
          </cell>
          <cell r="AK124">
            <v>0</v>
          </cell>
          <cell r="AL124">
            <v>0.15734035260768689</v>
          </cell>
          <cell r="AM124">
            <v>0.84265964739231314</v>
          </cell>
          <cell r="AN124">
            <v>0</v>
          </cell>
        </row>
        <row r="125">
          <cell r="D125" t="str">
            <v>ICS</v>
          </cell>
          <cell r="G125">
            <v>38.965281521144945</v>
          </cell>
          <cell r="M125">
            <v>245.35003601197218</v>
          </cell>
          <cell r="R125">
            <v>11.821266602012107</v>
          </cell>
          <cell r="T125">
            <v>700.22480995005947</v>
          </cell>
          <cell r="U125">
            <v>613.9576125840166</v>
          </cell>
          <cell r="V125">
            <v>67.939966189593846</v>
          </cell>
          <cell r="W125">
            <v>1678.2589728587993</v>
          </cell>
          <cell r="Z125">
            <v>0</v>
          </cell>
          <cell r="AA125">
            <v>38.965281521144945</v>
          </cell>
          <cell r="AB125">
            <v>257.17130261398427</v>
          </cell>
          <cell r="AC125">
            <v>613.9576125840166</v>
          </cell>
          <cell r="AD125">
            <v>700.22480995005947</v>
          </cell>
          <cell r="AE125">
            <v>67.939966189593846</v>
          </cell>
          <cell r="AF125">
            <v>0</v>
          </cell>
          <cell r="AH125">
            <v>0</v>
          </cell>
          <cell r="AI125">
            <v>2.3217681032129536E-2</v>
          </cell>
          <cell r="AJ125">
            <v>0.15323695971421536</v>
          </cell>
          <cell r="AK125">
            <v>0.36583007897653713</v>
          </cell>
          <cell r="AL125">
            <v>0.41723287125185121</v>
          </cell>
          <cell r="AM125">
            <v>4.0482409025266682E-2</v>
          </cell>
          <cell r="AN125">
            <v>0</v>
          </cell>
        </row>
        <row r="126">
          <cell r="D126" t="str">
            <v>LV003S</v>
          </cell>
          <cell r="G126">
            <v>7.1345691820723758</v>
          </cell>
          <cell r="W126">
            <v>7.1345691820723758</v>
          </cell>
          <cell r="Z126">
            <v>0</v>
          </cell>
          <cell r="AA126">
            <v>7.1345691820723758</v>
          </cell>
          <cell r="AB126">
            <v>0</v>
          </cell>
          <cell r="AC126">
            <v>0</v>
          </cell>
          <cell r="AD126">
            <v>0</v>
          </cell>
          <cell r="AE126">
            <v>0</v>
          </cell>
          <cell r="AF126">
            <v>0</v>
          </cell>
          <cell r="AH126">
            <v>0</v>
          </cell>
          <cell r="AI126">
            <v>1</v>
          </cell>
          <cell r="AJ126">
            <v>0</v>
          </cell>
          <cell r="AK126">
            <v>0</v>
          </cell>
          <cell r="AL126">
            <v>0</v>
          </cell>
          <cell r="AM126">
            <v>0</v>
          </cell>
          <cell r="AN126">
            <v>0</v>
          </cell>
        </row>
        <row r="127">
          <cell r="D127" t="str">
            <v>NUS</v>
          </cell>
          <cell r="M127">
            <v>13.193275559387585</v>
          </cell>
          <cell r="R127">
            <v>2.9905683164577632</v>
          </cell>
          <cell r="W127">
            <v>16.183843875845348</v>
          </cell>
          <cell r="Z127">
            <v>0</v>
          </cell>
          <cell r="AA127">
            <v>0</v>
          </cell>
          <cell r="AB127">
            <v>16.183843875845348</v>
          </cell>
          <cell r="AC127">
            <v>0</v>
          </cell>
          <cell r="AD127">
            <v>0</v>
          </cell>
          <cell r="AE127">
            <v>0</v>
          </cell>
          <cell r="AF127">
            <v>0</v>
          </cell>
          <cell r="AH127">
            <v>0</v>
          </cell>
          <cell r="AI127">
            <v>0</v>
          </cell>
          <cell r="AJ127">
            <v>1</v>
          </cell>
          <cell r="AK127">
            <v>0</v>
          </cell>
          <cell r="AL127">
            <v>0</v>
          </cell>
          <cell r="AM127">
            <v>0</v>
          </cell>
          <cell r="AN127">
            <v>0</v>
          </cell>
        </row>
        <row r="128">
          <cell r="D128" t="str">
            <v>OFPS</v>
          </cell>
          <cell r="M128">
            <v>334.72305558336393</v>
          </cell>
          <cell r="W128">
            <v>334.72305558336393</v>
          </cell>
          <cell r="Z128">
            <v>0</v>
          </cell>
          <cell r="AA128">
            <v>0</v>
          </cell>
          <cell r="AB128">
            <v>334.72305558336393</v>
          </cell>
          <cell r="AC128">
            <v>0</v>
          </cell>
          <cell r="AD128">
            <v>0</v>
          </cell>
          <cell r="AE128">
            <v>0</v>
          </cell>
          <cell r="AF128">
            <v>0</v>
          </cell>
          <cell r="AH128">
            <v>0</v>
          </cell>
          <cell r="AI128">
            <v>0</v>
          </cell>
          <cell r="AJ128">
            <v>1</v>
          </cell>
          <cell r="AK128">
            <v>0</v>
          </cell>
          <cell r="AL128">
            <v>0</v>
          </cell>
          <cell r="AM128">
            <v>0</v>
          </cell>
          <cell r="AN128">
            <v>0</v>
          </cell>
        </row>
        <row r="129">
          <cell r="D129" t="str">
            <v>OH001</v>
          </cell>
          <cell r="L129">
            <v>1889.6849562380626</v>
          </cell>
          <cell r="P129">
            <v>276.45941560514478</v>
          </cell>
          <cell r="U129">
            <v>1380.5136238846628</v>
          </cell>
          <cell r="W129">
            <v>3546.65799572787</v>
          </cell>
          <cell r="Z129">
            <v>276.45941560514478</v>
          </cell>
          <cell r="AA129">
            <v>0</v>
          </cell>
          <cell r="AB129">
            <v>0</v>
          </cell>
          <cell r="AC129">
            <v>1380.5136238846628</v>
          </cell>
          <cell r="AD129">
            <v>0</v>
          </cell>
          <cell r="AE129">
            <v>0</v>
          </cell>
          <cell r="AF129">
            <v>1889.6849562380623</v>
          </cell>
          <cell r="AH129">
            <v>7.7949273918757944E-2</v>
          </cell>
          <cell r="AI129">
            <v>0</v>
          </cell>
          <cell r="AJ129">
            <v>0</v>
          </cell>
          <cell r="AK129">
            <v>0.38924351475320196</v>
          </cell>
          <cell r="AL129">
            <v>0</v>
          </cell>
          <cell r="AM129">
            <v>0</v>
          </cell>
          <cell r="AN129">
            <v>0.5328072113280401</v>
          </cell>
        </row>
        <row r="130">
          <cell r="D130" t="str">
            <v>PQ001</v>
          </cell>
          <cell r="M130">
            <v>836.23619087419718</v>
          </cell>
          <cell r="U130">
            <v>8723.9663980355435</v>
          </cell>
          <cell r="W130">
            <v>9560.2025889097404</v>
          </cell>
          <cell r="Z130">
            <v>0</v>
          </cell>
          <cell r="AA130">
            <v>0</v>
          </cell>
          <cell r="AB130">
            <v>836.23619087419718</v>
          </cell>
          <cell r="AC130">
            <v>8723.9663980355435</v>
          </cell>
          <cell r="AD130">
            <v>0</v>
          </cell>
          <cell r="AE130">
            <v>0</v>
          </cell>
          <cell r="AF130">
            <v>0</v>
          </cell>
          <cell r="AH130">
            <v>0</v>
          </cell>
          <cell r="AI130">
            <v>0</v>
          </cell>
          <cell r="AJ130">
            <v>8.7470551287717302E-2</v>
          </cell>
          <cell r="AK130">
            <v>0.9125294487122827</v>
          </cell>
          <cell r="AL130">
            <v>0</v>
          </cell>
          <cell r="AM130">
            <v>0</v>
          </cell>
          <cell r="AN130">
            <v>0</v>
          </cell>
        </row>
        <row r="131">
          <cell r="D131" t="str">
            <v>PS008S</v>
          </cell>
          <cell r="M131">
            <v>14.646171180080216</v>
          </cell>
          <cell r="R131">
            <v>39.597027239767868</v>
          </cell>
          <cell r="T131">
            <v>615.30887189380326</v>
          </cell>
          <cell r="U131">
            <v>2264.9640884566584</v>
          </cell>
          <cell r="W131">
            <v>2934.5161587703096</v>
          </cell>
          <cell r="Z131">
            <v>0</v>
          </cell>
          <cell r="AA131">
            <v>0</v>
          </cell>
          <cell r="AB131">
            <v>54.243198419848085</v>
          </cell>
          <cell r="AC131">
            <v>2264.9640884566584</v>
          </cell>
          <cell r="AD131">
            <v>615.30887189380326</v>
          </cell>
          <cell r="AE131">
            <v>0</v>
          </cell>
          <cell r="AF131">
            <v>0</v>
          </cell>
          <cell r="AH131">
            <v>0</v>
          </cell>
          <cell r="AI131">
            <v>0</v>
          </cell>
          <cell r="AJ131">
            <v>1.8484545828017642E-2</v>
          </cell>
          <cell r="AK131">
            <v>0.77183561647374854</v>
          </cell>
          <cell r="AL131">
            <v>0.2096798376982339</v>
          </cell>
          <cell r="AM131">
            <v>0</v>
          </cell>
          <cell r="AN131">
            <v>0</v>
          </cell>
        </row>
        <row r="132">
          <cell r="D132" t="str">
            <v>RIHVS</v>
          </cell>
          <cell r="N132">
            <v>11.609935957793178</v>
          </cell>
          <cell r="P132">
            <v>21.507805720810321</v>
          </cell>
          <cell r="R132">
            <v>5.2308353976152127</v>
          </cell>
          <cell r="T132">
            <v>46.249775642448739</v>
          </cell>
          <cell r="U132">
            <v>0</v>
          </cell>
          <cell r="W132">
            <v>84.598352718667456</v>
          </cell>
          <cell r="Z132">
            <v>21.507805720810321</v>
          </cell>
          <cell r="AA132">
            <v>0</v>
          </cell>
          <cell r="AB132">
            <v>5.2308353976152127</v>
          </cell>
          <cell r="AC132">
            <v>0</v>
          </cell>
          <cell r="AD132">
            <v>46.249775642448739</v>
          </cell>
          <cell r="AE132">
            <v>0</v>
          </cell>
          <cell r="AF132">
            <v>11.609935957793184</v>
          </cell>
          <cell r="AH132">
            <v>0.25423433234373621</v>
          </cell>
          <cell r="AI132">
            <v>0</v>
          </cell>
          <cell r="AJ132">
            <v>6.183140959033092E-2</v>
          </cell>
          <cell r="AK132">
            <v>0</v>
          </cell>
          <cell r="AL132">
            <v>0.54669830033514677</v>
          </cell>
          <cell r="AM132">
            <v>0</v>
          </cell>
          <cell r="AN132">
            <v>0.13723595773078615</v>
          </cell>
        </row>
        <row r="133">
          <cell r="D133" t="str">
            <v>RILBS</v>
          </cell>
          <cell r="T133">
            <v>47.848744362806698</v>
          </cell>
          <cell r="W133">
            <v>47.848744362806698</v>
          </cell>
          <cell r="Z133">
            <v>0</v>
          </cell>
          <cell r="AA133">
            <v>0</v>
          </cell>
          <cell r="AB133">
            <v>0</v>
          </cell>
          <cell r="AC133">
            <v>0</v>
          </cell>
          <cell r="AD133">
            <v>47.848744362806698</v>
          </cell>
          <cell r="AE133">
            <v>0</v>
          </cell>
          <cell r="AF133">
            <v>0</v>
          </cell>
          <cell r="AH133">
            <v>0</v>
          </cell>
          <cell r="AI133">
            <v>0</v>
          </cell>
          <cell r="AJ133">
            <v>0</v>
          </cell>
          <cell r="AK133">
            <v>0</v>
          </cell>
          <cell r="AL133">
            <v>1</v>
          </cell>
          <cell r="AM133">
            <v>0</v>
          </cell>
          <cell r="AN133">
            <v>0</v>
          </cell>
        </row>
        <row r="134">
          <cell r="D134" t="str">
            <v>RIRRS</v>
          </cell>
          <cell r="K134">
            <v>0.31236508534906243</v>
          </cell>
          <cell r="T134">
            <v>170.04252092902033</v>
          </cell>
          <cell r="V134">
            <v>0</v>
          </cell>
          <cell r="W134">
            <v>170.35488601436938</v>
          </cell>
          <cell r="Z134">
            <v>0</v>
          </cell>
          <cell r="AA134">
            <v>0</v>
          </cell>
          <cell r="AB134">
            <v>0</v>
          </cell>
          <cell r="AC134">
            <v>0</v>
          </cell>
          <cell r="AD134">
            <v>170.04252092902033</v>
          </cell>
          <cell r="AE134">
            <v>0</v>
          </cell>
          <cell r="AF134">
            <v>0.31236508534905738</v>
          </cell>
          <cell r="AH134">
            <v>0</v>
          </cell>
          <cell r="AI134">
            <v>0</v>
          </cell>
          <cell r="AJ134">
            <v>0</v>
          </cell>
          <cell r="AK134">
            <v>0</v>
          </cell>
          <cell r="AL134">
            <v>0.99816638610927366</v>
          </cell>
          <cell r="AM134">
            <v>0</v>
          </cell>
          <cell r="AN134">
            <v>1.8336138907263833E-3</v>
          </cell>
        </row>
        <row r="135">
          <cell r="D135" t="str">
            <v>SL001S</v>
          </cell>
          <cell r="R135">
            <v>4.9822493253093914</v>
          </cell>
          <cell r="W135">
            <v>4.9822493253093914</v>
          </cell>
          <cell r="Z135">
            <v>0</v>
          </cell>
          <cell r="AA135">
            <v>0</v>
          </cell>
          <cell r="AB135">
            <v>4.9822493253093914</v>
          </cell>
          <cell r="AC135">
            <v>0</v>
          </cell>
          <cell r="AD135">
            <v>0</v>
          </cell>
          <cell r="AE135">
            <v>0</v>
          </cell>
          <cell r="AF135">
            <v>0</v>
          </cell>
          <cell r="AH135">
            <v>0</v>
          </cell>
          <cell r="AI135">
            <v>0</v>
          </cell>
          <cell r="AJ135">
            <v>1</v>
          </cell>
          <cell r="AK135">
            <v>0</v>
          </cell>
          <cell r="AL135">
            <v>0</v>
          </cell>
          <cell r="AM135">
            <v>0</v>
          </cell>
          <cell r="AN135">
            <v>0</v>
          </cell>
        </row>
        <row r="136">
          <cell r="D136" t="str">
            <v>SL002S</v>
          </cell>
          <cell r="R136">
            <v>3.2542661191342606</v>
          </cell>
          <cell r="W136">
            <v>3.2542661191342606</v>
          </cell>
          <cell r="Z136">
            <v>0</v>
          </cell>
          <cell r="AA136">
            <v>0</v>
          </cell>
          <cell r="AB136">
            <v>3.2542661191342606</v>
          </cell>
          <cell r="AC136">
            <v>0</v>
          </cell>
          <cell r="AD136">
            <v>0</v>
          </cell>
          <cell r="AE136">
            <v>0</v>
          </cell>
          <cell r="AF136">
            <v>0</v>
          </cell>
          <cell r="AH136">
            <v>0</v>
          </cell>
          <cell r="AI136">
            <v>0</v>
          </cell>
          <cell r="AJ136">
            <v>1</v>
          </cell>
          <cell r="AK136">
            <v>0</v>
          </cell>
          <cell r="AL136">
            <v>0</v>
          </cell>
          <cell r="AM136">
            <v>0</v>
          </cell>
          <cell r="AN136">
            <v>0</v>
          </cell>
        </row>
        <row r="137">
          <cell r="D137" t="str">
            <v>TM003C</v>
          </cell>
          <cell r="P137">
            <v>56.081192660616722</v>
          </cell>
          <cell r="R137">
            <v>15.883344003034612</v>
          </cell>
          <cell r="W137">
            <v>71.96453666365133</v>
          </cell>
          <cell r="Z137">
            <v>56.081192660616722</v>
          </cell>
          <cell r="AA137">
            <v>0</v>
          </cell>
          <cell r="AB137">
            <v>15.883344003034612</v>
          </cell>
          <cell r="AC137">
            <v>0</v>
          </cell>
          <cell r="AD137">
            <v>0</v>
          </cell>
          <cell r="AE137">
            <v>0</v>
          </cell>
          <cell r="AF137">
            <v>0</v>
          </cell>
          <cell r="AH137">
            <v>0.77928928970570099</v>
          </cell>
          <cell r="AI137">
            <v>0</v>
          </cell>
          <cell r="AJ137">
            <v>0.22071071029429906</v>
          </cell>
          <cell r="AK137">
            <v>0</v>
          </cell>
          <cell r="AL137">
            <v>0</v>
          </cell>
          <cell r="AM137">
            <v>0</v>
          </cell>
          <cell r="AN137">
            <v>0</v>
          </cell>
        </row>
        <row r="138">
          <cell r="D138" t="str">
            <v>TM003S</v>
          </cell>
          <cell r="P138">
            <v>84.239758947710058</v>
          </cell>
          <cell r="R138">
            <v>32.279106351213379</v>
          </cell>
          <cell r="W138">
            <v>116.51886529892343</v>
          </cell>
          <cell r="Z138">
            <v>84.239758947710058</v>
          </cell>
          <cell r="AA138">
            <v>0</v>
          </cell>
          <cell r="AB138">
            <v>32.279106351213379</v>
          </cell>
          <cell r="AC138">
            <v>0</v>
          </cell>
          <cell r="AD138">
            <v>0</v>
          </cell>
          <cell r="AE138">
            <v>0</v>
          </cell>
          <cell r="AF138">
            <v>0</v>
          </cell>
          <cell r="AH138">
            <v>0.72297098612827282</v>
          </cell>
          <cell r="AI138">
            <v>0</v>
          </cell>
          <cell r="AJ138">
            <v>0.27702901387172724</v>
          </cell>
          <cell r="AK138">
            <v>0</v>
          </cell>
          <cell r="AL138">
            <v>0</v>
          </cell>
          <cell r="AM138">
            <v>0</v>
          </cell>
          <cell r="AN138">
            <v>0</v>
          </cell>
        </row>
        <row r="139">
          <cell r="D139" t="str">
            <v>TM004S</v>
          </cell>
          <cell r="G139">
            <v>32.322354876912627</v>
          </cell>
          <cell r="L139">
            <v>4.3343580177373511</v>
          </cell>
          <cell r="M139">
            <v>208.31700057454398</v>
          </cell>
          <cell r="N139">
            <v>66.221785181204808</v>
          </cell>
          <cell r="P139">
            <v>643.0647112159894</v>
          </cell>
          <cell r="R139">
            <v>15.478857772326466</v>
          </cell>
          <cell r="W139">
            <v>969.73906763871469</v>
          </cell>
          <cell r="Z139">
            <v>643.0647112159894</v>
          </cell>
          <cell r="AA139">
            <v>32.322354876912627</v>
          </cell>
          <cell r="AB139">
            <v>223.79585834687046</v>
          </cell>
          <cell r="AC139">
            <v>0</v>
          </cell>
          <cell r="AD139">
            <v>0</v>
          </cell>
          <cell r="AE139">
            <v>0</v>
          </cell>
          <cell r="AF139">
            <v>70.556143198942209</v>
          </cell>
          <cell r="AH139">
            <v>0.66313169457205901</v>
          </cell>
          <cell r="AI139">
            <v>3.3330981452172059E-2</v>
          </cell>
          <cell r="AJ139">
            <v>0.23077945997556498</v>
          </cell>
          <cell r="AK139">
            <v>0</v>
          </cell>
          <cell r="AL139">
            <v>0</v>
          </cell>
          <cell r="AM139">
            <v>0</v>
          </cell>
          <cell r="AN139">
            <v>7.2757864000203981E-2</v>
          </cell>
        </row>
        <row r="140">
          <cell r="D140" t="str">
            <v>TM004T</v>
          </cell>
          <cell r="G140">
            <v>0</v>
          </cell>
          <cell r="K140">
            <v>0</v>
          </cell>
          <cell r="L140">
            <v>0</v>
          </cell>
          <cell r="M140">
            <v>0</v>
          </cell>
          <cell r="N140">
            <v>0</v>
          </cell>
          <cell r="P140">
            <v>0</v>
          </cell>
          <cell r="R140">
            <v>0</v>
          </cell>
          <cell r="V140">
            <v>0</v>
          </cell>
          <cell r="W140">
            <v>0</v>
          </cell>
          <cell r="Z140">
            <v>0</v>
          </cell>
          <cell r="AA140">
            <v>0</v>
          </cell>
          <cell r="AB140">
            <v>0</v>
          </cell>
          <cell r="AC140">
            <v>0</v>
          </cell>
          <cell r="AD140">
            <v>0</v>
          </cell>
          <cell r="AE140">
            <v>0</v>
          </cell>
          <cell r="AF140">
            <v>0</v>
          </cell>
          <cell r="AH140">
            <v>0</v>
          </cell>
          <cell r="AI140">
            <v>0</v>
          </cell>
          <cell r="AJ140">
            <v>0</v>
          </cell>
          <cell r="AK140">
            <v>0</v>
          </cell>
          <cell r="AL140">
            <v>0</v>
          </cell>
          <cell r="AM140">
            <v>0</v>
          </cell>
          <cell r="AN140">
            <v>0</v>
          </cell>
        </row>
        <row r="141">
          <cell r="D141" t="str">
            <v>TM012C</v>
          </cell>
          <cell r="E141">
            <v>4.4797694453624866</v>
          </cell>
          <cell r="F141">
            <v>4.7238485224351026</v>
          </cell>
          <cell r="G141">
            <v>7.4569362412772477</v>
          </cell>
          <cell r="K141">
            <v>2.4427398196664587</v>
          </cell>
          <cell r="L141">
            <v>5.2765664835195931</v>
          </cell>
          <cell r="M141">
            <v>136.02433680779615</v>
          </cell>
          <cell r="N141">
            <v>28.724396852150235</v>
          </cell>
          <cell r="O141">
            <v>0.79104452355698496</v>
          </cell>
          <cell r="P141">
            <v>1135.5210800088041</v>
          </cell>
          <cell r="Q141">
            <v>1.3518878804861076</v>
          </cell>
          <cell r="R141">
            <v>143.30825642352454</v>
          </cell>
          <cell r="V141">
            <v>3.2765398276661273</v>
          </cell>
          <cell r="W141">
            <v>1473.377402836245</v>
          </cell>
          <cell r="Z141">
            <v>1135.5210800088041</v>
          </cell>
          <cell r="AA141">
            <v>7.4569362412772477</v>
          </cell>
          <cell r="AB141">
            <v>279.33259323132069</v>
          </cell>
          <cell r="AC141">
            <v>0</v>
          </cell>
          <cell r="AD141">
            <v>0</v>
          </cell>
          <cell r="AE141">
            <v>3.2765398276661273</v>
          </cell>
          <cell r="AF141">
            <v>47.790253527176901</v>
          </cell>
          <cell r="AH141">
            <v>0.77069261264828082</v>
          </cell>
          <cell r="AI141">
            <v>5.0611175567934451E-3</v>
          </cell>
          <cell r="AJ141">
            <v>0.18958658704389431</v>
          </cell>
          <cell r="AK141">
            <v>0</v>
          </cell>
          <cell r="AL141">
            <v>0</v>
          </cell>
          <cell r="AM141">
            <v>2.2238292927248666E-3</v>
          </cell>
          <cell r="AN141">
            <v>3.2435853458306657E-2</v>
          </cell>
        </row>
        <row r="142">
          <cell r="D142" t="str">
            <v>TM012S</v>
          </cell>
          <cell r="F142">
            <v>11.733841397561999</v>
          </cell>
          <cell r="G142">
            <v>1.772425996006926</v>
          </cell>
          <cell r="L142">
            <v>20.101903165047084</v>
          </cell>
          <cell r="M142">
            <v>583.72544940666398</v>
          </cell>
          <cell r="N142">
            <v>146.38212929274837</v>
          </cell>
          <cell r="O142">
            <v>5.2738131524610532</v>
          </cell>
          <cell r="P142">
            <v>4515.4740400825531</v>
          </cell>
          <cell r="Q142">
            <v>5.1502277756587231</v>
          </cell>
          <cell r="R142">
            <v>563.46796534279133</v>
          </cell>
          <cell r="W142">
            <v>5853.0817956114925</v>
          </cell>
          <cell r="Z142">
            <v>4515.4740400825531</v>
          </cell>
          <cell r="AA142">
            <v>1.772425996006926</v>
          </cell>
          <cell r="AB142">
            <v>1147.1934147494553</v>
          </cell>
          <cell r="AC142">
            <v>0</v>
          </cell>
          <cell r="AD142">
            <v>0</v>
          </cell>
          <cell r="AE142">
            <v>0</v>
          </cell>
          <cell r="AF142">
            <v>188.64191478347766</v>
          </cell>
          <cell r="AH142">
            <v>0.77146949210040983</v>
          </cell>
          <cell r="AI142">
            <v>3.0281927673313068E-4</v>
          </cell>
          <cell r="AJ142">
            <v>0.19599818605125163</v>
          </cell>
          <cell r="AK142">
            <v>0</v>
          </cell>
          <cell r="AL142">
            <v>0</v>
          </cell>
          <cell r="AM142">
            <v>0</v>
          </cell>
          <cell r="AN142">
            <v>3.2229502571605451E-2</v>
          </cell>
        </row>
        <row r="143">
          <cell r="D143" t="str">
            <v>TM012T</v>
          </cell>
          <cell r="E143">
            <v>0</v>
          </cell>
          <cell r="F143">
            <v>0</v>
          </cell>
          <cell r="G143">
            <v>0</v>
          </cell>
          <cell r="K143">
            <v>0</v>
          </cell>
          <cell r="L143">
            <v>0</v>
          </cell>
          <cell r="M143">
            <v>0</v>
          </cell>
          <cell r="N143">
            <v>0</v>
          </cell>
          <cell r="O143">
            <v>0</v>
          </cell>
          <cell r="P143">
            <v>0</v>
          </cell>
          <cell r="Q143">
            <v>0</v>
          </cell>
          <cell r="R143">
            <v>0</v>
          </cell>
          <cell r="V143">
            <v>0</v>
          </cell>
          <cell r="W143">
            <v>0</v>
          </cell>
          <cell r="Z143">
            <v>0</v>
          </cell>
          <cell r="AA143">
            <v>0</v>
          </cell>
          <cell r="AB143">
            <v>0</v>
          </cell>
          <cell r="AC143">
            <v>0</v>
          </cell>
          <cell r="AD143">
            <v>0</v>
          </cell>
          <cell r="AE143">
            <v>0</v>
          </cell>
          <cell r="AF143">
            <v>0</v>
          </cell>
          <cell r="AH143">
            <v>0</v>
          </cell>
          <cell r="AI143">
            <v>0</v>
          </cell>
          <cell r="AJ143">
            <v>0</v>
          </cell>
          <cell r="AK143">
            <v>0</v>
          </cell>
          <cell r="AL143">
            <v>0</v>
          </cell>
          <cell r="AM143">
            <v>0</v>
          </cell>
          <cell r="AN143">
            <v>0</v>
          </cell>
        </row>
        <row r="144">
          <cell r="D144" t="str">
            <v>TS001C</v>
          </cell>
          <cell r="V144">
            <v>16.309674517359277</v>
          </cell>
          <cell r="W144">
            <v>16.309674517359277</v>
          </cell>
          <cell r="Z144">
            <v>0</v>
          </cell>
          <cell r="AA144">
            <v>0</v>
          </cell>
          <cell r="AB144">
            <v>0</v>
          </cell>
          <cell r="AC144">
            <v>0</v>
          </cell>
          <cell r="AD144">
            <v>0</v>
          </cell>
          <cell r="AE144">
            <v>16.309674517359277</v>
          </cell>
          <cell r="AF144">
            <v>0</v>
          </cell>
          <cell r="AH144">
            <v>0</v>
          </cell>
          <cell r="AI144">
            <v>0</v>
          </cell>
          <cell r="AJ144">
            <v>0</v>
          </cell>
          <cell r="AK144">
            <v>0</v>
          </cell>
          <cell r="AL144">
            <v>0</v>
          </cell>
          <cell r="AM144">
            <v>1</v>
          </cell>
          <cell r="AN144">
            <v>0</v>
          </cell>
        </row>
        <row r="145">
          <cell r="D145" t="str">
            <v>TS001S</v>
          </cell>
          <cell r="R145">
            <v>3682.0808756949641</v>
          </cell>
          <cell r="U145">
            <v>5203.4505890351784</v>
          </cell>
          <cell r="W145">
            <v>8885.531464730142</v>
          </cell>
          <cell r="Z145">
            <v>0</v>
          </cell>
          <cell r="AA145">
            <v>0</v>
          </cell>
          <cell r="AB145">
            <v>3682.0808756949641</v>
          </cell>
          <cell r="AC145">
            <v>5203.4505890351784</v>
          </cell>
          <cell r="AD145">
            <v>0</v>
          </cell>
          <cell r="AE145">
            <v>0</v>
          </cell>
          <cell r="AF145">
            <v>0</v>
          </cell>
          <cell r="AH145">
            <v>0</v>
          </cell>
          <cell r="AI145">
            <v>0</v>
          </cell>
          <cell r="AJ145">
            <v>0.41439061808631961</v>
          </cell>
          <cell r="AK145">
            <v>0.5856093819136805</v>
          </cell>
          <cell r="AL145">
            <v>0</v>
          </cell>
          <cell r="AM145">
            <v>0</v>
          </cell>
          <cell r="AN145">
            <v>0</v>
          </cell>
        </row>
        <row r="146">
          <cell r="D146" t="str">
            <v>TS001T</v>
          </cell>
          <cell r="G146">
            <v>0</v>
          </cell>
          <cell r="H146">
            <v>0</v>
          </cell>
          <cell r="L146">
            <v>0</v>
          </cell>
          <cell r="M146">
            <v>0</v>
          </cell>
          <cell r="P146">
            <v>0</v>
          </cell>
          <cell r="R146">
            <v>0</v>
          </cell>
          <cell r="S146">
            <v>0</v>
          </cell>
          <cell r="T146">
            <v>0</v>
          </cell>
          <cell r="U146">
            <v>0</v>
          </cell>
          <cell r="V146">
            <v>0</v>
          </cell>
          <cell r="W146">
            <v>0</v>
          </cell>
          <cell r="Z146">
            <v>0</v>
          </cell>
          <cell r="AA146">
            <v>0</v>
          </cell>
          <cell r="AB146">
            <v>0</v>
          </cell>
          <cell r="AC146">
            <v>0</v>
          </cell>
          <cell r="AD146">
            <v>0</v>
          </cell>
          <cell r="AE146">
            <v>0</v>
          </cell>
          <cell r="AF146">
            <v>0</v>
          </cell>
          <cell r="AH146">
            <v>0</v>
          </cell>
          <cell r="AI146">
            <v>0</v>
          </cell>
          <cell r="AJ146">
            <v>0</v>
          </cell>
          <cell r="AK146">
            <v>0</v>
          </cell>
          <cell r="AL146">
            <v>0</v>
          </cell>
          <cell r="AM146">
            <v>0</v>
          </cell>
          <cell r="AN146">
            <v>0</v>
          </cell>
        </row>
        <row r="147">
          <cell r="D147" t="str">
            <v>TS005C</v>
          </cell>
          <cell r="V147">
            <v>94.402688059528202</v>
          </cell>
          <cell r="W147">
            <v>94.402688059528202</v>
          </cell>
          <cell r="Z147">
            <v>0</v>
          </cell>
          <cell r="AA147">
            <v>0</v>
          </cell>
          <cell r="AB147">
            <v>0</v>
          </cell>
          <cell r="AC147">
            <v>0</v>
          </cell>
          <cell r="AD147">
            <v>0</v>
          </cell>
          <cell r="AE147">
            <v>94.402688059528202</v>
          </cell>
          <cell r="AF147">
            <v>0</v>
          </cell>
          <cell r="AH147">
            <v>0</v>
          </cell>
          <cell r="AI147">
            <v>0</v>
          </cell>
          <cell r="AJ147">
            <v>0</v>
          </cell>
          <cell r="AK147">
            <v>0</v>
          </cell>
          <cell r="AL147">
            <v>0</v>
          </cell>
          <cell r="AM147">
            <v>1</v>
          </cell>
          <cell r="AN147">
            <v>0</v>
          </cell>
        </row>
        <row r="148">
          <cell r="D148" t="str">
            <v>TS008N</v>
          </cell>
          <cell r="L148">
            <v>1.4318694289477565</v>
          </cell>
          <cell r="T148">
            <v>52.509424119013673</v>
          </cell>
          <cell r="W148">
            <v>53.941293547961429</v>
          </cell>
          <cell r="Z148">
            <v>0</v>
          </cell>
          <cell r="AA148">
            <v>0</v>
          </cell>
          <cell r="AB148">
            <v>0</v>
          </cell>
          <cell r="AC148">
            <v>0</v>
          </cell>
          <cell r="AD148">
            <v>52.509424119013673</v>
          </cell>
          <cell r="AE148">
            <v>0</v>
          </cell>
          <cell r="AF148">
            <v>1.4318694289477563</v>
          </cell>
          <cell r="AH148">
            <v>0</v>
          </cell>
          <cell r="AI148">
            <v>0</v>
          </cell>
          <cell r="AJ148">
            <v>0</v>
          </cell>
          <cell r="AK148">
            <v>0</v>
          </cell>
          <cell r="AL148">
            <v>0.97345504093863411</v>
          </cell>
          <cell r="AM148">
            <v>0</v>
          </cell>
          <cell r="AN148">
            <v>2.6544959061365891E-2</v>
          </cell>
        </row>
        <row r="149">
          <cell r="D149" t="str">
            <v>TS008T</v>
          </cell>
          <cell r="L149">
            <v>0</v>
          </cell>
          <cell r="T149">
            <v>0</v>
          </cell>
          <cell r="W149">
            <v>0</v>
          </cell>
          <cell r="Z149">
            <v>0</v>
          </cell>
          <cell r="AA149">
            <v>0</v>
          </cell>
          <cell r="AB149">
            <v>0</v>
          </cell>
          <cell r="AC149">
            <v>0</v>
          </cell>
          <cell r="AD149">
            <v>0</v>
          </cell>
          <cell r="AE149">
            <v>0</v>
          </cell>
          <cell r="AF149">
            <v>0</v>
          </cell>
          <cell r="AH149">
            <v>0</v>
          </cell>
          <cell r="AI149">
            <v>0</v>
          </cell>
          <cell r="AJ149">
            <v>0</v>
          </cell>
          <cell r="AK149">
            <v>0</v>
          </cell>
          <cell r="AL149">
            <v>0</v>
          </cell>
          <cell r="AM149">
            <v>0</v>
          </cell>
          <cell r="AN149">
            <v>0</v>
          </cell>
        </row>
        <row r="150">
          <cell r="D150" t="str">
            <v>TS015S</v>
          </cell>
          <cell r="R150">
            <v>293.04585547675276</v>
          </cell>
          <cell r="U150">
            <v>302.29084267283031</v>
          </cell>
          <cell r="W150">
            <v>595.33669814958307</v>
          </cell>
          <cell r="Z150">
            <v>0</v>
          </cell>
          <cell r="AA150">
            <v>0</v>
          </cell>
          <cell r="AB150">
            <v>293.04585547675276</v>
          </cell>
          <cell r="AC150">
            <v>302.29084267283031</v>
          </cell>
          <cell r="AD150">
            <v>0</v>
          </cell>
          <cell r="AE150">
            <v>0</v>
          </cell>
          <cell r="AF150">
            <v>0</v>
          </cell>
          <cell r="AH150">
            <v>0</v>
          </cell>
          <cell r="AI150">
            <v>0</v>
          </cell>
          <cell r="AJ150">
            <v>0.49223549696767166</v>
          </cell>
          <cell r="AK150">
            <v>0.50776450303232834</v>
          </cell>
          <cell r="AL150">
            <v>0</v>
          </cell>
          <cell r="AM150">
            <v>0</v>
          </cell>
          <cell r="AN150">
            <v>0</v>
          </cell>
        </row>
        <row r="151">
          <cell r="D151" t="str">
            <v>TS015T</v>
          </cell>
          <cell r="L151">
            <v>0</v>
          </cell>
          <cell r="M151">
            <v>0</v>
          </cell>
          <cell r="R151">
            <v>0</v>
          </cell>
          <cell r="U151">
            <v>0</v>
          </cell>
          <cell r="V151">
            <v>0</v>
          </cell>
          <cell r="W151">
            <v>0</v>
          </cell>
          <cell r="Z151">
            <v>0</v>
          </cell>
          <cell r="AA151">
            <v>0</v>
          </cell>
          <cell r="AB151">
            <v>0</v>
          </cell>
          <cell r="AC151">
            <v>0</v>
          </cell>
          <cell r="AD151">
            <v>0</v>
          </cell>
          <cell r="AE151">
            <v>0</v>
          </cell>
          <cell r="AF151">
            <v>0</v>
          </cell>
          <cell r="AH151">
            <v>0</v>
          </cell>
          <cell r="AI151">
            <v>0</v>
          </cell>
          <cell r="AJ151">
            <v>0</v>
          </cell>
          <cell r="AK151">
            <v>0</v>
          </cell>
          <cell r="AL151">
            <v>0</v>
          </cell>
          <cell r="AM151">
            <v>0</v>
          </cell>
          <cell r="AN151">
            <v>0</v>
          </cell>
        </row>
        <row r="152">
          <cell r="D152" t="str">
            <v>TS016S</v>
          </cell>
          <cell r="V152">
            <v>2748.015996680625</v>
          </cell>
          <cell r="W152">
            <v>2748.015996680625</v>
          </cell>
          <cell r="Z152">
            <v>0</v>
          </cell>
          <cell r="AA152">
            <v>0</v>
          </cell>
          <cell r="AB152">
            <v>0</v>
          </cell>
          <cell r="AC152">
            <v>0</v>
          </cell>
          <cell r="AD152">
            <v>0</v>
          </cell>
          <cell r="AE152">
            <v>2748.015996680625</v>
          </cell>
          <cell r="AF152">
            <v>0</v>
          </cell>
          <cell r="AH152">
            <v>0</v>
          </cell>
          <cell r="AI152">
            <v>0</v>
          </cell>
          <cell r="AJ152">
            <v>0</v>
          </cell>
          <cell r="AK152">
            <v>0</v>
          </cell>
          <cell r="AL152">
            <v>0</v>
          </cell>
          <cell r="AM152">
            <v>1</v>
          </cell>
          <cell r="AN152">
            <v>0</v>
          </cell>
        </row>
        <row r="153">
          <cell r="D153" t="str">
            <v>TS016T</v>
          </cell>
          <cell r="H153">
            <v>0</v>
          </cell>
          <cell r="L153">
            <v>0</v>
          </cell>
          <cell r="M153">
            <v>0</v>
          </cell>
          <cell r="T153">
            <v>0</v>
          </cell>
          <cell r="U153">
            <v>0</v>
          </cell>
          <cell r="V153">
            <v>0</v>
          </cell>
          <cell r="W153">
            <v>0</v>
          </cell>
          <cell r="Z153">
            <v>0</v>
          </cell>
          <cell r="AA153">
            <v>0</v>
          </cell>
          <cell r="AB153">
            <v>0</v>
          </cell>
          <cell r="AC153">
            <v>0</v>
          </cell>
          <cell r="AD153">
            <v>0</v>
          </cell>
          <cell r="AE153">
            <v>0</v>
          </cell>
          <cell r="AF153">
            <v>0</v>
          </cell>
          <cell r="AH153">
            <v>0</v>
          </cell>
          <cell r="AI153">
            <v>0</v>
          </cell>
          <cell r="AJ153">
            <v>0</v>
          </cell>
          <cell r="AK153">
            <v>0</v>
          </cell>
          <cell r="AL153">
            <v>0</v>
          </cell>
          <cell r="AM153">
            <v>0</v>
          </cell>
          <cell r="AN153">
            <v>0</v>
          </cell>
        </row>
        <row r="154">
          <cell r="D154" t="str">
            <v>TS017C</v>
          </cell>
          <cell r="V154">
            <v>0</v>
          </cell>
          <cell r="W154">
            <v>0</v>
          </cell>
          <cell r="Z154">
            <v>0</v>
          </cell>
          <cell r="AA154">
            <v>0</v>
          </cell>
          <cell r="AB154">
            <v>0</v>
          </cell>
          <cell r="AC154">
            <v>0</v>
          </cell>
          <cell r="AD154">
            <v>0</v>
          </cell>
          <cell r="AE154">
            <v>0</v>
          </cell>
          <cell r="AF154">
            <v>0</v>
          </cell>
          <cell r="AH154">
            <v>0</v>
          </cell>
          <cell r="AI154">
            <v>0</v>
          </cell>
          <cell r="AJ154">
            <v>0</v>
          </cell>
          <cell r="AK154">
            <v>0</v>
          </cell>
          <cell r="AL154">
            <v>0</v>
          </cell>
          <cell r="AM154">
            <v>0</v>
          </cell>
          <cell r="AN154">
            <v>0</v>
          </cell>
        </row>
        <row r="155">
          <cell r="D155" t="str">
            <v>TS017S</v>
          </cell>
          <cell r="M155">
            <v>0</v>
          </cell>
          <cell r="R155">
            <v>0</v>
          </cell>
          <cell r="T155">
            <v>0</v>
          </cell>
          <cell r="U155">
            <v>0</v>
          </cell>
          <cell r="V155">
            <v>0</v>
          </cell>
          <cell r="W155">
            <v>0</v>
          </cell>
          <cell r="Z155">
            <v>0</v>
          </cell>
          <cell r="AA155">
            <v>0</v>
          </cell>
          <cell r="AB155">
            <v>0</v>
          </cell>
          <cell r="AC155">
            <v>0</v>
          </cell>
          <cell r="AD155">
            <v>0</v>
          </cell>
          <cell r="AE155">
            <v>0</v>
          </cell>
          <cell r="AF155">
            <v>0</v>
          </cell>
          <cell r="AH155">
            <v>0</v>
          </cell>
          <cell r="AI155">
            <v>0</v>
          </cell>
          <cell r="AJ155">
            <v>0</v>
          </cell>
          <cell r="AK155">
            <v>0</v>
          </cell>
          <cell r="AL155">
            <v>0</v>
          </cell>
          <cell r="AM155">
            <v>0</v>
          </cell>
          <cell r="AN155">
            <v>0</v>
          </cell>
        </row>
        <row r="156">
          <cell r="D156" t="str">
            <v>TS027C</v>
          </cell>
          <cell r="H156">
            <v>94.507855802477906</v>
          </cell>
          <cell r="V156">
            <v>3.2320260352172689</v>
          </cell>
          <cell r="W156">
            <v>97.739881837695179</v>
          </cell>
          <cell r="Z156">
            <v>0</v>
          </cell>
          <cell r="AA156">
            <v>0</v>
          </cell>
          <cell r="AB156">
            <v>0</v>
          </cell>
          <cell r="AC156">
            <v>0</v>
          </cell>
          <cell r="AD156">
            <v>0</v>
          </cell>
          <cell r="AE156">
            <v>3.2320260352172689</v>
          </cell>
          <cell r="AF156">
            <v>94.507855802477906</v>
          </cell>
          <cell r="AH156">
            <v>0</v>
          </cell>
          <cell r="AI156">
            <v>0</v>
          </cell>
          <cell r="AJ156">
            <v>0</v>
          </cell>
          <cell r="AK156">
            <v>0</v>
          </cell>
          <cell r="AL156">
            <v>0</v>
          </cell>
          <cell r="AM156">
            <v>3.3067627814245819E-2</v>
          </cell>
          <cell r="AN156">
            <v>0.96693237218575412</v>
          </cell>
        </row>
        <row r="157">
          <cell r="D157" t="str">
            <v>TS027N</v>
          </cell>
          <cell r="H157">
            <v>50.033570718958892</v>
          </cell>
          <cell r="V157">
            <v>1.7110726068797306</v>
          </cell>
          <cell r="W157">
            <v>51.744643325838624</v>
          </cell>
          <cell r="Z157">
            <v>0</v>
          </cell>
          <cell r="AA157">
            <v>0</v>
          </cell>
          <cell r="AB157">
            <v>0</v>
          </cell>
          <cell r="AC157">
            <v>0</v>
          </cell>
          <cell r="AD157">
            <v>0</v>
          </cell>
          <cell r="AE157">
            <v>1.7110726068797306</v>
          </cell>
          <cell r="AF157">
            <v>50.033570718958892</v>
          </cell>
          <cell r="AH157">
            <v>0</v>
          </cell>
          <cell r="AI157">
            <v>0</v>
          </cell>
          <cell r="AJ157">
            <v>0</v>
          </cell>
          <cell r="AK157">
            <v>0</v>
          </cell>
          <cell r="AL157">
            <v>0</v>
          </cell>
          <cell r="AM157">
            <v>3.3067627814245819E-2</v>
          </cell>
          <cell r="AN157">
            <v>0.96693237218575412</v>
          </cell>
        </row>
        <row r="158">
          <cell r="D158" t="str">
            <v>TS027S</v>
          </cell>
          <cell r="V158">
            <v>2517.834197917578</v>
          </cell>
          <cell r="W158">
            <v>2517.834197917578</v>
          </cell>
          <cell r="Z158">
            <v>0</v>
          </cell>
          <cell r="AA158">
            <v>0</v>
          </cell>
          <cell r="AB158">
            <v>0</v>
          </cell>
          <cell r="AC158">
            <v>0</v>
          </cell>
          <cell r="AD158">
            <v>0</v>
          </cell>
          <cell r="AE158">
            <v>2517.834197917578</v>
          </cell>
          <cell r="AF158">
            <v>0</v>
          </cell>
          <cell r="AH158">
            <v>0</v>
          </cell>
          <cell r="AI158">
            <v>0</v>
          </cell>
          <cell r="AJ158">
            <v>0</v>
          </cell>
          <cell r="AK158">
            <v>0</v>
          </cell>
          <cell r="AL158">
            <v>0</v>
          </cell>
          <cell r="AM158">
            <v>1</v>
          </cell>
          <cell r="AN158">
            <v>0</v>
          </cell>
        </row>
        <row r="159">
          <cell r="D159" t="str">
            <v>TS032S</v>
          </cell>
          <cell r="V159">
            <v>3239.9966306706324</v>
          </cell>
          <cell r="W159">
            <v>3239.9966306706324</v>
          </cell>
          <cell r="Z159">
            <v>0</v>
          </cell>
          <cell r="AA159">
            <v>0</v>
          </cell>
          <cell r="AB159">
            <v>0</v>
          </cell>
          <cell r="AC159">
            <v>0</v>
          </cell>
          <cell r="AD159">
            <v>0</v>
          </cell>
          <cell r="AE159">
            <v>3239.9966306706324</v>
          </cell>
          <cell r="AF159">
            <v>0</v>
          </cell>
          <cell r="AH159">
            <v>0</v>
          </cell>
          <cell r="AI159">
            <v>0</v>
          </cell>
          <cell r="AJ159">
            <v>0</v>
          </cell>
          <cell r="AK159">
            <v>0</v>
          </cell>
          <cell r="AL159">
            <v>0</v>
          </cell>
          <cell r="AM159">
            <v>1</v>
          </cell>
          <cell r="AN159">
            <v>0</v>
          </cell>
        </row>
        <row r="160">
          <cell r="D160" t="str">
            <v>TS033</v>
          </cell>
          <cell r="U160">
            <v>28.045885018367827</v>
          </cell>
          <cell r="V160">
            <v>13.611785791139271</v>
          </cell>
          <cell r="W160">
            <v>41.657670809507096</v>
          </cell>
          <cell r="Z160">
            <v>0</v>
          </cell>
          <cell r="AA160">
            <v>0</v>
          </cell>
          <cell r="AB160">
            <v>0</v>
          </cell>
          <cell r="AC160">
            <v>28.045885018367827</v>
          </cell>
          <cell r="AD160">
            <v>0</v>
          </cell>
          <cell r="AE160">
            <v>13.611785791139271</v>
          </cell>
          <cell r="AF160">
            <v>0</v>
          </cell>
          <cell r="AH160">
            <v>0</v>
          </cell>
          <cell r="AI160">
            <v>0</v>
          </cell>
          <cell r="AJ160">
            <v>0</v>
          </cell>
          <cell r="AK160">
            <v>0.6732465947656201</v>
          </cell>
          <cell r="AL160">
            <v>0</v>
          </cell>
          <cell r="AM160">
            <v>0.3267534052343799</v>
          </cell>
          <cell r="AN160">
            <v>0</v>
          </cell>
        </row>
        <row r="161">
          <cell r="D161" t="str">
            <v>TS034</v>
          </cell>
          <cell r="M161">
            <v>14.378815490177686</v>
          </cell>
          <cell r="R161">
            <v>10.549499495640251</v>
          </cell>
          <cell r="U161">
            <v>75.488903778613093</v>
          </cell>
          <cell r="W161">
            <v>100.41721876443103</v>
          </cell>
          <cell r="Z161">
            <v>0</v>
          </cell>
          <cell r="AA161">
            <v>0</v>
          </cell>
          <cell r="AB161">
            <v>24.928314985817938</v>
          </cell>
          <cell r="AC161">
            <v>75.488903778613093</v>
          </cell>
          <cell r="AD161">
            <v>0</v>
          </cell>
          <cell r="AE161">
            <v>0</v>
          </cell>
          <cell r="AF161">
            <v>0</v>
          </cell>
          <cell r="AH161">
            <v>0</v>
          </cell>
          <cell r="AI161">
            <v>0</v>
          </cell>
          <cell r="AJ161">
            <v>0.24824741506033268</v>
          </cell>
          <cell r="AK161">
            <v>0.75175258493966735</v>
          </cell>
          <cell r="AL161">
            <v>0</v>
          </cell>
          <cell r="AM161">
            <v>0</v>
          </cell>
          <cell r="AN161">
            <v>0</v>
          </cell>
        </row>
        <row r="162">
          <cell r="D162" t="str">
            <v>TS035</v>
          </cell>
          <cell r="V162">
            <v>19.886723158157753</v>
          </cell>
          <cell r="W162">
            <v>19.886723158157753</v>
          </cell>
          <cell r="Z162">
            <v>0</v>
          </cell>
          <cell r="AA162">
            <v>0</v>
          </cell>
          <cell r="AB162">
            <v>0</v>
          </cell>
          <cell r="AC162">
            <v>0</v>
          </cell>
          <cell r="AD162">
            <v>0</v>
          </cell>
          <cell r="AE162">
            <v>19.886723158157753</v>
          </cell>
          <cell r="AF162">
            <v>0</v>
          </cell>
          <cell r="AH162">
            <v>0</v>
          </cell>
          <cell r="AI162">
            <v>0</v>
          </cell>
          <cell r="AJ162">
            <v>0</v>
          </cell>
          <cell r="AK162">
            <v>0</v>
          </cell>
          <cell r="AL162">
            <v>0</v>
          </cell>
          <cell r="AM162">
            <v>1</v>
          </cell>
          <cell r="AN162">
            <v>0</v>
          </cell>
        </row>
        <row r="163">
          <cell r="D163" t="str">
            <v>TS036S</v>
          </cell>
          <cell r="U163">
            <v>40.321776469546393</v>
          </cell>
          <cell r="V163">
            <v>240.04684963741022</v>
          </cell>
          <cell r="W163">
            <v>280.36862610695664</v>
          </cell>
          <cell r="Z163">
            <v>0</v>
          </cell>
          <cell r="AA163">
            <v>0</v>
          </cell>
          <cell r="AB163">
            <v>0</v>
          </cell>
          <cell r="AC163">
            <v>40.321776469546393</v>
          </cell>
          <cell r="AD163">
            <v>0</v>
          </cell>
          <cell r="AE163">
            <v>240.04684963741022</v>
          </cell>
          <cell r="AF163">
            <v>0</v>
          </cell>
          <cell r="AH163">
            <v>0</v>
          </cell>
          <cell r="AI163">
            <v>0</v>
          </cell>
          <cell r="AJ163">
            <v>0</v>
          </cell>
          <cell r="AK163">
            <v>0.14381700630855968</v>
          </cell>
          <cell r="AL163">
            <v>0</v>
          </cell>
          <cell r="AM163">
            <v>0.85618299369144024</v>
          </cell>
          <cell r="AN163">
            <v>0</v>
          </cell>
        </row>
        <row r="164">
          <cell r="D164" t="str">
            <v>TS048</v>
          </cell>
          <cell r="U164">
            <v>35.289955234189847</v>
          </cell>
          <cell r="W164">
            <v>35.289955234189847</v>
          </cell>
          <cell r="Z164">
            <v>0</v>
          </cell>
          <cell r="AA164">
            <v>0</v>
          </cell>
          <cell r="AB164">
            <v>0</v>
          </cell>
          <cell r="AC164">
            <v>35.289955234189847</v>
          </cell>
          <cell r="AD164">
            <v>0</v>
          </cell>
          <cell r="AE164">
            <v>0</v>
          </cell>
          <cell r="AF164">
            <v>0</v>
          </cell>
          <cell r="AH164">
            <v>0</v>
          </cell>
          <cell r="AI164">
            <v>0</v>
          </cell>
          <cell r="AJ164">
            <v>0</v>
          </cell>
          <cell r="AK164">
            <v>1</v>
          </cell>
          <cell r="AL164">
            <v>0</v>
          </cell>
          <cell r="AM164">
            <v>0</v>
          </cell>
          <cell r="AN164">
            <v>0</v>
          </cell>
        </row>
        <row r="165">
          <cell r="D165" t="str">
            <v>TS086S</v>
          </cell>
          <cell r="R165">
            <v>93.016201264803541</v>
          </cell>
          <cell r="U165">
            <v>348.41562334334094</v>
          </cell>
          <cell r="W165">
            <v>441.4318246081445</v>
          </cell>
          <cell r="Z165">
            <v>0</v>
          </cell>
          <cell r="AA165">
            <v>0</v>
          </cell>
          <cell r="AB165">
            <v>93.016201264803541</v>
          </cell>
          <cell r="AC165">
            <v>348.41562334334094</v>
          </cell>
          <cell r="AD165">
            <v>0</v>
          </cell>
          <cell r="AE165">
            <v>0</v>
          </cell>
          <cell r="AF165">
            <v>0</v>
          </cell>
          <cell r="AH165">
            <v>0</v>
          </cell>
          <cell r="AI165">
            <v>0</v>
          </cell>
          <cell r="AJ165">
            <v>0.21071476064820038</v>
          </cell>
          <cell r="AK165">
            <v>0.78928523935179962</v>
          </cell>
          <cell r="AL165">
            <v>0</v>
          </cell>
          <cell r="AM165">
            <v>0</v>
          </cell>
          <cell r="AN165">
            <v>0</v>
          </cell>
        </row>
        <row r="166">
          <cell r="D166" t="str">
            <v>TS086T</v>
          </cell>
          <cell r="H166">
            <v>0</v>
          </cell>
          <cell r="L166">
            <v>0</v>
          </cell>
          <cell r="M166">
            <v>0</v>
          </cell>
          <cell r="R166">
            <v>0</v>
          </cell>
          <cell r="S166">
            <v>0</v>
          </cell>
          <cell r="U166">
            <v>0</v>
          </cell>
          <cell r="W166">
            <v>0</v>
          </cell>
          <cell r="Z166">
            <v>0</v>
          </cell>
          <cell r="AA166">
            <v>0</v>
          </cell>
          <cell r="AB166">
            <v>0</v>
          </cell>
          <cell r="AC166">
            <v>0</v>
          </cell>
          <cell r="AD166">
            <v>0</v>
          </cell>
          <cell r="AE166">
            <v>0</v>
          </cell>
          <cell r="AF166">
            <v>0</v>
          </cell>
          <cell r="AH166">
            <v>0</v>
          </cell>
          <cell r="AI166">
            <v>0</v>
          </cell>
          <cell r="AJ166">
            <v>0</v>
          </cell>
          <cell r="AK166">
            <v>0</v>
          </cell>
          <cell r="AL166">
            <v>0</v>
          </cell>
          <cell r="AM166">
            <v>0</v>
          </cell>
          <cell r="AN166">
            <v>0</v>
          </cell>
        </row>
        <row r="167">
          <cell r="D167" t="str">
            <v>TS114S</v>
          </cell>
          <cell r="K167">
            <v>0</v>
          </cell>
          <cell r="M167">
            <v>0</v>
          </cell>
          <cell r="S167">
            <v>0</v>
          </cell>
          <cell r="U167">
            <v>0</v>
          </cell>
          <cell r="W167">
            <v>0</v>
          </cell>
          <cell r="Z167">
            <v>0</v>
          </cell>
          <cell r="AA167">
            <v>0</v>
          </cell>
          <cell r="AB167">
            <v>0</v>
          </cell>
          <cell r="AC167">
            <v>0</v>
          </cell>
          <cell r="AD167">
            <v>0</v>
          </cell>
          <cell r="AE167">
            <v>0</v>
          </cell>
          <cell r="AF167">
            <v>0</v>
          </cell>
          <cell r="AH167">
            <v>0</v>
          </cell>
          <cell r="AI167">
            <v>0</v>
          </cell>
          <cell r="AJ167">
            <v>0</v>
          </cell>
          <cell r="AK167">
            <v>0</v>
          </cell>
          <cell r="AL167">
            <v>0</v>
          </cell>
          <cell r="AM167">
            <v>0</v>
          </cell>
          <cell r="AN167">
            <v>0</v>
          </cell>
        </row>
        <row r="168">
          <cell r="D168" t="str">
            <v>TS124</v>
          </cell>
          <cell r="T168">
            <v>2.0584980817170431</v>
          </cell>
          <cell r="U168">
            <v>9.4695857803015553</v>
          </cell>
          <cell r="W168">
            <v>11.528083862018597</v>
          </cell>
          <cell r="Z168">
            <v>0</v>
          </cell>
          <cell r="AA168">
            <v>0</v>
          </cell>
          <cell r="AB168">
            <v>0</v>
          </cell>
          <cell r="AC168">
            <v>9.4695857803015553</v>
          </cell>
          <cell r="AD168">
            <v>2.0584980817170431</v>
          </cell>
          <cell r="AE168">
            <v>0</v>
          </cell>
          <cell r="AF168">
            <v>0</v>
          </cell>
          <cell r="AH168">
            <v>0</v>
          </cell>
          <cell r="AI168">
            <v>0</v>
          </cell>
          <cell r="AJ168">
            <v>0</v>
          </cell>
          <cell r="AK168">
            <v>0.82143623291125212</v>
          </cell>
          <cell r="AL168">
            <v>0.17856376708874797</v>
          </cell>
          <cell r="AM168">
            <v>0</v>
          </cell>
          <cell r="AN168">
            <v>0</v>
          </cell>
        </row>
        <row r="169">
          <cell r="D169" t="str">
            <v>URC</v>
          </cell>
          <cell r="V169">
            <v>13.343379159276276</v>
          </cell>
          <cell r="W169">
            <v>13.343379159276276</v>
          </cell>
          <cell r="Z169">
            <v>0</v>
          </cell>
          <cell r="AA169">
            <v>0</v>
          </cell>
          <cell r="AB169">
            <v>0</v>
          </cell>
          <cell r="AC169">
            <v>0</v>
          </cell>
          <cell r="AD169">
            <v>0</v>
          </cell>
          <cell r="AE169">
            <v>13.343379159276276</v>
          </cell>
          <cell r="AF169">
            <v>0</v>
          </cell>
          <cell r="AH169">
            <v>0</v>
          </cell>
          <cell r="AI169">
            <v>0</v>
          </cell>
          <cell r="AJ169">
            <v>0</v>
          </cell>
          <cell r="AK169">
            <v>0</v>
          </cell>
          <cell r="AL169">
            <v>0</v>
          </cell>
          <cell r="AM169">
            <v>1</v>
          </cell>
          <cell r="AN169">
            <v>0</v>
          </cell>
        </row>
        <row r="170">
          <cell r="E170">
            <v>4.4797694453624866</v>
          </cell>
          <cell r="F170">
            <v>3.2816298652714195</v>
          </cell>
          <cell r="G170">
            <v>87.651567817414119</v>
          </cell>
          <cell r="H170">
            <v>144.54142652143679</v>
          </cell>
          <cell r="J170">
            <v>3.0934527164961905</v>
          </cell>
          <cell r="L170">
            <v>1920.8296533333144</v>
          </cell>
          <cell r="M170">
            <v>2408.6319185426992</v>
          </cell>
          <cell r="N170">
            <v>252.9382472838966</v>
          </cell>
          <cell r="O170">
            <v>6.0648576760180379</v>
          </cell>
          <cell r="P170">
            <v>6733.6412881097622</v>
          </cell>
          <cell r="Q170">
            <v>6.5021156561448308</v>
          </cell>
          <cell r="R170">
            <v>4969.161894069649</v>
          </cell>
          <cell r="S170">
            <v>0</v>
          </cell>
          <cell r="T170">
            <v>1675.359359286949</v>
          </cell>
          <cell r="U170">
            <v>19122.36993447542</v>
          </cell>
          <cell r="V170">
            <v>9306.0709775096184</v>
          </cell>
          <cell r="W170">
            <v>46644.618092309451</v>
          </cell>
          <cell r="Z170">
            <v>6733.6412881097622</v>
          </cell>
          <cell r="AA170">
            <v>87.651567817414119</v>
          </cell>
          <cell r="AB170">
            <v>7377.7938126123481</v>
          </cell>
          <cell r="AC170">
            <v>19122.36993447542</v>
          </cell>
          <cell r="AD170">
            <v>1675.359359286949</v>
          </cell>
          <cell r="AE170">
            <v>9306.0709775096184</v>
          </cell>
          <cell r="AF170">
            <v>2341.7311524979377</v>
          </cell>
          <cell r="AH170">
            <v>0.14436051925184426</v>
          </cell>
          <cell r="AI170">
            <v>1.8791357160209165E-3</v>
          </cell>
          <cell r="AJ170">
            <v>0.1581703123393943</v>
          </cell>
          <cell r="AK170">
            <v>0.40995876301596795</v>
          </cell>
          <cell r="AL170">
            <v>3.5917527633550814E-2</v>
          </cell>
          <cell r="AM170">
            <v>0.19951006907362717</v>
          </cell>
          <cell r="AN170">
            <v>5.0203672969594569E-2</v>
          </cell>
        </row>
      </sheetData>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TTON MENU"/>
      <sheetName val="Output"/>
      <sheetName val="Summary"/>
      <sheetName val="Board Subset Summary"/>
      <sheetName val="ENERGY by tariff by year (ML)"/>
      <sheetName val="ENERGY TOU (ML)"/>
      <sheetName val="ENERGY by tariff by year (H)"/>
      <sheetName val="ENERGY TOU (H)"/>
      <sheetName val="ENERGY by tariff by year (L)"/>
      <sheetName val="ENERGY TOU (L)"/>
      <sheetName val="CUSTOMERS by tariff by year(ML)"/>
      <sheetName val="CUSTOMERS by tariff by year (H)"/>
      <sheetName val="CUSTOMERS by tariff by year (L)"/>
      <sheetName val="DEMAND by tariff by year (M)"/>
      <sheetName val="DEMAND by tariff by year (H)"/>
      <sheetName val="DEMAND by tariff by year (L)"/>
      <sheetName val="Summary Compared to Older"/>
      <sheetName val="Energy Board By Customer"/>
      <sheetName val="Residential&amp;NonResEnergy"/>
      <sheetName val="Residential&amp;NonResCustomers"/>
      <sheetName val="Input_Workings"/>
      <sheetName val="TM1_ACTUALS"/>
      <sheetName val="INPUT_Judgements"/>
      <sheetName val="IDt from MF160408"/>
      <sheetName val="CRA FAZIO SME C&amp;I"/>
      <sheetName val="Pen_kwh"/>
      <sheetName val="Additional AC workings"/>
      <sheetName val="INPUT from NIEIR"/>
      <sheetName val="WORK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4">
          <cell r="D24">
            <v>-5.1922485660828577E-2</v>
          </cell>
        </row>
      </sheetData>
      <sheetData sheetId="23"/>
      <sheetData sheetId="24"/>
      <sheetData sheetId="25"/>
      <sheetData sheetId="26"/>
      <sheetData sheetId="27"/>
      <sheetData sheetId="2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_PIVOT"/>
      <sheetName val="MP"/>
      <sheetName val="1213N_PIVOT"/>
      <sheetName val="1213NORMALISED"/>
      <sheetName val="CAPEX"/>
      <sheetName val="OPEX"/>
      <sheetName val="OPEX historial"/>
      <sheetName val="SG_region_fix"/>
      <sheetName val="_1111"/>
      <sheetName val="_1111 backup"/>
      <sheetName val="SG"/>
      <sheetName val="Sheet3"/>
      <sheetName val="CashflowPivot"/>
      <sheetName val="CashflowData"/>
      <sheetName val="CashflowData Backup"/>
      <sheetName val="TS017"/>
      <sheetName val="OPEX ENAMC"/>
      <sheetName val="CAPEX ENAMC"/>
      <sheetName val="Opex_cat_map"/>
      <sheetName val="FY_MAP"/>
      <sheetName val="REGION_MAP"/>
      <sheetName val="Sheet1"/>
      <sheetName val="Sheet4"/>
      <sheetName val="ROLE_MAP"/>
    </sheetNames>
    <sheetDataSet>
      <sheetData sheetId="0"/>
      <sheetData sheetId="1"/>
      <sheetData sheetId="2"/>
      <sheetData sheetId="3"/>
      <sheetData sheetId="4"/>
      <sheetData sheetId="5"/>
      <sheetData sheetId="6"/>
      <sheetData sheetId="7"/>
      <sheetData sheetId="8">
        <row r="1">
          <cell r="A1" t="str">
            <v>FY</v>
          </cell>
          <cell r="B1" t="str">
            <v>LVL1</v>
          </cell>
          <cell r="C1" t="str">
            <v>LVL2</v>
          </cell>
          <cell r="D1" t="str">
            <v>LVL3</v>
          </cell>
          <cell r="E1" t="str">
            <v>REGION</v>
          </cell>
          <cell r="F1" t="str">
            <v>TYPE</v>
          </cell>
          <cell r="G1" t="str">
            <v>HRTYPE</v>
          </cell>
          <cell r="H1" t="str">
            <v>NEWHR_LVL4</v>
          </cell>
          <cell r="I1" t="str">
            <v>SAMPCAT</v>
          </cell>
          <cell r="J1" t="str">
            <v>PROGRAMTYPE</v>
          </cell>
          <cell r="K1" t="str">
            <v>IS_KEY_ROLE</v>
          </cell>
          <cell r="L1" t="str">
            <v>FTE</v>
          </cell>
          <cell r="M1" t="str">
            <v>PPMS_ROLE_ID2</v>
          </cell>
          <cell r="N1" t="str">
            <v>REGION2</v>
          </cell>
          <cell r="O1" t="str">
            <v>PPMS_ROLE_DESC</v>
          </cell>
          <cell r="P1" t="str">
            <v>PPMS_ROLE_DESC_SHORT</v>
          </cell>
          <cell r="Q1" t="str">
            <v>IS_KEY_ROLE2</v>
          </cell>
          <cell r="R1" t="str">
            <v>KEY_ROLE_TYPE</v>
          </cell>
          <cell r="S1" t="str">
            <v>SLICE_A</v>
          </cell>
          <cell r="T1" t="str">
            <v>SLICE_OPEX</v>
          </cell>
          <cell r="U1" t="str">
            <v>FY_MAPPED</v>
          </cell>
          <cell r="V1" t="str">
            <v>RATIO</v>
          </cell>
          <cell r="W1" t="str">
            <v>HR_RATIOED</v>
          </cell>
          <cell r="X1" t="str">
            <v>ENABLE</v>
          </cell>
        </row>
        <row r="2">
          <cell r="A2" t="str">
            <v>FY2013</v>
          </cell>
        </row>
        <row r="3">
          <cell r="A3" t="str">
            <v>FY2013</v>
          </cell>
        </row>
        <row r="4">
          <cell r="A4" t="str">
            <v>FY2013</v>
          </cell>
        </row>
        <row r="5">
          <cell r="A5" t="str">
            <v>FY2013</v>
          </cell>
        </row>
        <row r="6">
          <cell r="A6" t="str">
            <v>FY2013</v>
          </cell>
        </row>
        <row r="7">
          <cell r="A7" t="str">
            <v>FY2013</v>
          </cell>
        </row>
        <row r="8">
          <cell r="A8" t="str">
            <v>FY2013</v>
          </cell>
        </row>
        <row r="9">
          <cell r="A9" t="str">
            <v>FY2013</v>
          </cell>
        </row>
        <row r="10">
          <cell r="A10" t="str">
            <v>FY2013</v>
          </cell>
        </row>
        <row r="11">
          <cell r="A11" t="str">
            <v>FY2013</v>
          </cell>
        </row>
        <row r="12">
          <cell r="A12" t="str">
            <v>FY2013</v>
          </cell>
        </row>
        <row r="13">
          <cell r="A13" t="str">
            <v>FY2013</v>
          </cell>
        </row>
        <row r="14">
          <cell r="A14" t="str">
            <v>FY2013</v>
          </cell>
        </row>
        <row r="15">
          <cell r="A15" t="str">
            <v>FY2013</v>
          </cell>
        </row>
        <row r="16">
          <cell r="A16" t="str">
            <v>FY2013</v>
          </cell>
        </row>
        <row r="17">
          <cell r="A17" t="str">
            <v>FY2013</v>
          </cell>
        </row>
        <row r="18">
          <cell r="A18" t="str">
            <v>FY2013</v>
          </cell>
        </row>
        <row r="19">
          <cell r="A19" t="str">
            <v>FY2013</v>
          </cell>
        </row>
        <row r="20">
          <cell r="A20" t="str">
            <v>FY2013</v>
          </cell>
        </row>
        <row r="21">
          <cell r="A21" t="str">
            <v>FY2013</v>
          </cell>
        </row>
        <row r="22">
          <cell r="A22" t="str">
            <v>FY2013</v>
          </cell>
        </row>
        <row r="23">
          <cell r="A23" t="str">
            <v>FY2013</v>
          </cell>
        </row>
        <row r="24">
          <cell r="A24" t="str">
            <v>FY2013</v>
          </cell>
        </row>
        <row r="25">
          <cell r="A25" t="str">
            <v>FY2013</v>
          </cell>
        </row>
        <row r="26">
          <cell r="A26" t="str">
            <v>FY2013</v>
          </cell>
        </row>
        <row r="27">
          <cell r="A27" t="str">
            <v>FY2013</v>
          </cell>
        </row>
        <row r="28">
          <cell r="A28" t="str">
            <v>FY2013</v>
          </cell>
        </row>
        <row r="29">
          <cell r="A29" t="str">
            <v>FY2013</v>
          </cell>
        </row>
        <row r="30">
          <cell r="A30" t="str">
            <v>FY2013</v>
          </cell>
        </row>
        <row r="31">
          <cell r="A31" t="str">
            <v>FY2013</v>
          </cell>
        </row>
        <row r="32">
          <cell r="A32" t="str">
            <v>FY2013</v>
          </cell>
        </row>
        <row r="33">
          <cell r="A33" t="str">
            <v>FY2013</v>
          </cell>
        </row>
        <row r="34">
          <cell r="A34" t="str">
            <v>FY2013</v>
          </cell>
        </row>
        <row r="35">
          <cell r="A35" t="str">
            <v>FY2013</v>
          </cell>
        </row>
        <row r="36">
          <cell r="A36" t="str">
            <v>FY2013</v>
          </cell>
        </row>
        <row r="37">
          <cell r="A37" t="str">
            <v>FY2013</v>
          </cell>
        </row>
        <row r="38">
          <cell r="A38" t="str">
            <v>FY2013</v>
          </cell>
        </row>
        <row r="39">
          <cell r="A39" t="str">
            <v>FY2013</v>
          </cell>
        </row>
        <row r="40">
          <cell r="A40" t="str">
            <v>FY2013</v>
          </cell>
        </row>
        <row r="41">
          <cell r="A41" t="str">
            <v>FY2013</v>
          </cell>
        </row>
        <row r="42">
          <cell r="A42" t="str">
            <v>FY2013</v>
          </cell>
        </row>
        <row r="43">
          <cell r="A43" t="str">
            <v>FY2013</v>
          </cell>
        </row>
        <row r="44">
          <cell r="A44" t="str">
            <v>FY2013</v>
          </cell>
        </row>
        <row r="45">
          <cell r="A45" t="str">
            <v>FY2013</v>
          </cell>
        </row>
        <row r="46">
          <cell r="A46" t="str">
            <v>FY2013</v>
          </cell>
        </row>
        <row r="47">
          <cell r="A47" t="str">
            <v>FY2013</v>
          </cell>
        </row>
        <row r="48">
          <cell r="A48" t="str">
            <v>FY2013</v>
          </cell>
        </row>
        <row r="49">
          <cell r="A49" t="str">
            <v>FY2013</v>
          </cell>
        </row>
        <row r="50">
          <cell r="A50" t="str">
            <v>FY2013</v>
          </cell>
        </row>
        <row r="51">
          <cell r="A51" t="str">
            <v>FY2013</v>
          </cell>
        </row>
        <row r="52">
          <cell r="A52" t="str">
            <v>FY2013</v>
          </cell>
        </row>
        <row r="53">
          <cell r="A53" t="str">
            <v>FY2013</v>
          </cell>
        </row>
        <row r="54">
          <cell r="A54" t="str">
            <v>FY2013</v>
          </cell>
        </row>
        <row r="55">
          <cell r="A55" t="str">
            <v>FY2013</v>
          </cell>
        </row>
        <row r="56">
          <cell r="A56" t="str">
            <v>FY2013</v>
          </cell>
        </row>
        <row r="57">
          <cell r="A57" t="str">
            <v>FY2013</v>
          </cell>
        </row>
        <row r="58">
          <cell r="A58" t="str">
            <v>FY2013</v>
          </cell>
        </row>
        <row r="59">
          <cell r="A59" t="str">
            <v>FY2013</v>
          </cell>
        </row>
        <row r="60">
          <cell r="A60" t="str">
            <v>FY2013</v>
          </cell>
        </row>
        <row r="61">
          <cell r="A61" t="str">
            <v>FY2013</v>
          </cell>
        </row>
        <row r="62">
          <cell r="A62" t="str">
            <v>FY2013</v>
          </cell>
        </row>
        <row r="63">
          <cell r="A63" t="str">
            <v>FY2013</v>
          </cell>
        </row>
        <row r="64">
          <cell r="A64" t="str">
            <v>FY2013</v>
          </cell>
        </row>
        <row r="65">
          <cell r="A65" t="str">
            <v>FY2013</v>
          </cell>
        </row>
        <row r="66">
          <cell r="A66" t="str">
            <v>FY2013</v>
          </cell>
        </row>
        <row r="67">
          <cell r="A67" t="str">
            <v>FY2013</v>
          </cell>
        </row>
        <row r="68">
          <cell r="A68" t="str">
            <v>FY2013</v>
          </cell>
        </row>
        <row r="69">
          <cell r="A69" t="str">
            <v>FY2013</v>
          </cell>
        </row>
        <row r="70">
          <cell r="A70" t="str">
            <v>FY2013</v>
          </cell>
        </row>
        <row r="71">
          <cell r="A71" t="str">
            <v>FY2013</v>
          </cell>
        </row>
        <row r="72">
          <cell r="A72" t="str">
            <v>FY2013</v>
          </cell>
        </row>
        <row r="73">
          <cell r="A73" t="str">
            <v>FY2013</v>
          </cell>
        </row>
        <row r="74">
          <cell r="A74" t="str">
            <v>FY2013</v>
          </cell>
        </row>
        <row r="75">
          <cell r="A75" t="str">
            <v>FY2013</v>
          </cell>
        </row>
        <row r="76">
          <cell r="A76" t="str">
            <v>FY2013</v>
          </cell>
        </row>
        <row r="77">
          <cell r="A77" t="str">
            <v>FY2013</v>
          </cell>
        </row>
        <row r="78">
          <cell r="A78" t="str">
            <v>FY2013</v>
          </cell>
        </row>
        <row r="79">
          <cell r="A79" t="str">
            <v>FY2013</v>
          </cell>
        </row>
        <row r="80">
          <cell r="A80" t="str">
            <v>FY2013</v>
          </cell>
        </row>
        <row r="81">
          <cell r="A81" t="str">
            <v>FY2013</v>
          </cell>
        </row>
        <row r="82">
          <cell r="A82" t="str">
            <v>FY2013</v>
          </cell>
        </row>
        <row r="83">
          <cell r="A83" t="str">
            <v>FY2013</v>
          </cell>
        </row>
        <row r="84">
          <cell r="A84" t="str">
            <v>FY2013</v>
          </cell>
        </row>
        <row r="85">
          <cell r="A85" t="str">
            <v>FY2013</v>
          </cell>
        </row>
        <row r="86">
          <cell r="A86" t="str">
            <v>FY2013</v>
          </cell>
        </row>
        <row r="87">
          <cell r="A87" t="str">
            <v>FY2013</v>
          </cell>
        </row>
        <row r="88">
          <cell r="A88" t="str">
            <v>FY2013</v>
          </cell>
        </row>
        <row r="89">
          <cell r="A89" t="str">
            <v>FY2013</v>
          </cell>
        </row>
        <row r="90">
          <cell r="A90" t="str">
            <v>FY2013</v>
          </cell>
        </row>
        <row r="91">
          <cell r="A91" t="str">
            <v>FY2013</v>
          </cell>
        </row>
        <row r="92">
          <cell r="A92" t="str">
            <v>FY2013</v>
          </cell>
        </row>
        <row r="93">
          <cell r="A93" t="str">
            <v>FY2013</v>
          </cell>
        </row>
        <row r="94">
          <cell r="A94" t="str">
            <v>FY2013</v>
          </cell>
        </row>
        <row r="95">
          <cell r="A95" t="str">
            <v>FY2013</v>
          </cell>
        </row>
        <row r="96">
          <cell r="A96" t="str">
            <v>FY2013</v>
          </cell>
        </row>
        <row r="97">
          <cell r="A97" t="str">
            <v>FY2013</v>
          </cell>
        </row>
        <row r="98">
          <cell r="A98" t="str">
            <v>FY2013</v>
          </cell>
        </row>
        <row r="99">
          <cell r="A99" t="str">
            <v>FY2013</v>
          </cell>
        </row>
        <row r="100">
          <cell r="A100" t="str">
            <v>FY2013</v>
          </cell>
        </row>
        <row r="101">
          <cell r="A101" t="str">
            <v>FY2013</v>
          </cell>
        </row>
        <row r="102">
          <cell r="A102" t="str">
            <v>FY2013</v>
          </cell>
        </row>
        <row r="103">
          <cell r="A103" t="str">
            <v>FY2013</v>
          </cell>
        </row>
        <row r="104">
          <cell r="A104" t="str">
            <v>FY2013</v>
          </cell>
        </row>
        <row r="105">
          <cell r="A105" t="str">
            <v>FY2013</v>
          </cell>
        </row>
        <row r="106">
          <cell r="A106" t="str">
            <v>FY2013</v>
          </cell>
        </row>
        <row r="107">
          <cell r="A107" t="str">
            <v>FY2013</v>
          </cell>
        </row>
        <row r="108">
          <cell r="A108" t="str">
            <v>FY2013</v>
          </cell>
        </row>
        <row r="109">
          <cell r="A109" t="str">
            <v>FY2013</v>
          </cell>
        </row>
        <row r="110">
          <cell r="A110" t="str">
            <v>FY2013</v>
          </cell>
        </row>
        <row r="111">
          <cell r="A111" t="str">
            <v>FY2013</v>
          </cell>
        </row>
        <row r="112">
          <cell r="A112" t="str">
            <v>FY2013</v>
          </cell>
        </row>
        <row r="113">
          <cell r="A113" t="str">
            <v>FY2013</v>
          </cell>
        </row>
        <row r="114">
          <cell r="A114" t="str">
            <v>FY2013</v>
          </cell>
        </row>
        <row r="115">
          <cell r="A115" t="str">
            <v>FY2013</v>
          </cell>
        </row>
        <row r="116">
          <cell r="A116" t="str">
            <v>FY2013</v>
          </cell>
        </row>
        <row r="117">
          <cell r="A117" t="str">
            <v>FY2013</v>
          </cell>
        </row>
        <row r="118">
          <cell r="A118" t="str">
            <v>FY2013</v>
          </cell>
        </row>
        <row r="119">
          <cell r="A119" t="str">
            <v>FY2013</v>
          </cell>
        </row>
        <row r="120">
          <cell r="A120" t="str">
            <v>FY2013</v>
          </cell>
        </row>
        <row r="121">
          <cell r="A121" t="str">
            <v>FY2013</v>
          </cell>
        </row>
        <row r="122">
          <cell r="A122" t="str">
            <v>FY2013</v>
          </cell>
        </row>
        <row r="123">
          <cell r="A123" t="str">
            <v>FY2013</v>
          </cell>
        </row>
        <row r="124">
          <cell r="A124" t="str">
            <v>FY2013</v>
          </cell>
        </row>
        <row r="125">
          <cell r="A125" t="str">
            <v>FY2013</v>
          </cell>
        </row>
        <row r="126">
          <cell r="A126" t="str">
            <v>FY2013</v>
          </cell>
        </row>
        <row r="127">
          <cell r="A127" t="str">
            <v>FY2013</v>
          </cell>
        </row>
        <row r="128">
          <cell r="A128" t="str">
            <v>FY2013</v>
          </cell>
        </row>
        <row r="129">
          <cell r="A129" t="str">
            <v>FY2013</v>
          </cell>
        </row>
        <row r="130">
          <cell r="A130" t="str">
            <v>FY2013</v>
          </cell>
        </row>
        <row r="131">
          <cell r="A131" t="str">
            <v>FY2013</v>
          </cell>
        </row>
        <row r="132">
          <cell r="A132" t="str">
            <v>FY2013</v>
          </cell>
        </row>
        <row r="133">
          <cell r="A133" t="str">
            <v>FY2013</v>
          </cell>
        </row>
        <row r="134">
          <cell r="A134" t="str">
            <v>FY2013</v>
          </cell>
        </row>
        <row r="135">
          <cell r="A135" t="str">
            <v>FY2013</v>
          </cell>
        </row>
        <row r="136">
          <cell r="A136" t="str">
            <v>FY2013</v>
          </cell>
        </row>
        <row r="137">
          <cell r="A137" t="str">
            <v>FY2013</v>
          </cell>
        </row>
        <row r="138">
          <cell r="A138" t="str">
            <v>FY2013</v>
          </cell>
        </row>
        <row r="139">
          <cell r="A139" t="str">
            <v>FY2013</v>
          </cell>
        </row>
        <row r="140">
          <cell r="A140" t="str">
            <v>FY2013</v>
          </cell>
        </row>
        <row r="141">
          <cell r="A141" t="str">
            <v>FY2013</v>
          </cell>
        </row>
        <row r="142">
          <cell r="A142" t="str">
            <v>FY2013</v>
          </cell>
        </row>
        <row r="143">
          <cell r="A143" t="str">
            <v>FY2013</v>
          </cell>
        </row>
        <row r="144">
          <cell r="A144" t="str">
            <v>FY2013</v>
          </cell>
        </row>
        <row r="145">
          <cell r="A145" t="str">
            <v>FY2013</v>
          </cell>
        </row>
        <row r="146">
          <cell r="A146" t="str">
            <v>FY2013</v>
          </cell>
        </row>
        <row r="147">
          <cell r="A147" t="str">
            <v>FY2013</v>
          </cell>
        </row>
        <row r="148">
          <cell r="A148" t="str">
            <v>FY2013</v>
          </cell>
        </row>
        <row r="149">
          <cell r="A149" t="str">
            <v>FY2013</v>
          </cell>
        </row>
        <row r="150">
          <cell r="A150" t="str">
            <v>FY2013</v>
          </cell>
        </row>
        <row r="151">
          <cell r="A151" t="str">
            <v>FY2013</v>
          </cell>
        </row>
        <row r="152">
          <cell r="A152" t="str">
            <v>FY2013</v>
          </cell>
        </row>
        <row r="153">
          <cell r="A153" t="str">
            <v>FY2013</v>
          </cell>
        </row>
        <row r="154">
          <cell r="A154" t="str">
            <v>FY2013</v>
          </cell>
        </row>
        <row r="155">
          <cell r="A155" t="str">
            <v>FY2013</v>
          </cell>
        </row>
        <row r="156">
          <cell r="A156" t="str">
            <v>FY2013</v>
          </cell>
        </row>
        <row r="157">
          <cell r="A157" t="str">
            <v>FY2013</v>
          </cell>
        </row>
        <row r="158">
          <cell r="A158" t="str">
            <v>FY2013</v>
          </cell>
        </row>
        <row r="159">
          <cell r="A159" t="str">
            <v>FY2013</v>
          </cell>
        </row>
        <row r="160">
          <cell r="A160" t="str">
            <v>FY2013</v>
          </cell>
        </row>
        <row r="161">
          <cell r="A161" t="str">
            <v>FY2013</v>
          </cell>
        </row>
        <row r="162">
          <cell r="A162" t="str">
            <v>FY2013</v>
          </cell>
        </row>
        <row r="163">
          <cell r="A163" t="str">
            <v>FY2013</v>
          </cell>
        </row>
        <row r="164">
          <cell r="A164" t="str">
            <v>FY2013</v>
          </cell>
        </row>
        <row r="165">
          <cell r="A165" t="str">
            <v>FY2013</v>
          </cell>
        </row>
        <row r="166">
          <cell r="A166" t="str">
            <v>FY2013</v>
          </cell>
        </row>
        <row r="167">
          <cell r="A167" t="str">
            <v>FY2013</v>
          </cell>
        </row>
        <row r="168">
          <cell r="A168" t="str">
            <v>FY2013</v>
          </cell>
        </row>
        <row r="169">
          <cell r="A169" t="str">
            <v>FY2013</v>
          </cell>
        </row>
        <row r="170">
          <cell r="A170" t="str">
            <v>FY2013</v>
          </cell>
        </row>
        <row r="171">
          <cell r="A171" t="str">
            <v>FY2013</v>
          </cell>
        </row>
        <row r="172">
          <cell r="A172" t="str">
            <v>FY2013</v>
          </cell>
        </row>
        <row r="173">
          <cell r="A173" t="str">
            <v>FY2013</v>
          </cell>
        </row>
        <row r="174">
          <cell r="A174" t="str">
            <v>FY2013</v>
          </cell>
        </row>
        <row r="175">
          <cell r="A175" t="str">
            <v>FY2013</v>
          </cell>
        </row>
        <row r="176">
          <cell r="A176" t="str">
            <v>FY2013</v>
          </cell>
        </row>
        <row r="177">
          <cell r="A177" t="str">
            <v>FY2013</v>
          </cell>
        </row>
        <row r="178">
          <cell r="A178" t="str">
            <v>FY2013</v>
          </cell>
        </row>
        <row r="179">
          <cell r="A179" t="str">
            <v>FY2013</v>
          </cell>
        </row>
        <row r="180">
          <cell r="A180" t="str">
            <v>FY2013</v>
          </cell>
        </row>
        <row r="181">
          <cell r="A181" t="str">
            <v>FY2013</v>
          </cell>
        </row>
        <row r="182">
          <cell r="A182" t="str">
            <v>FY2013</v>
          </cell>
        </row>
        <row r="183">
          <cell r="A183" t="str">
            <v>FY2013</v>
          </cell>
        </row>
        <row r="184">
          <cell r="A184" t="str">
            <v>FY2013</v>
          </cell>
        </row>
        <row r="185">
          <cell r="A185" t="str">
            <v>FY2013</v>
          </cell>
        </row>
        <row r="186">
          <cell r="A186" t="str">
            <v>FY2013</v>
          </cell>
        </row>
        <row r="187">
          <cell r="A187" t="str">
            <v>FY2013</v>
          </cell>
        </row>
        <row r="188">
          <cell r="A188" t="str">
            <v>FY2013</v>
          </cell>
        </row>
        <row r="189">
          <cell r="A189" t="str">
            <v>FY2013</v>
          </cell>
        </row>
        <row r="190">
          <cell r="A190" t="str">
            <v>FY2013</v>
          </cell>
        </row>
        <row r="191">
          <cell r="A191" t="str">
            <v>FY2013</v>
          </cell>
        </row>
        <row r="192">
          <cell r="A192" t="str">
            <v>FY2013</v>
          </cell>
        </row>
        <row r="193">
          <cell r="A193" t="str">
            <v>FY2013</v>
          </cell>
        </row>
        <row r="194">
          <cell r="A194" t="str">
            <v>FY2013</v>
          </cell>
        </row>
        <row r="195">
          <cell r="A195" t="str">
            <v>FY2013</v>
          </cell>
        </row>
        <row r="196">
          <cell r="A196" t="str">
            <v>FY2013</v>
          </cell>
        </row>
        <row r="197">
          <cell r="A197" t="str">
            <v>FY2013</v>
          </cell>
        </row>
        <row r="198">
          <cell r="A198" t="str">
            <v>FY2013</v>
          </cell>
        </row>
        <row r="199">
          <cell r="A199" t="str">
            <v>FY2013</v>
          </cell>
        </row>
        <row r="200">
          <cell r="A200" t="str">
            <v>FY2013</v>
          </cell>
        </row>
        <row r="201">
          <cell r="A201" t="str">
            <v>FY2013</v>
          </cell>
        </row>
        <row r="202">
          <cell r="A202" t="str">
            <v>FY2013</v>
          </cell>
        </row>
        <row r="203">
          <cell r="A203" t="str">
            <v>FY2013</v>
          </cell>
        </row>
        <row r="204">
          <cell r="A204" t="str">
            <v>FY2013</v>
          </cell>
        </row>
        <row r="205">
          <cell r="A205" t="str">
            <v>FY2013</v>
          </cell>
        </row>
        <row r="206">
          <cell r="A206" t="str">
            <v>FY2013</v>
          </cell>
        </row>
        <row r="207">
          <cell r="A207" t="str">
            <v>FY2013</v>
          </cell>
        </row>
        <row r="208">
          <cell r="A208" t="str">
            <v>FY2013</v>
          </cell>
        </row>
        <row r="209">
          <cell r="A209" t="str">
            <v>FY2013</v>
          </cell>
        </row>
        <row r="210">
          <cell r="A210" t="str">
            <v>FY2013</v>
          </cell>
        </row>
        <row r="211">
          <cell r="A211" t="str">
            <v>FY2013</v>
          </cell>
        </row>
        <row r="212">
          <cell r="A212" t="str">
            <v>FY2013</v>
          </cell>
        </row>
        <row r="213">
          <cell r="A213" t="str">
            <v>FY2013</v>
          </cell>
        </row>
        <row r="214">
          <cell r="A214" t="str">
            <v>FY2013</v>
          </cell>
        </row>
        <row r="215">
          <cell r="A215" t="str">
            <v>FY2013</v>
          </cell>
        </row>
        <row r="216">
          <cell r="A216" t="str">
            <v>FY2013</v>
          </cell>
        </row>
        <row r="217">
          <cell r="A217" t="str">
            <v>FY2013</v>
          </cell>
        </row>
        <row r="218">
          <cell r="A218" t="str">
            <v>FY2013</v>
          </cell>
        </row>
        <row r="219">
          <cell r="A219" t="str">
            <v>FY2013</v>
          </cell>
        </row>
        <row r="220">
          <cell r="A220" t="str">
            <v>FY2013</v>
          </cell>
        </row>
        <row r="221">
          <cell r="A221" t="str">
            <v>FY2013</v>
          </cell>
        </row>
        <row r="222">
          <cell r="A222" t="str">
            <v>FY2013</v>
          </cell>
        </row>
        <row r="223">
          <cell r="A223" t="str">
            <v>FY2013</v>
          </cell>
        </row>
        <row r="224">
          <cell r="A224" t="str">
            <v>FY2013</v>
          </cell>
        </row>
        <row r="225">
          <cell r="A225" t="str">
            <v>FY2013</v>
          </cell>
        </row>
        <row r="226">
          <cell r="A226" t="str">
            <v>FY2013</v>
          </cell>
        </row>
        <row r="227">
          <cell r="A227" t="str">
            <v>FY2013</v>
          </cell>
        </row>
        <row r="228">
          <cell r="A228" t="str">
            <v>FY2013</v>
          </cell>
        </row>
        <row r="229">
          <cell r="A229" t="str">
            <v>FY2013</v>
          </cell>
        </row>
        <row r="230">
          <cell r="A230" t="str">
            <v>FY2013</v>
          </cell>
        </row>
        <row r="231">
          <cell r="A231" t="str">
            <v>FY2013</v>
          </cell>
        </row>
        <row r="232">
          <cell r="A232" t="str">
            <v>FY2013</v>
          </cell>
        </row>
        <row r="233">
          <cell r="A233" t="str">
            <v>FY2013</v>
          </cell>
        </row>
        <row r="234">
          <cell r="A234" t="str">
            <v>FY2013</v>
          </cell>
        </row>
        <row r="235">
          <cell r="A235" t="str">
            <v>FY2013</v>
          </cell>
        </row>
        <row r="236">
          <cell r="A236" t="str">
            <v>FY2013</v>
          </cell>
        </row>
        <row r="237">
          <cell r="A237" t="str">
            <v>FY2013</v>
          </cell>
        </row>
        <row r="238">
          <cell r="A238" t="str">
            <v>FY2013</v>
          </cell>
        </row>
        <row r="239">
          <cell r="A239" t="str">
            <v>FY2013</v>
          </cell>
        </row>
        <row r="240">
          <cell r="A240" t="str">
            <v>FY2013</v>
          </cell>
        </row>
        <row r="241">
          <cell r="A241" t="str">
            <v>FY2013</v>
          </cell>
        </row>
        <row r="242">
          <cell r="A242" t="str">
            <v>FY2013</v>
          </cell>
        </row>
        <row r="243">
          <cell r="A243" t="str">
            <v>FY2013</v>
          </cell>
        </row>
        <row r="244">
          <cell r="A244" t="str">
            <v>FY2013</v>
          </cell>
        </row>
        <row r="245">
          <cell r="A245" t="str">
            <v>FY2013</v>
          </cell>
        </row>
        <row r="246">
          <cell r="A246" t="str">
            <v>FY2013</v>
          </cell>
        </row>
        <row r="247">
          <cell r="A247" t="str">
            <v>FY2013</v>
          </cell>
        </row>
        <row r="248">
          <cell r="A248" t="str">
            <v>FY2013</v>
          </cell>
        </row>
        <row r="249">
          <cell r="A249" t="str">
            <v>FY2013</v>
          </cell>
        </row>
        <row r="250">
          <cell r="A250" t="str">
            <v>FY2013</v>
          </cell>
        </row>
        <row r="251">
          <cell r="A251" t="str">
            <v>FY2013</v>
          </cell>
        </row>
        <row r="252">
          <cell r="A252" t="str">
            <v>FY2013</v>
          </cell>
        </row>
        <row r="253">
          <cell r="A253" t="str">
            <v>FY2013</v>
          </cell>
        </row>
        <row r="254">
          <cell r="A254" t="str">
            <v>FY2013</v>
          </cell>
        </row>
        <row r="255">
          <cell r="A255" t="str">
            <v>FY2013</v>
          </cell>
        </row>
        <row r="256">
          <cell r="A256" t="str">
            <v>FY2013</v>
          </cell>
        </row>
        <row r="257">
          <cell r="A257" t="str">
            <v>FY2013</v>
          </cell>
        </row>
        <row r="258">
          <cell r="A258" t="str">
            <v>FY2013</v>
          </cell>
        </row>
        <row r="259">
          <cell r="A259" t="str">
            <v>FY2013</v>
          </cell>
        </row>
        <row r="260">
          <cell r="A260" t="str">
            <v>FY2013</v>
          </cell>
        </row>
        <row r="261">
          <cell r="A261" t="str">
            <v>FY2013</v>
          </cell>
        </row>
        <row r="262">
          <cell r="A262" t="str">
            <v>FY2013</v>
          </cell>
        </row>
        <row r="263">
          <cell r="A263" t="str">
            <v>FY2013</v>
          </cell>
        </row>
        <row r="264">
          <cell r="A264" t="str">
            <v>FY2013</v>
          </cell>
        </row>
        <row r="265">
          <cell r="A265" t="str">
            <v>FY2013</v>
          </cell>
        </row>
        <row r="266">
          <cell r="A266" t="str">
            <v>FY2013</v>
          </cell>
        </row>
        <row r="267">
          <cell r="A267" t="str">
            <v>FY2013</v>
          </cell>
        </row>
        <row r="268">
          <cell r="A268" t="str">
            <v>FY2013</v>
          </cell>
        </row>
        <row r="269">
          <cell r="A269" t="str">
            <v>FY2013</v>
          </cell>
        </row>
        <row r="270">
          <cell r="A270" t="str">
            <v>FY2013</v>
          </cell>
        </row>
        <row r="271">
          <cell r="A271" t="str">
            <v>FY2013</v>
          </cell>
        </row>
        <row r="272">
          <cell r="A272" t="str">
            <v>FY2013</v>
          </cell>
        </row>
        <row r="273">
          <cell r="A273" t="str">
            <v>FY2013</v>
          </cell>
        </row>
        <row r="274">
          <cell r="A274" t="str">
            <v>FY2013</v>
          </cell>
        </row>
        <row r="275">
          <cell r="A275" t="str">
            <v>FY2013</v>
          </cell>
        </row>
        <row r="276">
          <cell r="A276" t="str">
            <v>FY2013</v>
          </cell>
        </row>
        <row r="277">
          <cell r="A277" t="str">
            <v>FY2013</v>
          </cell>
        </row>
        <row r="278">
          <cell r="A278" t="str">
            <v>FY2013</v>
          </cell>
        </row>
        <row r="279">
          <cell r="A279" t="str">
            <v>FY2013</v>
          </cell>
        </row>
        <row r="280">
          <cell r="A280" t="str">
            <v>FY2013</v>
          </cell>
        </row>
        <row r="281">
          <cell r="A281" t="str">
            <v>FY2013</v>
          </cell>
        </row>
        <row r="282">
          <cell r="A282" t="str">
            <v>FY2013</v>
          </cell>
        </row>
        <row r="283">
          <cell r="A283" t="str">
            <v>FY2013</v>
          </cell>
        </row>
        <row r="284">
          <cell r="A284" t="str">
            <v>FY2013</v>
          </cell>
        </row>
        <row r="285">
          <cell r="A285" t="str">
            <v>FY2013</v>
          </cell>
        </row>
        <row r="286">
          <cell r="A286" t="str">
            <v>FY2013</v>
          </cell>
        </row>
        <row r="287">
          <cell r="A287" t="str">
            <v>FY2013</v>
          </cell>
        </row>
        <row r="288">
          <cell r="A288" t="str">
            <v>FY2013</v>
          </cell>
        </row>
        <row r="289">
          <cell r="A289" t="str">
            <v>FY2013</v>
          </cell>
        </row>
        <row r="290">
          <cell r="A290" t="str">
            <v>FY2013</v>
          </cell>
        </row>
        <row r="291">
          <cell r="A291" t="str">
            <v>FY2013</v>
          </cell>
        </row>
        <row r="292">
          <cell r="A292" t="str">
            <v>FY2013</v>
          </cell>
        </row>
        <row r="293">
          <cell r="A293" t="str">
            <v>FY2013</v>
          </cell>
        </row>
        <row r="294">
          <cell r="A294" t="str">
            <v>FY2013</v>
          </cell>
        </row>
        <row r="295">
          <cell r="A295" t="str">
            <v>FY2013</v>
          </cell>
        </row>
        <row r="296">
          <cell r="A296" t="str">
            <v>FY2013</v>
          </cell>
        </row>
        <row r="297">
          <cell r="A297" t="str">
            <v>FY2013</v>
          </cell>
        </row>
        <row r="298">
          <cell r="A298" t="str">
            <v>FY2013</v>
          </cell>
        </row>
        <row r="299">
          <cell r="A299" t="str">
            <v>FY2013</v>
          </cell>
        </row>
        <row r="300">
          <cell r="A300" t="str">
            <v>FY2013</v>
          </cell>
        </row>
        <row r="301">
          <cell r="A301" t="str">
            <v>FY2013</v>
          </cell>
        </row>
        <row r="302">
          <cell r="A302" t="str">
            <v>FY2013</v>
          </cell>
        </row>
        <row r="303">
          <cell r="A303" t="str">
            <v>FY2013</v>
          </cell>
        </row>
        <row r="304">
          <cell r="A304" t="str">
            <v>FY2013</v>
          </cell>
        </row>
        <row r="305">
          <cell r="A305" t="str">
            <v>FY2013</v>
          </cell>
        </row>
        <row r="306">
          <cell r="A306" t="str">
            <v>FY2013</v>
          </cell>
        </row>
        <row r="307">
          <cell r="A307" t="str">
            <v>FY2013</v>
          </cell>
        </row>
        <row r="308">
          <cell r="A308" t="str">
            <v>FY2013</v>
          </cell>
        </row>
        <row r="309">
          <cell r="A309" t="str">
            <v>FY2013</v>
          </cell>
        </row>
        <row r="310">
          <cell r="A310" t="str">
            <v>FY2013</v>
          </cell>
        </row>
        <row r="311">
          <cell r="A311" t="str">
            <v>FY2013</v>
          </cell>
        </row>
        <row r="312">
          <cell r="A312" t="str">
            <v>FY2013</v>
          </cell>
        </row>
        <row r="313">
          <cell r="A313" t="str">
            <v>FY2013</v>
          </cell>
        </row>
        <row r="314">
          <cell r="A314" t="str">
            <v>FY2013</v>
          </cell>
        </row>
        <row r="315">
          <cell r="A315" t="str">
            <v>FY2013</v>
          </cell>
        </row>
        <row r="316">
          <cell r="A316" t="str">
            <v>FY2013</v>
          </cell>
        </row>
        <row r="317">
          <cell r="A317" t="str">
            <v>FY2013</v>
          </cell>
        </row>
        <row r="318">
          <cell r="A318" t="str">
            <v>FY2013</v>
          </cell>
        </row>
        <row r="319">
          <cell r="A319" t="str">
            <v>FY2013</v>
          </cell>
        </row>
        <row r="320">
          <cell r="A320" t="str">
            <v>FY2013</v>
          </cell>
        </row>
        <row r="321">
          <cell r="A321" t="str">
            <v>FY2013</v>
          </cell>
        </row>
        <row r="322">
          <cell r="A322" t="str">
            <v>FY2013</v>
          </cell>
        </row>
        <row r="323">
          <cell r="A323" t="str">
            <v>FY2013</v>
          </cell>
        </row>
        <row r="324">
          <cell r="A324" t="str">
            <v>FY2013</v>
          </cell>
        </row>
        <row r="325">
          <cell r="A325" t="str">
            <v>FY2013</v>
          </cell>
        </row>
        <row r="326">
          <cell r="A326" t="str">
            <v>FY2013</v>
          </cell>
        </row>
        <row r="327">
          <cell r="A327" t="str">
            <v>FY2013</v>
          </cell>
        </row>
        <row r="328">
          <cell r="A328" t="str">
            <v>FY2013</v>
          </cell>
        </row>
        <row r="329">
          <cell r="A329" t="str">
            <v>FY2013</v>
          </cell>
        </row>
        <row r="330">
          <cell r="A330" t="str">
            <v>FY2013</v>
          </cell>
        </row>
        <row r="331">
          <cell r="A331" t="str">
            <v>FY2013</v>
          </cell>
        </row>
        <row r="332">
          <cell r="A332" t="str">
            <v>FY2013</v>
          </cell>
        </row>
        <row r="333">
          <cell r="A333" t="str">
            <v>FY2013</v>
          </cell>
        </row>
        <row r="334">
          <cell r="A334" t="str">
            <v>FY2013</v>
          </cell>
        </row>
        <row r="335">
          <cell r="A335" t="str">
            <v>FY2013</v>
          </cell>
        </row>
        <row r="336">
          <cell r="A336" t="str">
            <v>FY2013</v>
          </cell>
        </row>
        <row r="337">
          <cell r="A337" t="str">
            <v>FY2013</v>
          </cell>
        </row>
        <row r="338">
          <cell r="A338" t="str">
            <v>FY2013</v>
          </cell>
        </row>
        <row r="339">
          <cell r="A339" t="str">
            <v>FY2013</v>
          </cell>
        </row>
        <row r="340">
          <cell r="A340" t="str">
            <v>FY2013</v>
          </cell>
        </row>
        <row r="341">
          <cell r="A341" t="str">
            <v>FY2013</v>
          </cell>
        </row>
        <row r="342">
          <cell r="A342" t="str">
            <v>FY2013</v>
          </cell>
        </row>
        <row r="343">
          <cell r="A343" t="str">
            <v>FY2013</v>
          </cell>
        </row>
        <row r="344">
          <cell r="A344" t="str">
            <v>FY2013</v>
          </cell>
        </row>
        <row r="345">
          <cell r="A345" t="str">
            <v>FY2013</v>
          </cell>
        </row>
        <row r="346">
          <cell r="A346" t="str">
            <v>FY2013</v>
          </cell>
        </row>
        <row r="347">
          <cell r="A347" t="str">
            <v>FY2013</v>
          </cell>
        </row>
        <row r="348">
          <cell r="A348" t="str">
            <v>FY2013</v>
          </cell>
        </row>
        <row r="349">
          <cell r="A349" t="str">
            <v>FY2013</v>
          </cell>
        </row>
        <row r="350">
          <cell r="A350" t="str">
            <v>FY2013</v>
          </cell>
        </row>
        <row r="351">
          <cell r="A351" t="str">
            <v>FY2013</v>
          </cell>
        </row>
        <row r="352">
          <cell r="A352" t="str">
            <v>FY2013</v>
          </cell>
        </row>
        <row r="353">
          <cell r="A353" t="str">
            <v>FY2013</v>
          </cell>
        </row>
        <row r="354">
          <cell r="A354" t="str">
            <v>FY2013</v>
          </cell>
        </row>
        <row r="355">
          <cell r="A355" t="str">
            <v>FY2013</v>
          </cell>
        </row>
        <row r="356">
          <cell r="A356" t="str">
            <v>FY2013</v>
          </cell>
        </row>
        <row r="357">
          <cell r="A357" t="str">
            <v>FY2013</v>
          </cell>
        </row>
        <row r="358">
          <cell r="A358" t="str">
            <v>FY2013</v>
          </cell>
        </row>
        <row r="359">
          <cell r="A359" t="str">
            <v>FY2013</v>
          </cell>
        </row>
        <row r="360">
          <cell r="A360" t="str">
            <v>FY2013</v>
          </cell>
        </row>
        <row r="361">
          <cell r="A361" t="str">
            <v>FY2013</v>
          </cell>
        </row>
        <row r="362">
          <cell r="A362" t="str">
            <v>FY2013</v>
          </cell>
        </row>
        <row r="363">
          <cell r="A363" t="str">
            <v>FY2013</v>
          </cell>
        </row>
        <row r="364">
          <cell r="A364" t="str">
            <v>FY2013</v>
          </cell>
        </row>
        <row r="365">
          <cell r="A365" t="str">
            <v>FY2013</v>
          </cell>
        </row>
        <row r="366">
          <cell r="A366" t="str">
            <v>FY2013</v>
          </cell>
        </row>
        <row r="367">
          <cell r="A367" t="str">
            <v>FY2013</v>
          </cell>
        </row>
        <row r="368">
          <cell r="A368" t="str">
            <v>FY2013</v>
          </cell>
        </row>
        <row r="369">
          <cell r="A369" t="str">
            <v>FY2013</v>
          </cell>
        </row>
        <row r="370">
          <cell r="A370" t="str">
            <v>FY2013</v>
          </cell>
        </row>
        <row r="371">
          <cell r="A371" t="str">
            <v>FY2013</v>
          </cell>
        </row>
        <row r="372">
          <cell r="A372" t="str">
            <v>FY2013</v>
          </cell>
        </row>
        <row r="373">
          <cell r="A373" t="str">
            <v>FY2013</v>
          </cell>
        </row>
        <row r="374">
          <cell r="A374" t="str">
            <v>FY2013</v>
          </cell>
        </row>
        <row r="375">
          <cell r="A375" t="str">
            <v>FY2013</v>
          </cell>
        </row>
        <row r="376">
          <cell r="A376" t="str">
            <v>FY2013</v>
          </cell>
        </row>
        <row r="377">
          <cell r="A377" t="str">
            <v>FY2013</v>
          </cell>
        </row>
        <row r="378">
          <cell r="A378" t="str">
            <v>FY2013</v>
          </cell>
        </row>
        <row r="379">
          <cell r="A379" t="str">
            <v>FY2013</v>
          </cell>
        </row>
        <row r="380">
          <cell r="A380" t="str">
            <v>FY2013</v>
          </cell>
        </row>
        <row r="381">
          <cell r="A381" t="str">
            <v>FY2013</v>
          </cell>
        </row>
        <row r="382">
          <cell r="A382" t="str">
            <v>FY2013</v>
          </cell>
        </row>
        <row r="383">
          <cell r="A383" t="str">
            <v>FY2013</v>
          </cell>
        </row>
        <row r="384">
          <cell r="A384" t="str">
            <v>FY2013</v>
          </cell>
        </row>
        <row r="385">
          <cell r="A385" t="str">
            <v>FY2013</v>
          </cell>
        </row>
        <row r="386">
          <cell r="A386" t="str">
            <v>FY2013</v>
          </cell>
        </row>
        <row r="387">
          <cell r="A387" t="str">
            <v>FY2013</v>
          </cell>
        </row>
        <row r="388">
          <cell r="A388" t="str">
            <v>FY2013</v>
          </cell>
        </row>
        <row r="389">
          <cell r="A389" t="str">
            <v>FY2013</v>
          </cell>
        </row>
        <row r="390">
          <cell r="A390" t="str">
            <v>FY2013</v>
          </cell>
        </row>
        <row r="391">
          <cell r="A391" t="str">
            <v>FY2013</v>
          </cell>
        </row>
        <row r="392">
          <cell r="A392" t="str">
            <v>FY2013</v>
          </cell>
        </row>
        <row r="393">
          <cell r="A393" t="str">
            <v>FY2013</v>
          </cell>
        </row>
        <row r="394">
          <cell r="A394" t="str">
            <v>FY2013</v>
          </cell>
        </row>
        <row r="395">
          <cell r="A395" t="str">
            <v>FY2013</v>
          </cell>
        </row>
        <row r="396">
          <cell r="A396" t="str">
            <v>FY2013</v>
          </cell>
        </row>
        <row r="397">
          <cell r="A397" t="str">
            <v>FY2013</v>
          </cell>
        </row>
        <row r="398">
          <cell r="A398" t="str">
            <v>FY2013</v>
          </cell>
        </row>
        <row r="399">
          <cell r="A399" t="str">
            <v>FY2013</v>
          </cell>
        </row>
        <row r="400">
          <cell r="A400" t="str">
            <v>FY2013</v>
          </cell>
        </row>
        <row r="401">
          <cell r="A401" t="str">
            <v>FY2013</v>
          </cell>
        </row>
        <row r="402">
          <cell r="A402" t="str">
            <v>FY2013</v>
          </cell>
        </row>
        <row r="403">
          <cell r="A403" t="str">
            <v>FY2013</v>
          </cell>
        </row>
        <row r="404">
          <cell r="A404" t="str">
            <v>FY2013</v>
          </cell>
        </row>
        <row r="405">
          <cell r="A405" t="str">
            <v>FY2013</v>
          </cell>
        </row>
        <row r="406">
          <cell r="A406" t="str">
            <v>FY2013</v>
          </cell>
        </row>
        <row r="407">
          <cell r="A407" t="str">
            <v>FY2013</v>
          </cell>
        </row>
        <row r="408">
          <cell r="A408" t="str">
            <v>FY2013</v>
          </cell>
        </row>
        <row r="409">
          <cell r="A409" t="str">
            <v>FY2013</v>
          </cell>
        </row>
        <row r="410">
          <cell r="A410" t="str">
            <v>FY2013</v>
          </cell>
        </row>
        <row r="411">
          <cell r="A411" t="str">
            <v>FY2013</v>
          </cell>
        </row>
        <row r="412">
          <cell r="A412" t="str">
            <v>FY2013</v>
          </cell>
        </row>
        <row r="413">
          <cell r="A413" t="str">
            <v>FY2013</v>
          </cell>
        </row>
        <row r="414">
          <cell r="A414" t="str">
            <v>FY2013</v>
          </cell>
        </row>
        <row r="415">
          <cell r="A415" t="str">
            <v>FY2013</v>
          </cell>
        </row>
        <row r="416">
          <cell r="A416" t="str">
            <v>FY2013</v>
          </cell>
        </row>
        <row r="417">
          <cell r="A417" t="str">
            <v>FY2013</v>
          </cell>
        </row>
        <row r="418">
          <cell r="A418" t="str">
            <v>FY2013</v>
          </cell>
        </row>
        <row r="419">
          <cell r="A419" t="str">
            <v>FY2013</v>
          </cell>
        </row>
        <row r="420">
          <cell r="A420" t="str">
            <v>FY2013</v>
          </cell>
        </row>
        <row r="421">
          <cell r="A421" t="str">
            <v>FY2013</v>
          </cell>
        </row>
        <row r="422">
          <cell r="A422" t="str">
            <v>FY2013</v>
          </cell>
        </row>
        <row r="423">
          <cell r="A423" t="str">
            <v>FY2013</v>
          </cell>
        </row>
        <row r="424">
          <cell r="A424" t="str">
            <v>FY2013</v>
          </cell>
        </row>
        <row r="425">
          <cell r="A425" t="str">
            <v>FY2013</v>
          </cell>
        </row>
        <row r="426">
          <cell r="A426" t="str">
            <v>FY2013</v>
          </cell>
        </row>
        <row r="427">
          <cell r="A427" t="str">
            <v>FY2013</v>
          </cell>
        </row>
        <row r="428">
          <cell r="A428" t="str">
            <v>FY2013</v>
          </cell>
        </row>
        <row r="429">
          <cell r="A429" t="str">
            <v>FY2013</v>
          </cell>
        </row>
        <row r="430">
          <cell r="A430" t="str">
            <v>FY2013</v>
          </cell>
        </row>
        <row r="431">
          <cell r="A431" t="str">
            <v>FY2013</v>
          </cell>
        </row>
        <row r="432">
          <cell r="A432" t="str">
            <v>FY2013</v>
          </cell>
        </row>
        <row r="433">
          <cell r="A433" t="str">
            <v>FY2013</v>
          </cell>
        </row>
        <row r="434">
          <cell r="A434" t="str">
            <v>FY2013</v>
          </cell>
        </row>
        <row r="435">
          <cell r="A435" t="str">
            <v>FY2013</v>
          </cell>
        </row>
        <row r="436">
          <cell r="A436" t="str">
            <v>FY2013</v>
          </cell>
        </row>
        <row r="437">
          <cell r="A437" t="str">
            <v>FY2013</v>
          </cell>
        </row>
        <row r="438">
          <cell r="A438" t="str">
            <v>FY2013</v>
          </cell>
        </row>
        <row r="439">
          <cell r="A439" t="str">
            <v>FY2013</v>
          </cell>
        </row>
        <row r="440">
          <cell r="A440" t="str">
            <v>FY2013</v>
          </cell>
        </row>
        <row r="441">
          <cell r="A441" t="str">
            <v>FY2013</v>
          </cell>
        </row>
        <row r="442">
          <cell r="A442" t="str">
            <v>FY2013</v>
          </cell>
        </row>
        <row r="443">
          <cell r="A443" t="str">
            <v>FY2013</v>
          </cell>
        </row>
        <row r="444">
          <cell r="A444" t="str">
            <v>FY2013</v>
          </cell>
        </row>
        <row r="445">
          <cell r="A445" t="str">
            <v>FY2013</v>
          </cell>
        </row>
        <row r="446">
          <cell r="A446" t="str">
            <v>FY2013</v>
          </cell>
        </row>
        <row r="447">
          <cell r="A447" t="str">
            <v>FY2013</v>
          </cell>
        </row>
        <row r="448">
          <cell r="A448" t="str">
            <v>FY2013</v>
          </cell>
        </row>
        <row r="449">
          <cell r="A449" t="str">
            <v>FY2013</v>
          </cell>
        </row>
        <row r="450">
          <cell r="A450" t="str">
            <v>FY2013</v>
          </cell>
        </row>
        <row r="451">
          <cell r="A451" t="str">
            <v>FY2013</v>
          </cell>
        </row>
        <row r="452">
          <cell r="A452" t="str">
            <v>FY2013</v>
          </cell>
        </row>
        <row r="453">
          <cell r="A453" t="str">
            <v>FY2013</v>
          </cell>
        </row>
        <row r="454">
          <cell r="A454" t="str">
            <v>FY2013</v>
          </cell>
        </row>
        <row r="455">
          <cell r="A455" t="str">
            <v>FY2013</v>
          </cell>
        </row>
        <row r="456">
          <cell r="A456" t="str">
            <v>FY2013</v>
          </cell>
        </row>
        <row r="457">
          <cell r="A457" t="str">
            <v>FY2013</v>
          </cell>
        </row>
        <row r="458">
          <cell r="A458" t="str">
            <v>FY2013</v>
          </cell>
        </row>
        <row r="459">
          <cell r="A459" t="str">
            <v>FY2013</v>
          </cell>
        </row>
        <row r="460">
          <cell r="A460" t="str">
            <v>FY2013</v>
          </cell>
        </row>
        <row r="461">
          <cell r="A461" t="str">
            <v>FY2013</v>
          </cell>
        </row>
        <row r="462">
          <cell r="A462" t="str">
            <v>FY2013</v>
          </cell>
        </row>
        <row r="463">
          <cell r="A463" t="str">
            <v>FY2013</v>
          </cell>
        </row>
        <row r="464">
          <cell r="A464" t="str">
            <v>FY2013</v>
          </cell>
        </row>
        <row r="465">
          <cell r="A465" t="str">
            <v>FY2013</v>
          </cell>
        </row>
        <row r="466">
          <cell r="A466" t="str">
            <v>FY2013</v>
          </cell>
        </row>
        <row r="467">
          <cell r="A467" t="str">
            <v>FY2013</v>
          </cell>
        </row>
        <row r="468">
          <cell r="A468" t="str">
            <v>FY2013</v>
          </cell>
        </row>
        <row r="469">
          <cell r="A469" t="str">
            <v>FY2013</v>
          </cell>
        </row>
        <row r="470">
          <cell r="A470" t="str">
            <v>FY2013</v>
          </cell>
        </row>
        <row r="471">
          <cell r="A471" t="str">
            <v>FY2013</v>
          </cell>
        </row>
        <row r="472">
          <cell r="A472" t="str">
            <v>FY2013</v>
          </cell>
        </row>
        <row r="473">
          <cell r="A473" t="str">
            <v>FY2013</v>
          </cell>
        </row>
        <row r="474">
          <cell r="A474" t="str">
            <v>FY2013</v>
          </cell>
        </row>
        <row r="475">
          <cell r="A475" t="str">
            <v>FY2013</v>
          </cell>
        </row>
        <row r="476">
          <cell r="A476" t="str">
            <v>FY2013</v>
          </cell>
        </row>
        <row r="477">
          <cell r="A477" t="str">
            <v>FY2013</v>
          </cell>
        </row>
        <row r="478">
          <cell r="A478" t="str">
            <v>FY2013</v>
          </cell>
        </row>
        <row r="479">
          <cell r="A479" t="str">
            <v>FY2013</v>
          </cell>
        </row>
        <row r="480">
          <cell r="A480" t="str">
            <v>FY2013</v>
          </cell>
        </row>
        <row r="481">
          <cell r="A481" t="str">
            <v>FY2013</v>
          </cell>
        </row>
        <row r="482">
          <cell r="A482" t="str">
            <v>FY2013</v>
          </cell>
        </row>
        <row r="483">
          <cell r="A483" t="str">
            <v>FY2013</v>
          </cell>
        </row>
        <row r="484">
          <cell r="A484" t="str">
            <v>FY2013</v>
          </cell>
        </row>
        <row r="485">
          <cell r="A485" t="str">
            <v>FY2013</v>
          </cell>
        </row>
        <row r="486">
          <cell r="A486" t="str">
            <v>FY2013</v>
          </cell>
        </row>
        <row r="487">
          <cell r="A487" t="str">
            <v>FY2013</v>
          </cell>
        </row>
        <row r="488">
          <cell r="A488" t="str">
            <v>FY2013</v>
          </cell>
        </row>
        <row r="489">
          <cell r="A489" t="str">
            <v>FY2013</v>
          </cell>
        </row>
        <row r="490">
          <cell r="A490" t="str">
            <v>FY2013</v>
          </cell>
        </row>
        <row r="491">
          <cell r="A491" t="str">
            <v>FY2013</v>
          </cell>
        </row>
        <row r="492">
          <cell r="A492" t="str">
            <v>FY2013</v>
          </cell>
        </row>
        <row r="493">
          <cell r="A493" t="str">
            <v>FY2013</v>
          </cell>
        </row>
        <row r="494">
          <cell r="A494" t="str">
            <v>FY2013</v>
          </cell>
        </row>
        <row r="495">
          <cell r="A495" t="str">
            <v>FY2013</v>
          </cell>
        </row>
        <row r="496">
          <cell r="A496" t="str">
            <v>FY2013</v>
          </cell>
        </row>
        <row r="497">
          <cell r="A497" t="str">
            <v>FY2013</v>
          </cell>
        </row>
        <row r="498">
          <cell r="A498" t="str">
            <v>FY2013</v>
          </cell>
        </row>
        <row r="499">
          <cell r="A499" t="str">
            <v>FY2013</v>
          </cell>
        </row>
        <row r="500">
          <cell r="A500" t="str">
            <v>FY2013</v>
          </cell>
        </row>
        <row r="501">
          <cell r="A501" t="str">
            <v>FY2013</v>
          </cell>
        </row>
        <row r="502">
          <cell r="A502" t="str">
            <v>FY2013</v>
          </cell>
        </row>
        <row r="503">
          <cell r="A503" t="str">
            <v>FY2013</v>
          </cell>
        </row>
        <row r="504">
          <cell r="A504" t="str">
            <v>FY2013</v>
          </cell>
        </row>
        <row r="505">
          <cell r="A505" t="str">
            <v>FY2013</v>
          </cell>
        </row>
        <row r="506">
          <cell r="A506" t="str">
            <v>FY2013</v>
          </cell>
        </row>
        <row r="507">
          <cell r="A507" t="str">
            <v>FY2013</v>
          </cell>
        </row>
        <row r="508">
          <cell r="A508" t="str">
            <v>FY2013</v>
          </cell>
        </row>
        <row r="509">
          <cell r="A509" t="str">
            <v>FY2013</v>
          </cell>
        </row>
        <row r="510">
          <cell r="A510" t="str">
            <v>FY2013</v>
          </cell>
        </row>
        <row r="511">
          <cell r="A511" t="str">
            <v>FY2013</v>
          </cell>
        </row>
        <row r="512">
          <cell r="A512" t="str">
            <v>FY2013</v>
          </cell>
        </row>
        <row r="513">
          <cell r="A513" t="str">
            <v>FY2013</v>
          </cell>
        </row>
        <row r="514">
          <cell r="A514" t="str">
            <v>FY2013</v>
          </cell>
        </row>
        <row r="515">
          <cell r="A515" t="str">
            <v>FY2013</v>
          </cell>
        </row>
        <row r="516">
          <cell r="A516" t="str">
            <v>FY2013</v>
          </cell>
        </row>
        <row r="517">
          <cell r="A517" t="str">
            <v>FY2013</v>
          </cell>
        </row>
        <row r="518">
          <cell r="A518" t="str">
            <v>FY2013</v>
          </cell>
        </row>
        <row r="519">
          <cell r="A519" t="str">
            <v>FY2013</v>
          </cell>
        </row>
        <row r="520">
          <cell r="A520" t="str">
            <v>FY2013</v>
          </cell>
        </row>
        <row r="521">
          <cell r="A521" t="str">
            <v>FY2013</v>
          </cell>
        </row>
        <row r="522">
          <cell r="A522" t="str">
            <v>FY2013</v>
          </cell>
        </row>
        <row r="523">
          <cell r="A523" t="str">
            <v>FY2013</v>
          </cell>
        </row>
        <row r="524">
          <cell r="A524" t="str">
            <v>FY2013</v>
          </cell>
        </row>
        <row r="525">
          <cell r="A525" t="str">
            <v>FY2013</v>
          </cell>
        </row>
        <row r="526">
          <cell r="A526" t="str">
            <v>FY2013</v>
          </cell>
        </row>
        <row r="527">
          <cell r="A527" t="str">
            <v>FY2013</v>
          </cell>
        </row>
        <row r="528">
          <cell r="A528" t="str">
            <v>FY2013</v>
          </cell>
        </row>
        <row r="529">
          <cell r="A529" t="str">
            <v>FY2013</v>
          </cell>
        </row>
        <row r="530">
          <cell r="A530" t="str">
            <v>FY2013</v>
          </cell>
        </row>
        <row r="531">
          <cell r="A531" t="str">
            <v>FY2013</v>
          </cell>
        </row>
        <row r="532">
          <cell r="A532" t="str">
            <v>FY2013</v>
          </cell>
        </row>
        <row r="533">
          <cell r="A533" t="str">
            <v>FY2013</v>
          </cell>
        </row>
        <row r="534">
          <cell r="A534" t="str">
            <v>FY2013</v>
          </cell>
        </row>
        <row r="535">
          <cell r="A535" t="str">
            <v>FY2013</v>
          </cell>
        </row>
        <row r="536">
          <cell r="A536" t="str">
            <v>FY2013</v>
          </cell>
        </row>
        <row r="537">
          <cell r="A537" t="str">
            <v>FY2013</v>
          </cell>
        </row>
        <row r="538">
          <cell r="A538" t="str">
            <v>FY2013</v>
          </cell>
        </row>
        <row r="539">
          <cell r="A539" t="str">
            <v>FY2013</v>
          </cell>
        </row>
        <row r="540">
          <cell r="A540" t="str">
            <v>FY2013</v>
          </cell>
        </row>
        <row r="541">
          <cell r="A541" t="str">
            <v>FY2013</v>
          </cell>
        </row>
        <row r="542">
          <cell r="A542" t="str">
            <v>FY2013</v>
          </cell>
        </row>
        <row r="543">
          <cell r="A543" t="str">
            <v>FY2013</v>
          </cell>
        </row>
        <row r="544">
          <cell r="A544" t="str">
            <v>FY2013</v>
          </cell>
        </row>
        <row r="545">
          <cell r="A545" t="str">
            <v>FY2013</v>
          </cell>
        </row>
        <row r="546">
          <cell r="A546" t="str">
            <v>FY2013</v>
          </cell>
        </row>
        <row r="547">
          <cell r="A547" t="str">
            <v>FY2013</v>
          </cell>
        </row>
        <row r="548">
          <cell r="A548" t="str">
            <v>FY2013</v>
          </cell>
        </row>
        <row r="549">
          <cell r="A549" t="str">
            <v>FY2013</v>
          </cell>
        </row>
        <row r="550">
          <cell r="A550" t="str">
            <v>FY2013</v>
          </cell>
        </row>
        <row r="551">
          <cell r="A551" t="str">
            <v>FY2013</v>
          </cell>
        </row>
        <row r="552">
          <cell r="A552" t="str">
            <v>FY2013</v>
          </cell>
        </row>
        <row r="553">
          <cell r="A553" t="str">
            <v>FY2013</v>
          </cell>
        </row>
        <row r="554">
          <cell r="A554" t="str">
            <v>FY2013</v>
          </cell>
        </row>
        <row r="555">
          <cell r="A555" t="str">
            <v>FY2013</v>
          </cell>
        </row>
        <row r="556">
          <cell r="A556" t="str">
            <v>FY2013</v>
          </cell>
        </row>
        <row r="557">
          <cell r="A557" t="str">
            <v>FY2013</v>
          </cell>
        </row>
        <row r="558">
          <cell r="A558" t="str">
            <v>FY2013</v>
          </cell>
        </row>
        <row r="559">
          <cell r="A559" t="str">
            <v>FY2013</v>
          </cell>
        </row>
        <row r="560">
          <cell r="A560" t="str">
            <v>FY2013</v>
          </cell>
        </row>
        <row r="561">
          <cell r="A561" t="str">
            <v>FY2013</v>
          </cell>
        </row>
        <row r="562">
          <cell r="A562" t="str">
            <v>FY2013</v>
          </cell>
        </row>
        <row r="563">
          <cell r="A563" t="str">
            <v>FY2013</v>
          </cell>
        </row>
        <row r="564">
          <cell r="A564" t="str">
            <v>FY2013</v>
          </cell>
        </row>
        <row r="565">
          <cell r="A565" t="str">
            <v>FY2013</v>
          </cell>
        </row>
        <row r="566">
          <cell r="A566" t="str">
            <v>FY2013</v>
          </cell>
        </row>
        <row r="567">
          <cell r="A567" t="str">
            <v>FY2013</v>
          </cell>
        </row>
        <row r="568">
          <cell r="A568" t="str">
            <v>FY2013</v>
          </cell>
        </row>
        <row r="569">
          <cell r="A569" t="str">
            <v>FY2013</v>
          </cell>
        </row>
        <row r="570">
          <cell r="A570" t="str">
            <v>FY2013</v>
          </cell>
        </row>
        <row r="571">
          <cell r="A571" t="str">
            <v>FY2013</v>
          </cell>
        </row>
        <row r="572">
          <cell r="A572" t="str">
            <v>FY2013</v>
          </cell>
        </row>
        <row r="573">
          <cell r="A573" t="str">
            <v>FY2013</v>
          </cell>
        </row>
        <row r="574">
          <cell r="A574" t="str">
            <v>FY2013</v>
          </cell>
        </row>
        <row r="575">
          <cell r="A575" t="str">
            <v>FY2013</v>
          </cell>
        </row>
        <row r="576">
          <cell r="A576" t="str">
            <v>FY2013</v>
          </cell>
        </row>
        <row r="577">
          <cell r="A577" t="str">
            <v>FY2013</v>
          </cell>
        </row>
        <row r="578">
          <cell r="A578" t="str">
            <v>FY2013</v>
          </cell>
        </row>
        <row r="579">
          <cell r="A579" t="str">
            <v>FY2013</v>
          </cell>
        </row>
        <row r="580">
          <cell r="A580" t="str">
            <v>FY2013</v>
          </cell>
        </row>
        <row r="581">
          <cell r="A581" t="str">
            <v>FY2013</v>
          </cell>
        </row>
        <row r="582">
          <cell r="A582" t="str">
            <v>FY2013</v>
          </cell>
        </row>
        <row r="583">
          <cell r="A583" t="str">
            <v>FY2013</v>
          </cell>
        </row>
        <row r="584">
          <cell r="A584" t="str">
            <v>FY2013</v>
          </cell>
        </row>
        <row r="585">
          <cell r="A585" t="str">
            <v>FY2013</v>
          </cell>
        </row>
        <row r="586">
          <cell r="A586" t="str">
            <v>FY2013</v>
          </cell>
        </row>
        <row r="587">
          <cell r="A587" t="str">
            <v>FY2013</v>
          </cell>
        </row>
        <row r="588">
          <cell r="A588" t="str">
            <v>FY2013</v>
          </cell>
        </row>
        <row r="589">
          <cell r="A589" t="str">
            <v>FY2013</v>
          </cell>
        </row>
        <row r="590">
          <cell r="A590" t="str">
            <v>FY2013</v>
          </cell>
        </row>
        <row r="591">
          <cell r="A591" t="str">
            <v>FY2013</v>
          </cell>
        </row>
        <row r="592">
          <cell r="A592" t="str">
            <v>FY2013</v>
          </cell>
        </row>
        <row r="593">
          <cell r="A593" t="str">
            <v>FY2013</v>
          </cell>
        </row>
        <row r="594">
          <cell r="A594" t="str">
            <v>FY2013</v>
          </cell>
        </row>
        <row r="595">
          <cell r="A595" t="str">
            <v>FY2013</v>
          </cell>
        </row>
        <row r="596">
          <cell r="A596" t="str">
            <v>FY2013</v>
          </cell>
        </row>
        <row r="597">
          <cell r="A597" t="str">
            <v>FY2013</v>
          </cell>
        </row>
        <row r="598">
          <cell r="A598" t="str">
            <v>FY2013</v>
          </cell>
        </row>
        <row r="599">
          <cell r="A599" t="str">
            <v>FY2013</v>
          </cell>
        </row>
        <row r="600">
          <cell r="A600" t="str">
            <v>FY2013</v>
          </cell>
        </row>
        <row r="601">
          <cell r="A601" t="str">
            <v>FY2013</v>
          </cell>
        </row>
        <row r="602">
          <cell r="A602" t="str">
            <v>FY2013</v>
          </cell>
        </row>
        <row r="603">
          <cell r="A603" t="str">
            <v>FY2013</v>
          </cell>
        </row>
        <row r="604">
          <cell r="A604" t="str">
            <v>FY2013</v>
          </cell>
        </row>
        <row r="605">
          <cell r="A605" t="str">
            <v>FY2013</v>
          </cell>
        </row>
        <row r="606">
          <cell r="A606" t="str">
            <v>FY2013</v>
          </cell>
        </row>
        <row r="607">
          <cell r="A607" t="str">
            <v>FY2013</v>
          </cell>
        </row>
        <row r="608">
          <cell r="A608" t="str">
            <v>FY2013</v>
          </cell>
        </row>
        <row r="609">
          <cell r="A609" t="str">
            <v>FY2013</v>
          </cell>
        </row>
        <row r="610">
          <cell r="A610" t="str">
            <v>FY2013</v>
          </cell>
        </row>
        <row r="611">
          <cell r="A611" t="str">
            <v>FY2013</v>
          </cell>
        </row>
        <row r="612">
          <cell r="A612" t="str">
            <v>FY2013</v>
          </cell>
        </row>
        <row r="613">
          <cell r="A613" t="str">
            <v>FY2013</v>
          </cell>
        </row>
        <row r="614">
          <cell r="A614" t="str">
            <v>FY2013</v>
          </cell>
        </row>
        <row r="615">
          <cell r="A615" t="str">
            <v>FY2013</v>
          </cell>
        </row>
        <row r="616">
          <cell r="A616" t="str">
            <v>FY2013</v>
          </cell>
        </row>
        <row r="617">
          <cell r="A617" t="str">
            <v>FY2013</v>
          </cell>
        </row>
        <row r="618">
          <cell r="A618" t="str">
            <v>FY2013</v>
          </cell>
        </row>
        <row r="619">
          <cell r="A619" t="str">
            <v>FY2013</v>
          </cell>
        </row>
        <row r="620">
          <cell r="A620" t="str">
            <v>FY2013</v>
          </cell>
        </row>
        <row r="621">
          <cell r="A621" t="str">
            <v>FY2013</v>
          </cell>
        </row>
        <row r="622">
          <cell r="A622" t="str">
            <v>FY2013</v>
          </cell>
        </row>
        <row r="623">
          <cell r="A623" t="str">
            <v>FY2013</v>
          </cell>
        </row>
        <row r="624">
          <cell r="A624" t="str">
            <v>FY2013</v>
          </cell>
        </row>
        <row r="625">
          <cell r="A625" t="str">
            <v>FY2013</v>
          </cell>
        </row>
        <row r="626">
          <cell r="A626" t="str">
            <v>FY2013</v>
          </cell>
        </row>
        <row r="627">
          <cell r="A627" t="str">
            <v>FY2013</v>
          </cell>
        </row>
        <row r="628">
          <cell r="A628" t="str">
            <v>FY2013</v>
          </cell>
        </row>
        <row r="629">
          <cell r="A629" t="str">
            <v>FY2013</v>
          </cell>
        </row>
        <row r="630">
          <cell r="A630" t="str">
            <v>FY2013</v>
          </cell>
        </row>
        <row r="631">
          <cell r="A631" t="str">
            <v>FY2013</v>
          </cell>
        </row>
        <row r="632">
          <cell r="A632" t="str">
            <v>FY2013</v>
          </cell>
        </row>
        <row r="633">
          <cell r="A633" t="str">
            <v>FY2013</v>
          </cell>
        </row>
        <row r="634">
          <cell r="A634" t="str">
            <v>FY2013</v>
          </cell>
        </row>
        <row r="635">
          <cell r="A635" t="str">
            <v>FY2013</v>
          </cell>
        </row>
        <row r="636">
          <cell r="A636" t="str">
            <v>FY2013</v>
          </cell>
        </row>
        <row r="637">
          <cell r="A637" t="str">
            <v>FY2013</v>
          </cell>
        </row>
        <row r="638">
          <cell r="A638" t="str">
            <v>FY2013</v>
          </cell>
        </row>
        <row r="639">
          <cell r="A639" t="str">
            <v>FY2013</v>
          </cell>
        </row>
        <row r="640">
          <cell r="A640" t="str">
            <v>FY2013</v>
          </cell>
        </row>
        <row r="641">
          <cell r="A641" t="str">
            <v>FY2013</v>
          </cell>
        </row>
        <row r="642">
          <cell r="A642" t="str">
            <v>FY2013</v>
          </cell>
        </row>
        <row r="643">
          <cell r="A643" t="str">
            <v>FY2013</v>
          </cell>
        </row>
        <row r="644">
          <cell r="A644" t="str">
            <v>FY2013</v>
          </cell>
        </row>
        <row r="645">
          <cell r="A645" t="str">
            <v>FY2013</v>
          </cell>
        </row>
        <row r="646">
          <cell r="A646" t="str">
            <v>FY2013</v>
          </cell>
        </row>
        <row r="647">
          <cell r="A647" t="str">
            <v>FY2013</v>
          </cell>
        </row>
        <row r="648">
          <cell r="A648" t="str">
            <v>FY2013</v>
          </cell>
        </row>
        <row r="649">
          <cell r="A649" t="str">
            <v>FY2013</v>
          </cell>
        </row>
        <row r="650">
          <cell r="A650" t="str">
            <v>FY2013</v>
          </cell>
        </row>
        <row r="651">
          <cell r="A651" t="str">
            <v>FY2013</v>
          </cell>
        </row>
        <row r="652">
          <cell r="A652" t="str">
            <v>FY2013</v>
          </cell>
        </row>
        <row r="653">
          <cell r="A653" t="str">
            <v>FY2013</v>
          </cell>
        </row>
        <row r="654">
          <cell r="A654" t="str">
            <v>FY2013</v>
          </cell>
        </row>
        <row r="655">
          <cell r="A655" t="str">
            <v>FY2013</v>
          </cell>
        </row>
        <row r="656">
          <cell r="A656" t="str">
            <v>FY2013</v>
          </cell>
        </row>
        <row r="657">
          <cell r="A657" t="str">
            <v>FY2013</v>
          </cell>
        </row>
        <row r="658">
          <cell r="A658" t="str">
            <v>FY2013</v>
          </cell>
        </row>
        <row r="659">
          <cell r="A659" t="str">
            <v>FY2013</v>
          </cell>
        </row>
        <row r="660">
          <cell r="A660" t="str">
            <v>FY2013</v>
          </cell>
        </row>
        <row r="661">
          <cell r="A661" t="str">
            <v>FY2013</v>
          </cell>
        </row>
        <row r="662">
          <cell r="A662" t="str">
            <v>FY2013</v>
          </cell>
        </row>
        <row r="663">
          <cell r="A663" t="str">
            <v>FY2013</v>
          </cell>
        </row>
        <row r="664">
          <cell r="A664" t="str">
            <v>FY2013</v>
          </cell>
        </row>
        <row r="665">
          <cell r="A665" t="str">
            <v>FY2013</v>
          </cell>
        </row>
        <row r="666">
          <cell r="A666" t="str">
            <v>FY2013</v>
          </cell>
        </row>
        <row r="667">
          <cell r="A667" t="str">
            <v>FY2013</v>
          </cell>
        </row>
        <row r="668">
          <cell r="A668" t="str">
            <v>FY2013</v>
          </cell>
        </row>
        <row r="669">
          <cell r="A669" t="str">
            <v>FY2013</v>
          </cell>
        </row>
        <row r="670">
          <cell r="A670" t="str">
            <v>FY2013</v>
          </cell>
        </row>
        <row r="671">
          <cell r="A671" t="str">
            <v>FY2013</v>
          </cell>
        </row>
        <row r="672">
          <cell r="A672" t="str">
            <v>FY2013</v>
          </cell>
        </row>
        <row r="673">
          <cell r="A673" t="str">
            <v>FY2013</v>
          </cell>
        </row>
        <row r="674">
          <cell r="A674" t="str">
            <v>FY2013</v>
          </cell>
        </row>
        <row r="675">
          <cell r="A675" t="str">
            <v>FY2013</v>
          </cell>
        </row>
        <row r="676">
          <cell r="A676" t="str">
            <v>FY2013</v>
          </cell>
        </row>
        <row r="677">
          <cell r="A677" t="str">
            <v>FY2013</v>
          </cell>
        </row>
        <row r="678">
          <cell r="A678" t="str">
            <v>FY2013</v>
          </cell>
        </row>
        <row r="679">
          <cell r="A679" t="str">
            <v>FY2013</v>
          </cell>
        </row>
        <row r="680">
          <cell r="A680" t="str">
            <v>FY2013</v>
          </cell>
        </row>
        <row r="681">
          <cell r="A681" t="str">
            <v>FY2013</v>
          </cell>
        </row>
        <row r="682">
          <cell r="A682" t="str">
            <v>FY2013</v>
          </cell>
        </row>
        <row r="683">
          <cell r="A683" t="str">
            <v>FY2013</v>
          </cell>
        </row>
        <row r="684">
          <cell r="A684" t="str">
            <v>FY2013</v>
          </cell>
        </row>
        <row r="685">
          <cell r="A685" t="str">
            <v>FY2013</v>
          </cell>
        </row>
        <row r="686">
          <cell r="A686" t="str">
            <v>FY2013</v>
          </cell>
        </row>
        <row r="687">
          <cell r="A687" t="str">
            <v>FY2013</v>
          </cell>
        </row>
        <row r="688">
          <cell r="A688" t="str">
            <v>FY2013</v>
          </cell>
        </row>
        <row r="689">
          <cell r="A689" t="str">
            <v>FY2013</v>
          </cell>
        </row>
        <row r="690">
          <cell r="A690" t="str">
            <v>FY2013</v>
          </cell>
        </row>
        <row r="691">
          <cell r="A691" t="str">
            <v>FY2013</v>
          </cell>
        </row>
        <row r="692">
          <cell r="A692" t="str">
            <v>FY2013</v>
          </cell>
        </row>
        <row r="693">
          <cell r="A693" t="str">
            <v>FY2013</v>
          </cell>
        </row>
        <row r="694">
          <cell r="A694" t="str">
            <v>FY2013</v>
          </cell>
        </row>
        <row r="695">
          <cell r="A695" t="str">
            <v>FY2013</v>
          </cell>
        </row>
        <row r="696">
          <cell r="A696" t="str">
            <v>FY2013</v>
          </cell>
        </row>
        <row r="697">
          <cell r="A697" t="str">
            <v>FY2013</v>
          </cell>
        </row>
        <row r="698">
          <cell r="A698" t="str">
            <v>FY2013</v>
          </cell>
        </row>
        <row r="699">
          <cell r="A699" t="str">
            <v>FY2013</v>
          </cell>
        </row>
        <row r="700">
          <cell r="A700" t="str">
            <v>FY2013</v>
          </cell>
        </row>
        <row r="701">
          <cell r="A701" t="str">
            <v>FY2013</v>
          </cell>
        </row>
        <row r="702">
          <cell r="A702" t="str">
            <v>FY2013</v>
          </cell>
        </row>
        <row r="703">
          <cell r="A703" t="str">
            <v>FY2013</v>
          </cell>
        </row>
        <row r="704">
          <cell r="A704" t="str">
            <v>FY2013</v>
          </cell>
        </row>
        <row r="705">
          <cell r="A705" t="str">
            <v>FY2013</v>
          </cell>
        </row>
        <row r="706">
          <cell r="A706" t="str">
            <v>FY2013</v>
          </cell>
        </row>
        <row r="707">
          <cell r="A707" t="str">
            <v>FY2013</v>
          </cell>
        </row>
        <row r="708">
          <cell r="A708" t="str">
            <v>FY2013</v>
          </cell>
        </row>
        <row r="709">
          <cell r="A709" t="str">
            <v>FY2013</v>
          </cell>
        </row>
        <row r="710">
          <cell r="A710" t="str">
            <v>FY2013</v>
          </cell>
        </row>
        <row r="711">
          <cell r="A711" t="str">
            <v>FY2013</v>
          </cell>
        </row>
        <row r="712">
          <cell r="A712" t="str">
            <v>FY2013</v>
          </cell>
        </row>
        <row r="713">
          <cell r="A713" t="str">
            <v>FY2013</v>
          </cell>
        </row>
        <row r="714">
          <cell r="A714" t="str">
            <v>FY2013</v>
          </cell>
        </row>
        <row r="715">
          <cell r="A715" t="str">
            <v>FY2013</v>
          </cell>
        </row>
        <row r="716">
          <cell r="A716" t="str">
            <v>FY2013</v>
          </cell>
        </row>
        <row r="717">
          <cell r="A717" t="str">
            <v>FY2013</v>
          </cell>
        </row>
        <row r="718">
          <cell r="A718" t="str">
            <v>FY2013</v>
          </cell>
        </row>
        <row r="719">
          <cell r="A719" t="str">
            <v>FY2013</v>
          </cell>
        </row>
        <row r="720">
          <cell r="A720" t="str">
            <v>FY2013</v>
          </cell>
        </row>
        <row r="721">
          <cell r="A721" t="str">
            <v>FY2013</v>
          </cell>
        </row>
        <row r="722">
          <cell r="A722" t="str">
            <v>FY2013</v>
          </cell>
        </row>
        <row r="723">
          <cell r="A723" t="str">
            <v>FY2013</v>
          </cell>
        </row>
        <row r="724">
          <cell r="A724" t="str">
            <v>FY2013</v>
          </cell>
        </row>
        <row r="725">
          <cell r="A725" t="str">
            <v>FY2013</v>
          </cell>
        </row>
        <row r="726">
          <cell r="A726" t="str">
            <v>FY2013</v>
          </cell>
        </row>
        <row r="727">
          <cell r="A727" t="str">
            <v>FY2013</v>
          </cell>
        </row>
        <row r="728">
          <cell r="A728" t="str">
            <v>FY2013</v>
          </cell>
        </row>
        <row r="729">
          <cell r="A729" t="str">
            <v>FY2013</v>
          </cell>
        </row>
        <row r="730">
          <cell r="A730" t="str">
            <v>FY2013</v>
          </cell>
        </row>
        <row r="731">
          <cell r="A731" t="str">
            <v>FY2013</v>
          </cell>
        </row>
        <row r="732">
          <cell r="A732" t="str">
            <v>FY2013</v>
          </cell>
        </row>
        <row r="733">
          <cell r="A733" t="str">
            <v>FY2013</v>
          </cell>
        </row>
        <row r="734">
          <cell r="A734" t="str">
            <v>FY2013</v>
          </cell>
        </row>
        <row r="735">
          <cell r="A735" t="str">
            <v>FY2013</v>
          </cell>
        </row>
        <row r="736">
          <cell r="A736" t="str">
            <v>FY2013</v>
          </cell>
        </row>
        <row r="737">
          <cell r="A737" t="str">
            <v>FY2013</v>
          </cell>
        </row>
        <row r="738">
          <cell r="A738" t="str">
            <v>FY2013</v>
          </cell>
        </row>
        <row r="739">
          <cell r="A739" t="str">
            <v>FY2013</v>
          </cell>
        </row>
        <row r="740">
          <cell r="A740" t="str">
            <v>FY2013</v>
          </cell>
        </row>
        <row r="741">
          <cell r="A741" t="str">
            <v>FY2013</v>
          </cell>
        </row>
        <row r="742">
          <cell r="A742" t="str">
            <v>FY2013</v>
          </cell>
        </row>
        <row r="743">
          <cell r="A743" t="str">
            <v>FY2013</v>
          </cell>
        </row>
        <row r="744">
          <cell r="A744" t="str">
            <v>FY2013</v>
          </cell>
        </row>
        <row r="745">
          <cell r="A745" t="str">
            <v>FY2013</v>
          </cell>
        </row>
        <row r="746">
          <cell r="A746" t="str">
            <v>FY2013</v>
          </cell>
        </row>
        <row r="747">
          <cell r="A747" t="str">
            <v>FY2013</v>
          </cell>
        </row>
        <row r="748">
          <cell r="A748" t="str">
            <v>FY2013</v>
          </cell>
        </row>
        <row r="749">
          <cell r="A749" t="str">
            <v>FY2013</v>
          </cell>
        </row>
        <row r="750">
          <cell r="A750" t="str">
            <v>FY2013</v>
          </cell>
        </row>
        <row r="751">
          <cell r="A751" t="str">
            <v>FY2013</v>
          </cell>
        </row>
        <row r="752">
          <cell r="A752" t="str">
            <v>FY2013</v>
          </cell>
        </row>
        <row r="753">
          <cell r="A753" t="str">
            <v>FY2013</v>
          </cell>
        </row>
        <row r="754">
          <cell r="A754" t="str">
            <v>FY2013</v>
          </cell>
        </row>
        <row r="755">
          <cell r="A755" t="str">
            <v>FY2013</v>
          </cell>
        </row>
        <row r="756">
          <cell r="A756" t="str">
            <v>FY2013</v>
          </cell>
        </row>
        <row r="757">
          <cell r="A757" t="str">
            <v>FY2013</v>
          </cell>
        </row>
        <row r="758">
          <cell r="A758" t="str">
            <v>FY2013</v>
          </cell>
        </row>
        <row r="759">
          <cell r="A759" t="str">
            <v>FY2013</v>
          </cell>
        </row>
        <row r="760">
          <cell r="A760" t="str">
            <v>FY2013</v>
          </cell>
        </row>
        <row r="761">
          <cell r="A761" t="str">
            <v>FY2013</v>
          </cell>
        </row>
        <row r="762">
          <cell r="A762" t="str">
            <v>FY2013</v>
          </cell>
        </row>
        <row r="763">
          <cell r="A763" t="str">
            <v>FY2013</v>
          </cell>
        </row>
        <row r="764">
          <cell r="A764" t="str">
            <v>FY2013</v>
          </cell>
        </row>
        <row r="765">
          <cell r="A765" t="str">
            <v>FY2013</v>
          </cell>
        </row>
        <row r="766">
          <cell r="A766" t="str">
            <v>FY2013</v>
          </cell>
        </row>
        <row r="767">
          <cell r="A767" t="str">
            <v>FY2013</v>
          </cell>
        </row>
        <row r="768">
          <cell r="A768" t="str">
            <v>FY2013</v>
          </cell>
        </row>
        <row r="769">
          <cell r="A769" t="str">
            <v>FY2013</v>
          </cell>
        </row>
        <row r="770">
          <cell r="A770" t="str">
            <v>FY2013</v>
          </cell>
        </row>
        <row r="771">
          <cell r="A771" t="str">
            <v>FY2013</v>
          </cell>
        </row>
        <row r="772">
          <cell r="A772" t="str">
            <v>FY2013</v>
          </cell>
        </row>
        <row r="773">
          <cell r="A773" t="str">
            <v>FY2013</v>
          </cell>
        </row>
        <row r="774">
          <cell r="A774" t="str">
            <v>FY2013</v>
          </cell>
        </row>
        <row r="775">
          <cell r="A775" t="str">
            <v>FY2013</v>
          </cell>
        </row>
        <row r="776">
          <cell r="A776" t="str">
            <v>FY2013</v>
          </cell>
        </row>
        <row r="777">
          <cell r="A777" t="str">
            <v>FY2013</v>
          </cell>
        </row>
        <row r="778">
          <cell r="A778" t="str">
            <v>FY2013</v>
          </cell>
        </row>
        <row r="779">
          <cell r="A779" t="str">
            <v>FY2013</v>
          </cell>
        </row>
        <row r="780">
          <cell r="A780" t="str">
            <v>FY2013</v>
          </cell>
        </row>
        <row r="781">
          <cell r="A781" t="str">
            <v>FY2013</v>
          </cell>
        </row>
        <row r="782">
          <cell r="A782" t="str">
            <v>FY2013</v>
          </cell>
        </row>
        <row r="783">
          <cell r="A783" t="str">
            <v>FY2013</v>
          </cell>
        </row>
        <row r="784">
          <cell r="A784" t="str">
            <v>FY2013</v>
          </cell>
        </row>
        <row r="785">
          <cell r="A785" t="str">
            <v>FY2013</v>
          </cell>
        </row>
        <row r="786">
          <cell r="A786" t="str">
            <v>FY2013</v>
          </cell>
        </row>
        <row r="787">
          <cell r="A787" t="str">
            <v>FY2013</v>
          </cell>
        </row>
        <row r="788">
          <cell r="A788" t="str">
            <v>FY2013</v>
          </cell>
        </row>
        <row r="789">
          <cell r="A789" t="str">
            <v>FY2013</v>
          </cell>
        </row>
        <row r="790">
          <cell r="A790" t="str">
            <v>FY2013</v>
          </cell>
        </row>
        <row r="791">
          <cell r="A791" t="str">
            <v>FY2013</v>
          </cell>
        </row>
        <row r="792">
          <cell r="A792" t="str">
            <v>FY2013</v>
          </cell>
        </row>
        <row r="793">
          <cell r="A793" t="str">
            <v>FY2013</v>
          </cell>
        </row>
        <row r="794">
          <cell r="A794" t="str">
            <v>FY2013</v>
          </cell>
        </row>
        <row r="795">
          <cell r="A795" t="str">
            <v>FY2013</v>
          </cell>
        </row>
        <row r="796">
          <cell r="A796" t="str">
            <v>FY2013</v>
          </cell>
        </row>
        <row r="797">
          <cell r="A797" t="str">
            <v>FY2013</v>
          </cell>
        </row>
        <row r="798">
          <cell r="A798" t="str">
            <v>FY2013</v>
          </cell>
        </row>
        <row r="799">
          <cell r="A799" t="str">
            <v>FY2013</v>
          </cell>
        </row>
        <row r="800">
          <cell r="A800" t="str">
            <v>FY2013</v>
          </cell>
        </row>
        <row r="801">
          <cell r="A801" t="str">
            <v>FY2013</v>
          </cell>
        </row>
        <row r="802">
          <cell r="A802" t="str">
            <v>FY2013</v>
          </cell>
        </row>
        <row r="803">
          <cell r="A803" t="str">
            <v>FY2013</v>
          </cell>
        </row>
        <row r="804">
          <cell r="A804" t="str">
            <v>FY2013</v>
          </cell>
        </row>
        <row r="805">
          <cell r="A805" t="str">
            <v>FY2013</v>
          </cell>
        </row>
        <row r="806">
          <cell r="A806" t="str">
            <v>FY2013</v>
          </cell>
        </row>
        <row r="807">
          <cell r="A807" t="str">
            <v>FY2013</v>
          </cell>
        </row>
        <row r="808">
          <cell r="A808" t="str">
            <v>FY2013</v>
          </cell>
        </row>
        <row r="809">
          <cell r="A809" t="str">
            <v>FY2013</v>
          </cell>
        </row>
        <row r="810">
          <cell r="A810" t="str">
            <v>FY2013</v>
          </cell>
        </row>
        <row r="811">
          <cell r="A811" t="str">
            <v>FY2013</v>
          </cell>
        </row>
        <row r="812">
          <cell r="A812" t="str">
            <v>FY2013</v>
          </cell>
        </row>
        <row r="813">
          <cell r="A813" t="str">
            <v>FY2013</v>
          </cell>
        </row>
        <row r="814">
          <cell r="A814" t="str">
            <v>FY2013</v>
          </cell>
        </row>
        <row r="815">
          <cell r="A815" t="str">
            <v>FY2013</v>
          </cell>
        </row>
        <row r="816">
          <cell r="A816" t="str">
            <v>FY2013</v>
          </cell>
        </row>
        <row r="817">
          <cell r="A817" t="str">
            <v>FY2013</v>
          </cell>
        </row>
        <row r="818">
          <cell r="A818" t="str">
            <v>FY2013</v>
          </cell>
        </row>
        <row r="819">
          <cell r="A819" t="str">
            <v>FY2013</v>
          </cell>
        </row>
        <row r="820">
          <cell r="A820" t="str">
            <v>FY2013</v>
          </cell>
        </row>
        <row r="821">
          <cell r="A821" t="str">
            <v>FY2013</v>
          </cell>
        </row>
        <row r="822">
          <cell r="A822" t="str">
            <v>FY2013</v>
          </cell>
        </row>
        <row r="823">
          <cell r="A823" t="str">
            <v>FY2013</v>
          </cell>
        </row>
        <row r="824">
          <cell r="A824" t="str">
            <v>FY2013</v>
          </cell>
        </row>
        <row r="825">
          <cell r="A825" t="str">
            <v>FY2013</v>
          </cell>
        </row>
        <row r="826">
          <cell r="A826" t="str">
            <v>FY2013</v>
          </cell>
        </row>
        <row r="827">
          <cell r="A827" t="str">
            <v>FY2013</v>
          </cell>
        </row>
        <row r="828">
          <cell r="A828" t="str">
            <v>FY2013</v>
          </cell>
        </row>
        <row r="829">
          <cell r="A829" t="str">
            <v>FY2013</v>
          </cell>
        </row>
        <row r="830">
          <cell r="A830" t="str">
            <v>FY2013</v>
          </cell>
        </row>
        <row r="831">
          <cell r="A831" t="str">
            <v>FY2013</v>
          </cell>
        </row>
        <row r="832">
          <cell r="A832" t="str">
            <v>FY2013</v>
          </cell>
        </row>
        <row r="833">
          <cell r="A833" t="str">
            <v>FY2013</v>
          </cell>
        </row>
        <row r="834">
          <cell r="A834" t="str">
            <v>FY2013</v>
          </cell>
        </row>
        <row r="835">
          <cell r="A835" t="str">
            <v>FY2013</v>
          </cell>
        </row>
        <row r="836">
          <cell r="A836" t="str">
            <v>FY2013</v>
          </cell>
        </row>
        <row r="837">
          <cell r="A837" t="str">
            <v>FY2013</v>
          </cell>
        </row>
        <row r="838">
          <cell r="A838" t="str">
            <v>FY2013</v>
          </cell>
        </row>
        <row r="839">
          <cell r="A839" t="str">
            <v>FY2013</v>
          </cell>
        </row>
        <row r="840">
          <cell r="A840" t="str">
            <v>FY2013</v>
          </cell>
        </row>
        <row r="841">
          <cell r="A841" t="str">
            <v>FY2013</v>
          </cell>
        </row>
        <row r="842">
          <cell r="A842" t="str">
            <v>FY2013</v>
          </cell>
        </row>
        <row r="843">
          <cell r="A843" t="str">
            <v>FY2013</v>
          </cell>
        </row>
        <row r="844">
          <cell r="A844" t="str">
            <v>FY2013</v>
          </cell>
        </row>
        <row r="845">
          <cell r="A845" t="str">
            <v>FY2013</v>
          </cell>
        </row>
        <row r="846">
          <cell r="A846" t="str">
            <v>FY2013</v>
          </cell>
        </row>
        <row r="847">
          <cell r="A847" t="str">
            <v>FY2013</v>
          </cell>
        </row>
        <row r="848">
          <cell r="A848" t="str">
            <v>FY2013</v>
          </cell>
        </row>
        <row r="849">
          <cell r="A849" t="str">
            <v>FY2013</v>
          </cell>
        </row>
        <row r="850">
          <cell r="A850" t="str">
            <v>FY2013</v>
          </cell>
        </row>
        <row r="851">
          <cell r="A851" t="str">
            <v>FY2013</v>
          </cell>
        </row>
        <row r="852">
          <cell r="A852" t="str">
            <v>FY2013</v>
          </cell>
        </row>
        <row r="853">
          <cell r="A853" t="str">
            <v>FY2013</v>
          </cell>
        </row>
        <row r="854">
          <cell r="A854" t="str">
            <v>FY2013</v>
          </cell>
        </row>
        <row r="855">
          <cell r="A855" t="str">
            <v>FY2013</v>
          </cell>
        </row>
        <row r="856">
          <cell r="A856" t="str">
            <v>FY2013</v>
          </cell>
        </row>
        <row r="857">
          <cell r="A857" t="str">
            <v>FY2013</v>
          </cell>
        </row>
        <row r="858">
          <cell r="A858" t="str">
            <v>FY2013</v>
          </cell>
        </row>
        <row r="859">
          <cell r="A859" t="str">
            <v>FY2013</v>
          </cell>
        </row>
        <row r="860">
          <cell r="A860" t="str">
            <v>FY2013</v>
          </cell>
        </row>
        <row r="861">
          <cell r="A861" t="str">
            <v>FY2013</v>
          </cell>
        </row>
        <row r="862">
          <cell r="A862" t="str">
            <v>FY2013</v>
          </cell>
        </row>
        <row r="863">
          <cell r="A863" t="str">
            <v>FY2013</v>
          </cell>
        </row>
        <row r="864">
          <cell r="A864" t="str">
            <v>FY2013</v>
          </cell>
        </row>
        <row r="865">
          <cell r="A865" t="str">
            <v>FY2013</v>
          </cell>
        </row>
        <row r="866">
          <cell r="A866" t="str">
            <v>FY2013</v>
          </cell>
        </row>
        <row r="867">
          <cell r="A867" t="str">
            <v>FY2013</v>
          </cell>
        </row>
        <row r="868">
          <cell r="A868" t="str">
            <v>FY2013</v>
          </cell>
        </row>
        <row r="869">
          <cell r="A869" t="str">
            <v>FY2013</v>
          </cell>
        </row>
        <row r="870">
          <cell r="A870" t="str">
            <v>FY2013</v>
          </cell>
        </row>
        <row r="871">
          <cell r="A871" t="str">
            <v>FY2013</v>
          </cell>
        </row>
        <row r="872">
          <cell r="A872" t="str">
            <v>FY2013</v>
          </cell>
        </row>
        <row r="873">
          <cell r="A873" t="str">
            <v>FY2013</v>
          </cell>
        </row>
        <row r="874">
          <cell r="A874" t="str">
            <v>FY2013</v>
          </cell>
        </row>
        <row r="875">
          <cell r="A875" t="str">
            <v>FY2013</v>
          </cell>
        </row>
        <row r="876">
          <cell r="A876" t="str">
            <v>FY2013</v>
          </cell>
        </row>
        <row r="877">
          <cell r="A877" t="str">
            <v>FY2013</v>
          </cell>
        </row>
        <row r="878">
          <cell r="A878" t="str">
            <v>FY2013</v>
          </cell>
        </row>
        <row r="879">
          <cell r="A879" t="str">
            <v>FY2013</v>
          </cell>
        </row>
        <row r="880">
          <cell r="A880" t="str">
            <v>FY2013</v>
          </cell>
        </row>
        <row r="881">
          <cell r="A881" t="str">
            <v>FY2013</v>
          </cell>
        </row>
        <row r="882">
          <cell r="A882" t="str">
            <v>FY2013</v>
          </cell>
        </row>
        <row r="883">
          <cell r="A883" t="str">
            <v>FY2013</v>
          </cell>
        </row>
        <row r="884">
          <cell r="A884" t="str">
            <v>FY2013</v>
          </cell>
        </row>
        <row r="885">
          <cell r="A885" t="str">
            <v>FY2013</v>
          </cell>
        </row>
        <row r="886">
          <cell r="A886" t="str">
            <v>FY2013</v>
          </cell>
        </row>
        <row r="887">
          <cell r="A887" t="str">
            <v>FY2013</v>
          </cell>
        </row>
        <row r="888">
          <cell r="A888" t="str">
            <v>FY2013</v>
          </cell>
        </row>
        <row r="889">
          <cell r="A889" t="str">
            <v>FY2013</v>
          </cell>
        </row>
        <row r="890">
          <cell r="A890" t="str">
            <v>FY2013</v>
          </cell>
        </row>
        <row r="891">
          <cell r="A891" t="str">
            <v>FY2013</v>
          </cell>
        </row>
        <row r="892">
          <cell r="A892" t="str">
            <v>FY2013</v>
          </cell>
        </row>
        <row r="893">
          <cell r="A893" t="str">
            <v>FY2013</v>
          </cell>
        </row>
        <row r="894">
          <cell r="A894" t="str">
            <v>FY2013</v>
          </cell>
        </row>
        <row r="895">
          <cell r="A895" t="str">
            <v>FY2013</v>
          </cell>
        </row>
        <row r="896">
          <cell r="A896" t="str">
            <v>FY2013</v>
          </cell>
        </row>
        <row r="897">
          <cell r="A897" t="str">
            <v>FY2013</v>
          </cell>
        </row>
        <row r="898">
          <cell r="A898" t="str">
            <v>FY2013</v>
          </cell>
        </row>
        <row r="899">
          <cell r="A899" t="str">
            <v>FY2013</v>
          </cell>
        </row>
        <row r="900">
          <cell r="A900" t="str">
            <v>FY2013</v>
          </cell>
        </row>
        <row r="901">
          <cell r="A901" t="str">
            <v>FY2013</v>
          </cell>
        </row>
        <row r="902">
          <cell r="A902" t="str">
            <v>FY2013</v>
          </cell>
        </row>
        <row r="903">
          <cell r="A903" t="str">
            <v>FY2013</v>
          </cell>
        </row>
        <row r="904">
          <cell r="A904" t="str">
            <v>FY2013</v>
          </cell>
        </row>
        <row r="905">
          <cell r="A905" t="str">
            <v>FY2013</v>
          </cell>
        </row>
        <row r="906">
          <cell r="A906" t="str">
            <v>FY2013</v>
          </cell>
        </row>
        <row r="907">
          <cell r="A907" t="str">
            <v>FY2013</v>
          </cell>
        </row>
        <row r="908">
          <cell r="A908" t="str">
            <v>FY2013</v>
          </cell>
        </row>
        <row r="909">
          <cell r="A909" t="str">
            <v>FY2013</v>
          </cell>
        </row>
        <row r="910">
          <cell r="A910" t="str">
            <v>FY2013</v>
          </cell>
        </row>
        <row r="911">
          <cell r="A911" t="str">
            <v>FY2013</v>
          </cell>
        </row>
        <row r="912">
          <cell r="A912" t="str">
            <v>FY2013</v>
          </cell>
        </row>
        <row r="913">
          <cell r="A913" t="str">
            <v>FY2013</v>
          </cell>
        </row>
        <row r="914">
          <cell r="A914" t="str">
            <v>FY2013</v>
          </cell>
        </row>
        <row r="915">
          <cell r="A915" t="str">
            <v>FY2013</v>
          </cell>
        </row>
        <row r="916">
          <cell r="A916" t="str">
            <v>FY2013</v>
          </cell>
        </row>
        <row r="917">
          <cell r="A917" t="str">
            <v>FY2013</v>
          </cell>
        </row>
        <row r="918">
          <cell r="A918" t="str">
            <v>FY2013</v>
          </cell>
        </row>
        <row r="919">
          <cell r="A919" t="str">
            <v>FY2013</v>
          </cell>
        </row>
        <row r="920">
          <cell r="A920" t="str">
            <v>FY2013</v>
          </cell>
        </row>
        <row r="921">
          <cell r="A921" t="str">
            <v>FY2013</v>
          </cell>
        </row>
        <row r="922">
          <cell r="A922" t="str">
            <v>FY2013</v>
          </cell>
        </row>
        <row r="923">
          <cell r="A923" t="str">
            <v>FY2013</v>
          </cell>
        </row>
        <row r="924">
          <cell r="A924" t="str">
            <v>FY2013</v>
          </cell>
        </row>
        <row r="925">
          <cell r="A925" t="str">
            <v>FY2013</v>
          </cell>
        </row>
        <row r="926">
          <cell r="A926" t="str">
            <v>FY2013</v>
          </cell>
        </row>
        <row r="927">
          <cell r="A927" t="str">
            <v>FY2013</v>
          </cell>
        </row>
        <row r="928">
          <cell r="A928" t="str">
            <v>FY2013</v>
          </cell>
        </row>
        <row r="929">
          <cell r="A929" t="str">
            <v>FY2013</v>
          </cell>
        </row>
        <row r="930">
          <cell r="A930" t="str">
            <v>FY2013</v>
          </cell>
        </row>
        <row r="931">
          <cell r="A931" t="str">
            <v>FY2013</v>
          </cell>
        </row>
        <row r="932">
          <cell r="A932" t="str">
            <v>FY2013</v>
          </cell>
        </row>
        <row r="933">
          <cell r="A933" t="str">
            <v>FY2013</v>
          </cell>
        </row>
        <row r="934">
          <cell r="A934" t="str">
            <v>FY2013</v>
          </cell>
        </row>
        <row r="935">
          <cell r="A935" t="str">
            <v>FY2013</v>
          </cell>
        </row>
        <row r="936">
          <cell r="A936" t="str">
            <v>FY2013</v>
          </cell>
        </row>
        <row r="937">
          <cell r="A937" t="str">
            <v>FY2013</v>
          </cell>
        </row>
        <row r="938">
          <cell r="A938" t="str">
            <v>FY2013</v>
          </cell>
        </row>
        <row r="939">
          <cell r="A939" t="str">
            <v>FY2013</v>
          </cell>
        </row>
        <row r="940">
          <cell r="A940" t="str">
            <v>FY2013</v>
          </cell>
        </row>
        <row r="941">
          <cell r="A941" t="str">
            <v>FY2013</v>
          </cell>
        </row>
        <row r="942">
          <cell r="A942" t="str">
            <v>FY2013</v>
          </cell>
        </row>
        <row r="943">
          <cell r="A943" t="str">
            <v>FY2013</v>
          </cell>
        </row>
        <row r="944">
          <cell r="A944" t="str">
            <v>FY2013</v>
          </cell>
        </row>
        <row r="945">
          <cell r="A945" t="str">
            <v>FY2013</v>
          </cell>
        </row>
        <row r="946">
          <cell r="A946" t="str">
            <v>FY2013</v>
          </cell>
        </row>
        <row r="947">
          <cell r="A947" t="str">
            <v>FY2013</v>
          </cell>
        </row>
        <row r="948">
          <cell r="A948" t="str">
            <v>FY2013</v>
          </cell>
        </row>
        <row r="949">
          <cell r="A949" t="str">
            <v>FY2013</v>
          </cell>
        </row>
        <row r="950">
          <cell r="A950" t="str">
            <v>FY2013</v>
          </cell>
        </row>
        <row r="951">
          <cell r="A951" t="str">
            <v>FY2013</v>
          </cell>
        </row>
        <row r="952">
          <cell r="A952" t="str">
            <v>FY2013</v>
          </cell>
        </row>
        <row r="953">
          <cell r="A953" t="str">
            <v>FY2013</v>
          </cell>
        </row>
        <row r="954">
          <cell r="A954" t="str">
            <v>FY2013</v>
          </cell>
        </row>
        <row r="955">
          <cell r="A955" t="str">
            <v>FY2013</v>
          </cell>
        </row>
        <row r="956">
          <cell r="A956" t="str">
            <v>FY2013</v>
          </cell>
        </row>
        <row r="957">
          <cell r="A957" t="str">
            <v>FY2013</v>
          </cell>
        </row>
        <row r="958">
          <cell r="A958" t="str">
            <v>FY2013</v>
          </cell>
        </row>
        <row r="959">
          <cell r="A959" t="str">
            <v>FY2013</v>
          </cell>
        </row>
        <row r="960">
          <cell r="A960" t="str">
            <v>FY2013</v>
          </cell>
        </row>
        <row r="961">
          <cell r="A961" t="str">
            <v>FY2013</v>
          </cell>
        </row>
        <row r="962">
          <cell r="A962" t="str">
            <v>FY2013</v>
          </cell>
        </row>
        <row r="963">
          <cell r="A963" t="str">
            <v>FY2013</v>
          </cell>
        </row>
        <row r="964">
          <cell r="A964" t="str">
            <v>FY2013</v>
          </cell>
        </row>
        <row r="965">
          <cell r="A965" t="str">
            <v>FY2013</v>
          </cell>
        </row>
        <row r="966">
          <cell r="A966" t="str">
            <v>FY2013</v>
          </cell>
        </row>
        <row r="967">
          <cell r="A967" t="str">
            <v>FY2013</v>
          </cell>
        </row>
        <row r="968">
          <cell r="A968" t="str">
            <v>FY2013</v>
          </cell>
        </row>
        <row r="969">
          <cell r="A969" t="str">
            <v>FY2013</v>
          </cell>
        </row>
        <row r="970">
          <cell r="A970" t="str">
            <v>FY2013</v>
          </cell>
        </row>
        <row r="971">
          <cell r="A971" t="str">
            <v>FY2013</v>
          </cell>
        </row>
        <row r="972">
          <cell r="A972" t="str">
            <v>FY2013</v>
          </cell>
        </row>
        <row r="973">
          <cell r="A973" t="str">
            <v>FY2013</v>
          </cell>
        </row>
        <row r="974">
          <cell r="A974" t="str">
            <v>FY2013</v>
          </cell>
        </row>
        <row r="975">
          <cell r="A975" t="str">
            <v>FY2013</v>
          </cell>
        </row>
        <row r="976">
          <cell r="A976" t="str">
            <v>FY2013</v>
          </cell>
        </row>
        <row r="977">
          <cell r="A977" t="str">
            <v>FY2013</v>
          </cell>
        </row>
        <row r="978">
          <cell r="A978" t="str">
            <v>FY2013</v>
          </cell>
        </row>
        <row r="979">
          <cell r="A979" t="str">
            <v>FY2013</v>
          </cell>
        </row>
        <row r="980">
          <cell r="A980" t="str">
            <v>FY2013</v>
          </cell>
        </row>
        <row r="981">
          <cell r="A981" t="str">
            <v>FY2013</v>
          </cell>
        </row>
        <row r="982">
          <cell r="A982" t="str">
            <v>FY2013</v>
          </cell>
        </row>
        <row r="983">
          <cell r="A983" t="str">
            <v>FY2013</v>
          </cell>
        </row>
        <row r="984">
          <cell r="A984" t="str">
            <v>FY2013</v>
          </cell>
        </row>
        <row r="985">
          <cell r="A985" t="str">
            <v>FY2013</v>
          </cell>
        </row>
        <row r="986">
          <cell r="A986" t="str">
            <v>FY2013</v>
          </cell>
        </row>
        <row r="987">
          <cell r="A987" t="str">
            <v>FY2013</v>
          </cell>
        </row>
        <row r="988">
          <cell r="A988" t="str">
            <v>FY2013</v>
          </cell>
        </row>
        <row r="989">
          <cell r="A989" t="str">
            <v>FY2013</v>
          </cell>
        </row>
        <row r="990">
          <cell r="A990" t="str">
            <v>FY2013</v>
          </cell>
        </row>
        <row r="991">
          <cell r="A991" t="str">
            <v>FY2013</v>
          </cell>
        </row>
        <row r="992">
          <cell r="A992" t="str">
            <v>FY2013</v>
          </cell>
        </row>
        <row r="993">
          <cell r="A993" t="str">
            <v>FY2013</v>
          </cell>
        </row>
        <row r="994">
          <cell r="A994" t="str">
            <v>FY2013</v>
          </cell>
        </row>
        <row r="995">
          <cell r="A995" t="str">
            <v>FY2013</v>
          </cell>
        </row>
        <row r="996">
          <cell r="A996" t="str">
            <v>FY2013</v>
          </cell>
        </row>
        <row r="997">
          <cell r="A997" t="str">
            <v>FY2013</v>
          </cell>
        </row>
        <row r="998">
          <cell r="A998" t="str">
            <v>FY2013</v>
          </cell>
        </row>
        <row r="999">
          <cell r="A999" t="str">
            <v>FY2013</v>
          </cell>
        </row>
        <row r="1000">
          <cell r="A1000" t="str">
            <v>FY2013</v>
          </cell>
        </row>
        <row r="1001">
          <cell r="A1001" t="str">
            <v>FY2013</v>
          </cell>
        </row>
        <row r="1002">
          <cell r="A1002" t="str">
            <v>FY2013</v>
          </cell>
        </row>
        <row r="1003">
          <cell r="A1003" t="str">
            <v>FY2013</v>
          </cell>
        </row>
        <row r="1004">
          <cell r="A1004" t="str">
            <v>FY2013</v>
          </cell>
        </row>
        <row r="1005">
          <cell r="A1005" t="str">
            <v>FY2013</v>
          </cell>
        </row>
        <row r="1006">
          <cell r="A1006" t="str">
            <v>FY2013</v>
          </cell>
        </row>
        <row r="1007">
          <cell r="A1007" t="str">
            <v>FY2013</v>
          </cell>
        </row>
        <row r="1008">
          <cell r="A1008" t="str">
            <v>FY2013</v>
          </cell>
        </row>
        <row r="1009">
          <cell r="A1009" t="str">
            <v>FY2013</v>
          </cell>
        </row>
        <row r="1010">
          <cell r="A1010" t="str">
            <v>FY2013</v>
          </cell>
        </row>
        <row r="1011">
          <cell r="A1011" t="str">
            <v>FY2013</v>
          </cell>
        </row>
        <row r="1012">
          <cell r="A1012" t="str">
            <v>FY2013</v>
          </cell>
        </row>
        <row r="1013">
          <cell r="A1013" t="str">
            <v>FY2013</v>
          </cell>
        </row>
        <row r="1014">
          <cell r="A1014" t="str">
            <v>FY2013</v>
          </cell>
        </row>
        <row r="1015">
          <cell r="A1015" t="str">
            <v>FY2013</v>
          </cell>
        </row>
        <row r="1016">
          <cell r="A1016" t="str">
            <v>FY2013</v>
          </cell>
        </row>
        <row r="1017">
          <cell r="A1017" t="str">
            <v>FY2013</v>
          </cell>
        </row>
        <row r="1018">
          <cell r="A1018" t="str">
            <v>FY2013</v>
          </cell>
        </row>
        <row r="1019">
          <cell r="A1019" t="str">
            <v>FY2013</v>
          </cell>
        </row>
        <row r="1020">
          <cell r="A1020" t="str">
            <v>FY2013</v>
          </cell>
        </row>
        <row r="1021">
          <cell r="A1021" t="str">
            <v>FY2013</v>
          </cell>
        </row>
        <row r="1022">
          <cell r="A1022" t="str">
            <v>FY2013</v>
          </cell>
        </row>
        <row r="1023">
          <cell r="A1023" t="str">
            <v>FY2013</v>
          </cell>
        </row>
        <row r="1024">
          <cell r="A1024" t="str">
            <v>FY2013</v>
          </cell>
        </row>
        <row r="1025">
          <cell r="A1025" t="str">
            <v>FY2013</v>
          </cell>
        </row>
        <row r="1026">
          <cell r="A1026" t="str">
            <v>FY2013</v>
          </cell>
        </row>
        <row r="1027">
          <cell r="A1027" t="str">
            <v>FY2013</v>
          </cell>
        </row>
        <row r="1028">
          <cell r="A1028" t="str">
            <v>FY2013</v>
          </cell>
        </row>
        <row r="1029">
          <cell r="A1029" t="str">
            <v>FY2013</v>
          </cell>
        </row>
        <row r="1030">
          <cell r="A1030" t="str">
            <v>FY2013</v>
          </cell>
        </row>
        <row r="1031">
          <cell r="A1031" t="str">
            <v>FY2013</v>
          </cell>
        </row>
        <row r="1032">
          <cell r="A1032" t="str">
            <v>FY2013</v>
          </cell>
        </row>
        <row r="1033">
          <cell r="A1033" t="str">
            <v>FY2013</v>
          </cell>
        </row>
        <row r="1034">
          <cell r="A1034" t="str">
            <v>FY2013</v>
          </cell>
        </row>
        <row r="1035">
          <cell r="A1035" t="str">
            <v>FY2013</v>
          </cell>
        </row>
        <row r="1036">
          <cell r="A1036" t="str">
            <v>FY2013</v>
          </cell>
        </row>
        <row r="1037">
          <cell r="A1037" t="str">
            <v>FY2013</v>
          </cell>
        </row>
        <row r="1038">
          <cell r="A1038" t="str">
            <v>FY2013</v>
          </cell>
        </row>
        <row r="1039">
          <cell r="A1039" t="str">
            <v>FY2013</v>
          </cell>
        </row>
        <row r="1040">
          <cell r="A1040" t="str">
            <v>FY2013</v>
          </cell>
        </row>
        <row r="1041">
          <cell r="A1041" t="str">
            <v>FY2013</v>
          </cell>
        </row>
        <row r="1042">
          <cell r="A1042" t="str">
            <v>FY2013</v>
          </cell>
        </row>
        <row r="1043">
          <cell r="A1043" t="str">
            <v>FY2013</v>
          </cell>
        </row>
        <row r="1044">
          <cell r="A1044" t="str">
            <v>FY2013</v>
          </cell>
        </row>
        <row r="1045">
          <cell r="A1045" t="str">
            <v>FY2013</v>
          </cell>
        </row>
        <row r="1046">
          <cell r="A1046" t="str">
            <v>FY2013</v>
          </cell>
        </row>
        <row r="1047">
          <cell r="A1047" t="str">
            <v>FY2013</v>
          </cell>
        </row>
        <row r="1048">
          <cell r="A1048" t="str">
            <v>FY2013</v>
          </cell>
        </row>
        <row r="1049">
          <cell r="A1049" t="str">
            <v>FY2013</v>
          </cell>
        </row>
        <row r="1050">
          <cell r="A1050" t="str">
            <v>FY2013</v>
          </cell>
        </row>
        <row r="1051">
          <cell r="A1051" t="str">
            <v>FY2013</v>
          </cell>
        </row>
        <row r="1052">
          <cell r="A1052" t="str">
            <v>FY2013</v>
          </cell>
        </row>
        <row r="1053">
          <cell r="A1053" t="str">
            <v>FY2013</v>
          </cell>
        </row>
        <row r="1054">
          <cell r="A1054" t="str">
            <v>FY2013</v>
          </cell>
        </row>
        <row r="1055">
          <cell r="A1055" t="str">
            <v>FY2013</v>
          </cell>
        </row>
        <row r="1056">
          <cell r="A1056" t="str">
            <v>FY2013</v>
          </cell>
        </row>
        <row r="1057">
          <cell r="A1057" t="str">
            <v>FY2013</v>
          </cell>
        </row>
        <row r="1058">
          <cell r="A1058" t="str">
            <v>FY2013</v>
          </cell>
        </row>
        <row r="1059">
          <cell r="A1059" t="str">
            <v>FY2013</v>
          </cell>
        </row>
        <row r="1060">
          <cell r="A1060" t="str">
            <v>FY2013</v>
          </cell>
        </row>
        <row r="1061">
          <cell r="A1061" t="str">
            <v>FY2013</v>
          </cell>
        </row>
        <row r="1062">
          <cell r="A1062" t="str">
            <v>FY2013</v>
          </cell>
        </row>
        <row r="1063">
          <cell r="A1063" t="str">
            <v>FY2013</v>
          </cell>
        </row>
        <row r="1064">
          <cell r="A1064" t="str">
            <v>FY2013</v>
          </cell>
        </row>
        <row r="1065">
          <cell r="A1065" t="str">
            <v>FY2013</v>
          </cell>
        </row>
        <row r="1066">
          <cell r="A1066" t="str">
            <v>FY2013</v>
          </cell>
        </row>
        <row r="1067">
          <cell r="A1067" t="str">
            <v>FY2013</v>
          </cell>
        </row>
        <row r="1068">
          <cell r="A1068" t="str">
            <v>FY2013</v>
          </cell>
        </row>
        <row r="1069">
          <cell r="A1069" t="str">
            <v>FY2013</v>
          </cell>
        </row>
        <row r="1070">
          <cell r="A1070" t="str">
            <v>FY2013</v>
          </cell>
        </row>
        <row r="1071">
          <cell r="A1071" t="str">
            <v>FY2013</v>
          </cell>
        </row>
        <row r="1072">
          <cell r="A1072" t="str">
            <v>FY2013</v>
          </cell>
        </row>
        <row r="1073">
          <cell r="A1073" t="str">
            <v>FY2013</v>
          </cell>
        </row>
        <row r="1074">
          <cell r="A1074" t="str">
            <v>FY2013</v>
          </cell>
        </row>
        <row r="1075">
          <cell r="A1075" t="str">
            <v>FY2013</v>
          </cell>
        </row>
        <row r="1076">
          <cell r="A1076" t="str">
            <v>FY2013</v>
          </cell>
        </row>
        <row r="1077">
          <cell r="A1077" t="str">
            <v>FY2013</v>
          </cell>
        </row>
        <row r="1078">
          <cell r="A1078" t="str">
            <v>FY2013</v>
          </cell>
        </row>
        <row r="1079">
          <cell r="A1079" t="str">
            <v>FY2013</v>
          </cell>
        </row>
        <row r="1080">
          <cell r="A1080" t="str">
            <v>FY2013</v>
          </cell>
        </row>
        <row r="1081">
          <cell r="A1081" t="str">
            <v>FY2013</v>
          </cell>
        </row>
        <row r="1082">
          <cell r="A1082" t="str">
            <v>FY2013</v>
          </cell>
        </row>
        <row r="1083">
          <cell r="A1083" t="str">
            <v>FY2013</v>
          </cell>
        </row>
        <row r="1084">
          <cell r="A1084" t="str">
            <v>FY2013</v>
          </cell>
        </row>
        <row r="1085">
          <cell r="A1085" t="str">
            <v>FY2013</v>
          </cell>
        </row>
        <row r="1086">
          <cell r="A1086" t="str">
            <v>FY2013</v>
          </cell>
        </row>
        <row r="1087">
          <cell r="A1087" t="str">
            <v>FY2013</v>
          </cell>
        </row>
        <row r="1088">
          <cell r="A1088" t="str">
            <v>FY2013</v>
          </cell>
        </row>
        <row r="1089">
          <cell r="A1089" t="str">
            <v>FY2013</v>
          </cell>
        </row>
        <row r="1090">
          <cell r="A1090" t="str">
            <v>FY2013</v>
          </cell>
        </row>
        <row r="1091">
          <cell r="A1091" t="str">
            <v>FY2013</v>
          </cell>
        </row>
        <row r="1092">
          <cell r="A1092" t="str">
            <v>FY2013</v>
          </cell>
        </row>
        <row r="1093">
          <cell r="A1093" t="str">
            <v>FY2013</v>
          </cell>
        </row>
        <row r="1094">
          <cell r="A1094" t="str">
            <v>FY2013</v>
          </cell>
        </row>
        <row r="1095">
          <cell r="A1095" t="str">
            <v>FY2013</v>
          </cell>
        </row>
        <row r="1096">
          <cell r="A1096" t="str">
            <v>FY2013</v>
          </cell>
        </row>
        <row r="1097">
          <cell r="A1097" t="str">
            <v>FY2013</v>
          </cell>
        </row>
        <row r="1098">
          <cell r="A1098" t="str">
            <v>FY2013</v>
          </cell>
        </row>
        <row r="1099">
          <cell r="A1099" t="str">
            <v>FY2013</v>
          </cell>
        </row>
        <row r="1100">
          <cell r="A1100" t="str">
            <v>FY2013</v>
          </cell>
        </row>
        <row r="1101">
          <cell r="A1101" t="str">
            <v>FY2013</v>
          </cell>
        </row>
        <row r="1102">
          <cell r="A1102" t="str">
            <v>FY2013</v>
          </cell>
        </row>
        <row r="1103">
          <cell r="A1103" t="str">
            <v>FY2013</v>
          </cell>
        </row>
        <row r="1104">
          <cell r="A1104" t="str">
            <v>FY2013</v>
          </cell>
        </row>
        <row r="1105">
          <cell r="A1105" t="str">
            <v>FY2013</v>
          </cell>
        </row>
        <row r="1106">
          <cell r="A1106" t="str">
            <v>FY2013</v>
          </cell>
        </row>
        <row r="1107">
          <cell r="A1107" t="str">
            <v>FY2013</v>
          </cell>
        </row>
        <row r="1108">
          <cell r="A1108" t="str">
            <v>FY2013</v>
          </cell>
        </row>
        <row r="1109">
          <cell r="A1109" t="str">
            <v>FY2013</v>
          </cell>
        </row>
        <row r="1110">
          <cell r="A1110" t="str">
            <v>FY2013</v>
          </cell>
        </row>
        <row r="1111">
          <cell r="A1111" t="str">
            <v>FY2013</v>
          </cell>
        </row>
        <row r="1112">
          <cell r="A1112" t="str">
            <v>FY2013</v>
          </cell>
        </row>
        <row r="1113">
          <cell r="A1113" t="str">
            <v>FY2013</v>
          </cell>
        </row>
        <row r="1114">
          <cell r="A1114" t="str">
            <v>FY2013</v>
          </cell>
        </row>
        <row r="1115">
          <cell r="A1115" t="str">
            <v>FY2013</v>
          </cell>
        </row>
        <row r="1116">
          <cell r="A1116" t="str">
            <v>FY2013</v>
          </cell>
        </row>
        <row r="1117">
          <cell r="A1117" t="str">
            <v>FY2013</v>
          </cell>
        </row>
        <row r="1118">
          <cell r="A1118" t="str">
            <v>FY2013</v>
          </cell>
        </row>
        <row r="1119">
          <cell r="A1119" t="str">
            <v>FY2013</v>
          </cell>
        </row>
        <row r="1120">
          <cell r="A1120" t="str">
            <v>FY2013</v>
          </cell>
        </row>
        <row r="1121">
          <cell r="A1121" t="str">
            <v>FY2013</v>
          </cell>
        </row>
        <row r="1122">
          <cell r="A1122" t="str">
            <v>FY2013</v>
          </cell>
        </row>
        <row r="1123">
          <cell r="A1123" t="str">
            <v>FY2013</v>
          </cell>
        </row>
        <row r="1124">
          <cell r="A1124" t="str">
            <v>FY2013</v>
          </cell>
        </row>
        <row r="1125">
          <cell r="A1125" t="str">
            <v>FY2013</v>
          </cell>
        </row>
        <row r="1126">
          <cell r="A1126" t="str">
            <v>FY2013</v>
          </cell>
        </row>
        <row r="1127">
          <cell r="A1127" t="str">
            <v>FY2013</v>
          </cell>
        </row>
        <row r="1128">
          <cell r="A1128" t="str">
            <v>FY2013</v>
          </cell>
        </row>
        <row r="1129">
          <cell r="A1129" t="str">
            <v>FY2013</v>
          </cell>
        </row>
        <row r="1130">
          <cell r="A1130" t="str">
            <v>FY2013</v>
          </cell>
        </row>
        <row r="1131">
          <cell r="A1131" t="str">
            <v>FY2013</v>
          </cell>
        </row>
        <row r="1132">
          <cell r="A1132" t="str">
            <v>FY2013</v>
          </cell>
        </row>
        <row r="1133">
          <cell r="A1133" t="str">
            <v>FY2013</v>
          </cell>
        </row>
        <row r="1134">
          <cell r="A1134" t="str">
            <v>FY2013</v>
          </cell>
        </row>
        <row r="1135">
          <cell r="A1135" t="str">
            <v>FY2013</v>
          </cell>
        </row>
        <row r="1136">
          <cell r="A1136" t="str">
            <v>FY2013</v>
          </cell>
        </row>
        <row r="1137">
          <cell r="A1137" t="str">
            <v>FY2013</v>
          </cell>
        </row>
        <row r="1138">
          <cell r="A1138" t="str">
            <v>FY2013</v>
          </cell>
        </row>
        <row r="1139">
          <cell r="A1139" t="str">
            <v>FY2013</v>
          </cell>
        </row>
        <row r="1140">
          <cell r="A1140" t="str">
            <v>FY2013</v>
          </cell>
        </row>
        <row r="1141">
          <cell r="A1141" t="str">
            <v>FY2013</v>
          </cell>
        </row>
        <row r="1142">
          <cell r="A1142" t="str">
            <v>FY2013</v>
          </cell>
        </row>
        <row r="1143">
          <cell r="A1143" t="str">
            <v>FY2013</v>
          </cell>
        </row>
        <row r="1144">
          <cell r="A1144" t="str">
            <v>FY2013</v>
          </cell>
        </row>
        <row r="1145">
          <cell r="A1145" t="str">
            <v>FY2013</v>
          </cell>
        </row>
        <row r="1146">
          <cell r="A1146" t="str">
            <v>FY2013</v>
          </cell>
        </row>
        <row r="1147">
          <cell r="A1147" t="str">
            <v>FY2013</v>
          </cell>
        </row>
        <row r="1148">
          <cell r="A1148" t="str">
            <v>FY2013</v>
          </cell>
        </row>
        <row r="1149">
          <cell r="A1149" t="str">
            <v>FY2013</v>
          </cell>
        </row>
        <row r="1150">
          <cell r="A1150" t="str">
            <v>FY2013</v>
          </cell>
        </row>
        <row r="1151">
          <cell r="A1151" t="str">
            <v>FY2013</v>
          </cell>
        </row>
        <row r="1152">
          <cell r="A1152" t="str">
            <v>FY2013</v>
          </cell>
        </row>
        <row r="1153">
          <cell r="A1153" t="str">
            <v>FY2013</v>
          </cell>
        </row>
        <row r="1154">
          <cell r="A1154" t="str">
            <v>FY2013</v>
          </cell>
        </row>
        <row r="1155">
          <cell r="A1155" t="str">
            <v>FY2013</v>
          </cell>
        </row>
        <row r="1156">
          <cell r="A1156" t="str">
            <v>FY2013</v>
          </cell>
        </row>
        <row r="1157">
          <cell r="A1157" t="str">
            <v>FY2013</v>
          </cell>
        </row>
        <row r="1158">
          <cell r="A1158" t="str">
            <v>FY2013</v>
          </cell>
        </row>
        <row r="1159">
          <cell r="A1159" t="str">
            <v>FY2013</v>
          </cell>
        </row>
        <row r="1160">
          <cell r="A1160" t="str">
            <v>FY2013</v>
          </cell>
        </row>
        <row r="1161">
          <cell r="A1161" t="str">
            <v>FY2013</v>
          </cell>
        </row>
        <row r="1162">
          <cell r="A1162" t="str">
            <v>FY2013</v>
          </cell>
        </row>
        <row r="1163">
          <cell r="A1163" t="str">
            <v>FY2013</v>
          </cell>
        </row>
        <row r="1164">
          <cell r="A1164" t="str">
            <v>FY2013</v>
          </cell>
        </row>
        <row r="1165">
          <cell r="A1165" t="str">
            <v>FY2013</v>
          </cell>
        </row>
        <row r="1166">
          <cell r="A1166" t="str">
            <v>FY2013</v>
          </cell>
        </row>
        <row r="1167">
          <cell r="A1167" t="str">
            <v>FY2013</v>
          </cell>
        </row>
        <row r="1168">
          <cell r="A1168" t="str">
            <v>FY2013</v>
          </cell>
        </row>
        <row r="1169">
          <cell r="A1169" t="str">
            <v>FY2013</v>
          </cell>
        </row>
        <row r="1170">
          <cell r="A1170" t="str">
            <v>FY2013</v>
          </cell>
        </row>
        <row r="1171">
          <cell r="A1171" t="str">
            <v>FY2013</v>
          </cell>
        </row>
        <row r="1172">
          <cell r="A1172" t="str">
            <v>FY2013</v>
          </cell>
        </row>
        <row r="1173">
          <cell r="A1173" t="str">
            <v>FY2013</v>
          </cell>
        </row>
        <row r="1174">
          <cell r="A1174" t="str">
            <v>FY2013</v>
          </cell>
        </row>
        <row r="1175">
          <cell r="A1175" t="str">
            <v>FY2013</v>
          </cell>
        </row>
        <row r="1176">
          <cell r="A1176" t="str">
            <v>FY2013</v>
          </cell>
        </row>
        <row r="1177">
          <cell r="A1177" t="str">
            <v>FY2013</v>
          </cell>
        </row>
        <row r="1178">
          <cell r="A1178" t="str">
            <v>FY2013</v>
          </cell>
        </row>
        <row r="1179">
          <cell r="A1179" t="str">
            <v>FY2013</v>
          </cell>
        </row>
        <row r="1180">
          <cell r="A1180" t="str">
            <v>FY2013</v>
          </cell>
        </row>
        <row r="1181">
          <cell r="A1181" t="str">
            <v>FY2013</v>
          </cell>
        </row>
        <row r="1182">
          <cell r="A1182" t="str">
            <v>FY2013</v>
          </cell>
        </row>
        <row r="1183">
          <cell r="A1183" t="str">
            <v>FY2013</v>
          </cell>
        </row>
        <row r="1184">
          <cell r="A1184" t="str">
            <v>FY2013</v>
          </cell>
        </row>
        <row r="1185">
          <cell r="A1185" t="str">
            <v>FY2013</v>
          </cell>
        </row>
        <row r="1186">
          <cell r="A1186" t="str">
            <v>FY2013</v>
          </cell>
        </row>
        <row r="1187">
          <cell r="A1187" t="str">
            <v>FY2013</v>
          </cell>
        </row>
        <row r="1188">
          <cell r="A1188" t="str">
            <v>FY2013</v>
          </cell>
        </row>
        <row r="1189">
          <cell r="A1189" t="str">
            <v>FY2013</v>
          </cell>
        </row>
        <row r="1190">
          <cell r="A1190" t="str">
            <v>FY2013</v>
          </cell>
        </row>
        <row r="1191">
          <cell r="A1191" t="str">
            <v>FY2013</v>
          </cell>
        </row>
        <row r="1192">
          <cell r="A1192" t="str">
            <v>FY2013</v>
          </cell>
        </row>
        <row r="1193">
          <cell r="A1193" t="str">
            <v>FY2013</v>
          </cell>
        </row>
        <row r="1194">
          <cell r="A1194" t="str">
            <v>FY2013</v>
          </cell>
        </row>
        <row r="1195">
          <cell r="A1195" t="str">
            <v>FY2013</v>
          </cell>
        </row>
        <row r="1196">
          <cell r="A1196" t="str">
            <v>FY2013</v>
          </cell>
        </row>
        <row r="1197">
          <cell r="A1197" t="str">
            <v>FY2013</v>
          </cell>
        </row>
        <row r="1198">
          <cell r="A1198" t="str">
            <v>FY2013</v>
          </cell>
        </row>
        <row r="1199">
          <cell r="A1199" t="str">
            <v>FY2013</v>
          </cell>
        </row>
        <row r="1200">
          <cell r="A1200" t="str">
            <v>FY2013</v>
          </cell>
        </row>
        <row r="1201">
          <cell r="A1201" t="str">
            <v>FY2013</v>
          </cell>
        </row>
        <row r="1202">
          <cell r="A1202" t="str">
            <v>FY2013</v>
          </cell>
        </row>
        <row r="1203">
          <cell r="A1203" t="str">
            <v>FY2013</v>
          </cell>
        </row>
        <row r="1204">
          <cell r="A1204" t="str">
            <v>FY2013</v>
          </cell>
        </row>
        <row r="1205">
          <cell r="A1205" t="str">
            <v>FY2013</v>
          </cell>
        </row>
        <row r="1206">
          <cell r="A1206" t="str">
            <v>FY2013</v>
          </cell>
        </row>
        <row r="1207">
          <cell r="A1207" t="str">
            <v>FY2013</v>
          </cell>
        </row>
        <row r="1208">
          <cell r="A1208" t="str">
            <v>FY2013</v>
          </cell>
        </row>
        <row r="1209">
          <cell r="A1209" t="str">
            <v>FY2013</v>
          </cell>
        </row>
        <row r="1210">
          <cell r="A1210" t="str">
            <v>FY2013</v>
          </cell>
        </row>
        <row r="1211">
          <cell r="A1211" t="str">
            <v>FY2013</v>
          </cell>
        </row>
        <row r="1212">
          <cell r="A1212" t="str">
            <v>FY2013</v>
          </cell>
        </row>
        <row r="1213">
          <cell r="A1213" t="str">
            <v>FY2013</v>
          </cell>
        </row>
        <row r="1214">
          <cell r="A1214" t="str">
            <v>FY2013</v>
          </cell>
        </row>
        <row r="1215">
          <cell r="A1215" t="str">
            <v>FY2013</v>
          </cell>
        </row>
        <row r="1216">
          <cell r="A1216" t="str">
            <v>FY2013</v>
          </cell>
        </row>
        <row r="1217">
          <cell r="A1217" t="str">
            <v>FY2013</v>
          </cell>
        </row>
        <row r="1218">
          <cell r="A1218" t="str">
            <v>FY2013</v>
          </cell>
        </row>
        <row r="1219">
          <cell r="A1219" t="str">
            <v>FY2013</v>
          </cell>
        </row>
        <row r="1220">
          <cell r="A1220" t="str">
            <v>FY2013</v>
          </cell>
        </row>
        <row r="1221">
          <cell r="A1221" t="str">
            <v>FY2013</v>
          </cell>
        </row>
        <row r="1222">
          <cell r="A1222" t="str">
            <v>FY2013</v>
          </cell>
        </row>
        <row r="1223">
          <cell r="A1223" t="str">
            <v>FY2013</v>
          </cell>
        </row>
        <row r="1224">
          <cell r="A1224" t="str">
            <v>FY2013</v>
          </cell>
        </row>
        <row r="1225">
          <cell r="A1225" t="str">
            <v>FY2013</v>
          </cell>
        </row>
        <row r="1226">
          <cell r="A1226" t="str">
            <v>FY2013</v>
          </cell>
        </row>
        <row r="1227">
          <cell r="A1227" t="str">
            <v>FY2013</v>
          </cell>
        </row>
        <row r="1228">
          <cell r="A1228" t="str">
            <v>FY2013</v>
          </cell>
        </row>
        <row r="1229">
          <cell r="A1229" t="str">
            <v>FY2013</v>
          </cell>
        </row>
        <row r="1230">
          <cell r="A1230" t="str">
            <v>FY2013</v>
          </cell>
        </row>
        <row r="1231">
          <cell r="A1231" t="str">
            <v>FY2013</v>
          </cell>
        </row>
        <row r="1232">
          <cell r="A1232" t="str">
            <v>FY2013</v>
          </cell>
        </row>
        <row r="1233">
          <cell r="A1233" t="str">
            <v>FY2013</v>
          </cell>
        </row>
        <row r="1234">
          <cell r="A1234" t="str">
            <v>FY2013</v>
          </cell>
        </row>
        <row r="1235">
          <cell r="A1235" t="str">
            <v>FY2013</v>
          </cell>
        </row>
        <row r="1236">
          <cell r="A1236" t="str">
            <v>FY2013</v>
          </cell>
        </row>
        <row r="1237">
          <cell r="A1237" t="str">
            <v>FY2013</v>
          </cell>
        </row>
        <row r="1238">
          <cell r="A1238" t="str">
            <v>FY2013</v>
          </cell>
        </row>
        <row r="1239">
          <cell r="A1239" t="str">
            <v>FY2013</v>
          </cell>
        </row>
        <row r="1240">
          <cell r="A1240" t="str">
            <v>FY2013</v>
          </cell>
        </row>
        <row r="1241">
          <cell r="A1241" t="str">
            <v>FY2013</v>
          </cell>
        </row>
        <row r="1242">
          <cell r="A1242" t="str">
            <v>FY2013</v>
          </cell>
        </row>
        <row r="1243">
          <cell r="A1243" t="str">
            <v>FY2013</v>
          </cell>
        </row>
        <row r="1244">
          <cell r="A1244" t="str">
            <v>FY2013</v>
          </cell>
        </row>
        <row r="1245">
          <cell r="A1245" t="str">
            <v>FY2013</v>
          </cell>
        </row>
        <row r="1246">
          <cell r="A1246" t="str">
            <v>FY2013</v>
          </cell>
        </row>
        <row r="1247">
          <cell r="A1247" t="str">
            <v>FY2013</v>
          </cell>
        </row>
        <row r="1248">
          <cell r="A1248" t="str">
            <v>FY2013</v>
          </cell>
        </row>
        <row r="1249">
          <cell r="A1249" t="str">
            <v>FY2013</v>
          </cell>
        </row>
        <row r="1250">
          <cell r="A1250" t="str">
            <v>FY2013</v>
          </cell>
        </row>
        <row r="1251">
          <cell r="A1251" t="str">
            <v>FY2013</v>
          </cell>
        </row>
        <row r="1252">
          <cell r="A1252" t="str">
            <v>FY2013</v>
          </cell>
        </row>
        <row r="1253">
          <cell r="A1253" t="str">
            <v>FY2013</v>
          </cell>
        </row>
        <row r="1254">
          <cell r="A1254" t="str">
            <v>FY2013</v>
          </cell>
        </row>
        <row r="1255">
          <cell r="A1255" t="str">
            <v>FY2013</v>
          </cell>
        </row>
        <row r="1256">
          <cell r="A1256" t="str">
            <v>FY2013</v>
          </cell>
        </row>
        <row r="1257">
          <cell r="A1257" t="str">
            <v>FY2013</v>
          </cell>
        </row>
        <row r="1258">
          <cell r="A1258" t="str">
            <v>FY2013</v>
          </cell>
        </row>
        <row r="1259">
          <cell r="A1259" t="str">
            <v>FY2013</v>
          </cell>
        </row>
        <row r="1260">
          <cell r="A1260" t="str">
            <v>FY2013</v>
          </cell>
        </row>
        <row r="1261">
          <cell r="A1261" t="str">
            <v>FY2013</v>
          </cell>
        </row>
        <row r="1262">
          <cell r="A1262" t="str">
            <v>FY2013</v>
          </cell>
        </row>
        <row r="1263">
          <cell r="A1263" t="str">
            <v>FY2013</v>
          </cell>
        </row>
        <row r="1264">
          <cell r="A1264" t="str">
            <v>FY2013</v>
          </cell>
        </row>
        <row r="1265">
          <cell r="A1265" t="str">
            <v>FY2013</v>
          </cell>
        </row>
        <row r="1266">
          <cell r="A1266" t="str">
            <v>FY2013</v>
          </cell>
        </row>
        <row r="1267">
          <cell r="A1267" t="str">
            <v>FY2013</v>
          </cell>
        </row>
        <row r="1268">
          <cell r="A1268" t="str">
            <v>FY2013</v>
          </cell>
        </row>
        <row r="1269">
          <cell r="A1269" t="str">
            <v>FY2013</v>
          </cell>
        </row>
        <row r="1270">
          <cell r="A1270" t="str">
            <v>FY2013</v>
          </cell>
        </row>
        <row r="1271">
          <cell r="A1271" t="str">
            <v>FY2013</v>
          </cell>
        </row>
        <row r="1272">
          <cell r="A1272" t="str">
            <v>FY2013</v>
          </cell>
        </row>
        <row r="1273">
          <cell r="A1273" t="str">
            <v>FY2013</v>
          </cell>
        </row>
        <row r="1274">
          <cell r="A1274" t="str">
            <v>FY2013</v>
          </cell>
        </row>
        <row r="1275">
          <cell r="A1275" t="str">
            <v>FY2013</v>
          </cell>
        </row>
        <row r="1276">
          <cell r="A1276" t="str">
            <v>FY2013</v>
          </cell>
        </row>
        <row r="1277">
          <cell r="A1277" t="str">
            <v>FY2013</v>
          </cell>
        </row>
        <row r="1278">
          <cell r="A1278" t="str">
            <v>FY2013</v>
          </cell>
        </row>
        <row r="1279">
          <cell r="A1279" t="str">
            <v>FY2013</v>
          </cell>
        </row>
        <row r="1280">
          <cell r="A1280" t="str">
            <v>FY2013</v>
          </cell>
        </row>
        <row r="1281">
          <cell r="A1281" t="str">
            <v>FY2013</v>
          </cell>
        </row>
        <row r="1282">
          <cell r="A1282" t="str">
            <v>FY2013</v>
          </cell>
        </row>
        <row r="1283">
          <cell r="A1283" t="str">
            <v>FY2013</v>
          </cell>
        </row>
        <row r="1284">
          <cell r="A1284" t="str">
            <v>FY2013</v>
          </cell>
        </row>
        <row r="1285">
          <cell r="A1285" t="str">
            <v>FY2013</v>
          </cell>
        </row>
        <row r="1286">
          <cell r="A1286" t="str">
            <v>FY2013</v>
          </cell>
        </row>
        <row r="1287">
          <cell r="A1287" t="str">
            <v>FY2013</v>
          </cell>
        </row>
        <row r="1288">
          <cell r="A1288" t="str">
            <v>FY2013</v>
          </cell>
        </row>
        <row r="1289">
          <cell r="A1289" t="str">
            <v>FY2013</v>
          </cell>
        </row>
        <row r="1290">
          <cell r="A1290" t="str">
            <v>FY2013</v>
          </cell>
        </row>
        <row r="1291">
          <cell r="A1291" t="str">
            <v>FY2013</v>
          </cell>
        </row>
        <row r="1292">
          <cell r="A1292" t="str">
            <v>FY2013</v>
          </cell>
        </row>
        <row r="1293">
          <cell r="A1293" t="str">
            <v>FY2013</v>
          </cell>
        </row>
        <row r="1294">
          <cell r="A1294" t="str">
            <v>FY2013</v>
          </cell>
        </row>
        <row r="1295">
          <cell r="A1295" t="str">
            <v>FY2013</v>
          </cell>
        </row>
        <row r="1296">
          <cell r="A1296" t="str">
            <v>FY2013</v>
          </cell>
        </row>
        <row r="1297">
          <cell r="A1297" t="str">
            <v>FY2013</v>
          </cell>
        </row>
        <row r="1298">
          <cell r="A1298" t="str">
            <v>FY2013</v>
          </cell>
        </row>
        <row r="1299">
          <cell r="A1299" t="str">
            <v>FY2013</v>
          </cell>
        </row>
        <row r="1300">
          <cell r="A1300" t="str">
            <v>FY2013</v>
          </cell>
        </row>
        <row r="1301">
          <cell r="A1301" t="str">
            <v>FY2013</v>
          </cell>
        </row>
        <row r="1302">
          <cell r="A1302" t="str">
            <v>FY2013</v>
          </cell>
        </row>
        <row r="1303">
          <cell r="A1303" t="str">
            <v>FY2013</v>
          </cell>
        </row>
        <row r="1304">
          <cell r="A1304" t="str">
            <v>FY2013</v>
          </cell>
        </row>
        <row r="1305">
          <cell r="A1305" t="str">
            <v>FY2013</v>
          </cell>
        </row>
        <row r="1306">
          <cell r="A1306" t="str">
            <v>FY2013</v>
          </cell>
        </row>
        <row r="1307">
          <cell r="A1307" t="str">
            <v>FY2013</v>
          </cell>
        </row>
        <row r="1308">
          <cell r="A1308" t="str">
            <v>FY2013</v>
          </cell>
        </row>
        <row r="1309">
          <cell r="A1309" t="str">
            <v>FY2013</v>
          </cell>
        </row>
        <row r="1310">
          <cell r="A1310" t="str">
            <v>FY2013</v>
          </cell>
        </row>
        <row r="1311">
          <cell r="A1311" t="str">
            <v>FY2013</v>
          </cell>
        </row>
        <row r="1312">
          <cell r="A1312" t="str">
            <v>FY2013</v>
          </cell>
        </row>
        <row r="1313">
          <cell r="A1313" t="str">
            <v>FY2013</v>
          </cell>
        </row>
        <row r="1314">
          <cell r="A1314" t="str">
            <v>FY2013</v>
          </cell>
        </row>
        <row r="1315">
          <cell r="A1315" t="str">
            <v>FY2013</v>
          </cell>
        </row>
        <row r="1316">
          <cell r="A1316" t="str">
            <v>FY2013</v>
          </cell>
        </row>
        <row r="1317">
          <cell r="A1317" t="str">
            <v>FY2013</v>
          </cell>
        </row>
        <row r="1318">
          <cell r="A1318" t="str">
            <v>FY2013</v>
          </cell>
        </row>
        <row r="1319">
          <cell r="A1319" t="str">
            <v>FY2013</v>
          </cell>
        </row>
        <row r="1320">
          <cell r="A1320" t="str">
            <v>FY2013</v>
          </cell>
        </row>
        <row r="1321">
          <cell r="A1321" t="str">
            <v>FY2013</v>
          </cell>
        </row>
        <row r="1322">
          <cell r="A1322" t="str">
            <v>FY2013</v>
          </cell>
        </row>
        <row r="1323">
          <cell r="A1323" t="str">
            <v>FY2013</v>
          </cell>
        </row>
        <row r="1324">
          <cell r="A1324" t="str">
            <v>FY2013</v>
          </cell>
        </row>
        <row r="1325">
          <cell r="A1325" t="str">
            <v>FY2013</v>
          </cell>
        </row>
        <row r="1326">
          <cell r="A1326" t="str">
            <v>FY2013</v>
          </cell>
        </row>
        <row r="1327">
          <cell r="A1327" t="str">
            <v>FY2013</v>
          </cell>
        </row>
        <row r="1328">
          <cell r="A1328" t="str">
            <v>FY2013</v>
          </cell>
        </row>
        <row r="1329">
          <cell r="A1329" t="str">
            <v>FY2013</v>
          </cell>
        </row>
        <row r="1330">
          <cell r="A1330" t="str">
            <v>FY2013</v>
          </cell>
        </row>
        <row r="1331">
          <cell r="A1331" t="str">
            <v>FY2013</v>
          </cell>
        </row>
        <row r="1332">
          <cell r="A1332" t="str">
            <v>FY2013</v>
          </cell>
        </row>
        <row r="1333">
          <cell r="A1333" t="str">
            <v>FY2013</v>
          </cell>
        </row>
        <row r="1334">
          <cell r="A1334" t="str">
            <v>FY2013</v>
          </cell>
        </row>
        <row r="1335">
          <cell r="A1335" t="str">
            <v>FY2013</v>
          </cell>
        </row>
        <row r="1336">
          <cell r="A1336" t="str">
            <v>FY2013</v>
          </cell>
        </row>
        <row r="1337">
          <cell r="A1337" t="str">
            <v>FY2013</v>
          </cell>
        </row>
        <row r="1338">
          <cell r="A1338" t="str">
            <v>FY2013</v>
          </cell>
        </row>
        <row r="1339">
          <cell r="A1339" t="str">
            <v>FY2013</v>
          </cell>
        </row>
        <row r="1340">
          <cell r="A1340" t="str">
            <v>FY2013</v>
          </cell>
        </row>
        <row r="1341">
          <cell r="A1341" t="str">
            <v>FY2013</v>
          </cell>
        </row>
        <row r="1342">
          <cell r="A1342" t="str">
            <v>FY2013</v>
          </cell>
        </row>
        <row r="1343">
          <cell r="A1343" t="str">
            <v>FY2013</v>
          </cell>
        </row>
        <row r="1344">
          <cell r="A1344" t="str">
            <v>FY2013</v>
          </cell>
        </row>
        <row r="1345">
          <cell r="A1345" t="str">
            <v>FY2013</v>
          </cell>
        </row>
        <row r="1346">
          <cell r="A1346" t="str">
            <v>FY2013</v>
          </cell>
        </row>
        <row r="1347">
          <cell r="A1347" t="str">
            <v>FY2013</v>
          </cell>
        </row>
        <row r="1348">
          <cell r="A1348" t="str">
            <v>FY2013</v>
          </cell>
        </row>
        <row r="1349">
          <cell r="A1349" t="str">
            <v>FY2013</v>
          </cell>
        </row>
        <row r="1350">
          <cell r="A1350" t="str">
            <v>FY2013</v>
          </cell>
        </row>
        <row r="1351">
          <cell r="A1351" t="str">
            <v>FY2013</v>
          </cell>
        </row>
        <row r="1352">
          <cell r="A1352" t="str">
            <v>FY2013</v>
          </cell>
        </row>
        <row r="1353">
          <cell r="A1353" t="str">
            <v>FY2013</v>
          </cell>
        </row>
        <row r="1354">
          <cell r="A1354" t="str">
            <v>FY2013</v>
          </cell>
        </row>
        <row r="1355">
          <cell r="A1355" t="str">
            <v>FY2013</v>
          </cell>
        </row>
        <row r="1356">
          <cell r="A1356" t="str">
            <v>FY2013</v>
          </cell>
        </row>
        <row r="1357">
          <cell r="A1357" t="str">
            <v>FY2013</v>
          </cell>
        </row>
        <row r="1358">
          <cell r="A1358" t="str">
            <v>FY2013</v>
          </cell>
        </row>
        <row r="1359">
          <cell r="A1359" t="str">
            <v>FY2013</v>
          </cell>
        </row>
        <row r="1360">
          <cell r="A1360" t="str">
            <v>FY2013</v>
          </cell>
        </row>
        <row r="1361">
          <cell r="A1361" t="str">
            <v>FY2013</v>
          </cell>
        </row>
        <row r="1362">
          <cell r="A1362" t="str">
            <v>FY2013</v>
          </cell>
        </row>
        <row r="1363">
          <cell r="A1363" t="str">
            <v>FY2013</v>
          </cell>
        </row>
        <row r="1364">
          <cell r="A1364" t="str">
            <v>FY2013</v>
          </cell>
        </row>
        <row r="1365">
          <cell r="A1365" t="str">
            <v>FY2013</v>
          </cell>
        </row>
        <row r="1366">
          <cell r="A1366" t="str">
            <v>FY2013</v>
          </cell>
        </row>
        <row r="1367">
          <cell r="A1367" t="str">
            <v>FY2013</v>
          </cell>
        </row>
        <row r="1368">
          <cell r="A1368" t="str">
            <v>FY2013</v>
          </cell>
        </row>
        <row r="1369">
          <cell r="A1369" t="str">
            <v>FY2013</v>
          </cell>
        </row>
        <row r="1370">
          <cell r="A1370" t="str">
            <v>FY2013</v>
          </cell>
        </row>
        <row r="1371">
          <cell r="A1371" t="str">
            <v>FY2013</v>
          </cell>
        </row>
        <row r="1372">
          <cell r="A1372" t="str">
            <v>FY2013</v>
          </cell>
        </row>
        <row r="1373">
          <cell r="A1373" t="str">
            <v>FY2013</v>
          </cell>
        </row>
        <row r="1374">
          <cell r="A1374" t="str">
            <v>FY2013</v>
          </cell>
        </row>
        <row r="1375">
          <cell r="A1375" t="str">
            <v>FY2013</v>
          </cell>
        </row>
        <row r="1376">
          <cell r="A1376" t="str">
            <v>FY2013</v>
          </cell>
        </row>
        <row r="1377">
          <cell r="A1377" t="str">
            <v>FY2013</v>
          </cell>
        </row>
        <row r="1378">
          <cell r="A1378" t="str">
            <v>FY2013</v>
          </cell>
        </row>
        <row r="1379">
          <cell r="A1379" t="str">
            <v>FY2013</v>
          </cell>
        </row>
        <row r="1380">
          <cell r="A1380" t="str">
            <v>FY2013</v>
          </cell>
        </row>
        <row r="1381">
          <cell r="A1381" t="str">
            <v>FY2013</v>
          </cell>
        </row>
        <row r="1382">
          <cell r="A1382" t="str">
            <v>FY2013</v>
          </cell>
        </row>
        <row r="1383">
          <cell r="A1383" t="str">
            <v>FY2013</v>
          </cell>
        </row>
        <row r="1384">
          <cell r="A1384" t="str">
            <v>FY2013</v>
          </cell>
        </row>
        <row r="1385">
          <cell r="A1385" t="str">
            <v>FY2013</v>
          </cell>
        </row>
        <row r="1386">
          <cell r="A1386" t="str">
            <v>FY2013</v>
          </cell>
        </row>
        <row r="1387">
          <cell r="A1387" t="str">
            <v>FY2013</v>
          </cell>
        </row>
        <row r="1388">
          <cell r="A1388" t="str">
            <v>FY2013</v>
          </cell>
        </row>
        <row r="1389">
          <cell r="A1389" t="str">
            <v>FY2013</v>
          </cell>
        </row>
        <row r="1390">
          <cell r="A1390" t="str">
            <v>FY2013</v>
          </cell>
        </row>
        <row r="1391">
          <cell r="A1391" t="str">
            <v>FY2013</v>
          </cell>
        </row>
        <row r="1392">
          <cell r="A1392" t="str">
            <v>FY2013</v>
          </cell>
        </row>
        <row r="1393">
          <cell r="A1393" t="str">
            <v>FY2013</v>
          </cell>
        </row>
        <row r="1394">
          <cell r="A1394" t="str">
            <v>FY2013</v>
          </cell>
        </row>
        <row r="1395">
          <cell r="A1395" t="str">
            <v>FY2013</v>
          </cell>
        </row>
        <row r="1396">
          <cell r="A1396" t="str">
            <v>FY2013</v>
          </cell>
        </row>
        <row r="1397">
          <cell r="A1397" t="str">
            <v>FY2013</v>
          </cell>
        </row>
        <row r="1398">
          <cell r="A1398" t="str">
            <v>FY2013</v>
          </cell>
        </row>
        <row r="1399">
          <cell r="A1399" t="str">
            <v>FY2013</v>
          </cell>
        </row>
        <row r="1400">
          <cell r="A1400" t="str">
            <v>FY2013</v>
          </cell>
        </row>
        <row r="1401">
          <cell r="A1401" t="str">
            <v>FY2013</v>
          </cell>
        </row>
        <row r="1402">
          <cell r="A1402" t="str">
            <v>FY2013</v>
          </cell>
        </row>
        <row r="1403">
          <cell r="A1403" t="str">
            <v>FY2013</v>
          </cell>
        </row>
        <row r="1404">
          <cell r="A1404" t="str">
            <v>FY2013</v>
          </cell>
        </row>
        <row r="1405">
          <cell r="A1405" t="str">
            <v>FY2013</v>
          </cell>
        </row>
        <row r="1406">
          <cell r="A1406" t="str">
            <v>FY2013</v>
          </cell>
        </row>
        <row r="1407">
          <cell r="A1407" t="str">
            <v>FY2013</v>
          </cell>
        </row>
        <row r="1408">
          <cell r="A1408" t="str">
            <v>FY2013</v>
          </cell>
        </row>
        <row r="1409">
          <cell r="A1409" t="str">
            <v>FY2013</v>
          </cell>
        </row>
        <row r="1410">
          <cell r="A1410" t="str">
            <v>FY2013</v>
          </cell>
        </row>
        <row r="1411">
          <cell r="A1411" t="str">
            <v>FY2013</v>
          </cell>
        </row>
        <row r="1412">
          <cell r="A1412" t="str">
            <v>FY2013</v>
          </cell>
        </row>
        <row r="1413">
          <cell r="A1413" t="str">
            <v>FY2013</v>
          </cell>
        </row>
        <row r="1414">
          <cell r="A1414" t="str">
            <v>FY2013</v>
          </cell>
        </row>
        <row r="1415">
          <cell r="A1415" t="str">
            <v>FY2013</v>
          </cell>
        </row>
        <row r="1416">
          <cell r="A1416" t="str">
            <v>FY2013</v>
          </cell>
        </row>
        <row r="1417">
          <cell r="A1417" t="str">
            <v>FY2013</v>
          </cell>
        </row>
        <row r="1418">
          <cell r="A1418" t="str">
            <v>FY2013</v>
          </cell>
        </row>
        <row r="1419">
          <cell r="A1419" t="str">
            <v>FY2013</v>
          </cell>
        </row>
        <row r="1420">
          <cell r="A1420" t="str">
            <v>FY2013</v>
          </cell>
        </row>
        <row r="1421">
          <cell r="A1421" t="str">
            <v>FY2013</v>
          </cell>
        </row>
        <row r="1422">
          <cell r="A1422" t="str">
            <v>FY2013</v>
          </cell>
        </row>
        <row r="1423">
          <cell r="A1423" t="str">
            <v>FY2013</v>
          </cell>
        </row>
        <row r="1424">
          <cell r="A1424" t="str">
            <v>FY2013</v>
          </cell>
        </row>
        <row r="1425">
          <cell r="A1425" t="str">
            <v>FY2013</v>
          </cell>
        </row>
        <row r="1426">
          <cell r="A1426" t="str">
            <v>FY2013</v>
          </cell>
        </row>
        <row r="1427">
          <cell r="A1427" t="str">
            <v>FY2013</v>
          </cell>
        </row>
        <row r="1428">
          <cell r="A1428" t="str">
            <v>FY2013</v>
          </cell>
        </row>
        <row r="1429">
          <cell r="A1429" t="str">
            <v>FY2013</v>
          </cell>
        </row>
        <row r="1430">
          <cell r="A1430" t="str">
            <v>FY2013</v>
          </cell>
        </row>
        <row r="1431">
          <cell r="A1431" t="str">
            <v>FY2013</v>
          </cell>
        </row>
        <row r="1432">
          <cell r="A1432" t="str">
            <v>FY2013</v>
          </cell>
        </row>
        <row r="1433">
          <cell r="A1433" t="str">
            <v>FY2013</v>
          </cell>
        </row>
        <row r="1434">
          <cell r="A1434" t="str">
            <v>FY2013</v>
          </cell>
        </row>
        <row r="1435">
          <cell r="A1435" t="str">
            <v>FY2013</v>
          </cell>
        </row>
        <row r="1436">
          <cell r="A1436" t="str">
            <v>FY2013</v>
          </cell>
        </row>
        <row r="1437">
          <cell r="A1437" t="str">
            <v>FY2013</v>
          </cell>
        </row>
        <row r="1438">
          <cell r="A1438" t="str">
            <v>FY2013</v>
          </cell>
        </row>
        <row r="1439">
          <cell r="A1439" t="str">
            <v>FY2013</v>
          </cell>
        </row>
        <row r="1440">
          <cell r="A1440" t="str">
            <v>FY2013</v>
          </cell>
        </row>
        <row r="1441">
          <cell r="A1441" t="str">
            <v>FY2013</v>
          </cell>
        </row>
        <row r="1442">
          <cell r="A1442" t="str">
            <v>FY2013</v>
          </cell>
        </row>
        <row r="1443">
          <cell r="A1443" t="str">
            <v>FY2013</v>
          </cell>
        </row>
        <row r="1444">
          <cell r="A1444" t="str">
            <v>FY2013</v>
          </cell>
        </row>
        <row r="1445">
          <cell r="A1445" t="str">
            <v>FY2013</v>
          </cell>
        </row>
        <row r="1446">
          <cell r="A1446" t="str">
            <v>FY2013</v>
          </cell>
        </row>
        <row r="1447">
          <cell r="A1447" t="str">
            <v>FY2013</v>
          </cell>
        </row>
        <row r="1448">
          <cell r="A1448" t="str">
            <v>FY2013</v>
          </cell>
        </row>
        <row r="1449">
          <cell r="A1449" t="str">
            <v>FY2013</v>
          </cell>
        </row>
        <row r="1450">
          <cell r="A1450" t="str">
            <v>FY2013</v>
          </cell>
        </row>
        <row r="1451">
          <cell r="A1451" t="str">
            <v>FY2013</v>
          </cell>
        </row>
        <row r="1452">
          <cell r="A1452" t="str">
            <v>FY2013</v>
          </cell>
        </row>
        <row r="1453">
          <cell r="A1453" t="str">
            <v>FY2013</v>
          </cell>
        </row>
        <row r="1454">
          <cell r="A1454" t="str">
            <v>FY2013</v>
          </cell>
        </row>
        <row r="1455">
          <cell r="A1455" t="str">
            <v>FY2013</v>
          </cell>
        </row>
        <row r="1456">
          <cell r="A1456" t="str">
            <v>FY2013</v>
          </cell>
        </row>
        <row r="1457">
          <cell r="A1457" t="str">
            <v>FY2013</v>
          </cell>
        </row>
        <row r="1458">
          <cell r="A1458" t="str">
            <v>FY2013</v>
          </cell>
        </row>
        <row r="1459">
          <cell r="A1459" t="str">
            <v>FY2013</v>
          </cell>
        </row>
        <row r="1460">
          <cell r="A1460" t="str">
            <v>FY2013</v>
          </cell>
        </row>
        <row r="1461">
          <cell r="A1461" t="str">
            <v>FY2013</v>
          </cell>
        </row>
        <row r="1462">
          <cell r="A1462" t="str">
            <v>FY2013</v>
          </cell>
        </row>
        <row r="1463">
          <cell r="A1463" t="str">
            <v>FY2013</v>
          </cell>
        </row>
        <row r="1464">
          <cell r="A1464" t="str">
            <v>FY2013</v>
          </cell>
        </row>
        <row r="1465">
          <cell r="A1465" t="str">
            <v>FY2013</v>
          </cell>
        </row>
        <row r="1466">
          <cell r="A1466" t="str">
            <v>FY2013</v>
          </cell>
        </row>
        <row r="1467">
          <cell r="A1467" t="str">
            <v>FY2013</v>
          </cell>
        </row>
        <row r="1468">
          <cell r="A1468" t="str">
            <v>FY2013</v>
          </cell>
        </row>
        <row r="1469">
          <cell r="A1469" t="str">
            <v>FY2013</v>
          </cell>
        </row>
        <row r="1470">
          <cell r="A1470" t="str">
            <v>FY2013</v>
          </cell>
        </row>
        <row r="1471">
          <cell r="A1471" t="str">
            <v>FY2013</v>
          </cell>
        </row>
        <row r="1472">
          <cell r="A1472" t="str">
            <v>FY2013</v>
          </cell>
        </row>
        <row r="1473">
          <cell r="A1473" t="str">
            <v>FY2013</v>
          </cell>
        </row>
        <row r="1474">
          <cell r="A1474" t="str">
            <v>FY2013</v>
          </cell>
        </row>
        <row r="1475">
          <cell r="A1475" t="str">
            <v>FY2013</v>
          </cell>
        </row>
        <row r="1476">
          <cell r="A1476" t="str">
            <v>FY2013</v>
          </cell>
        </row>
        <row r="1477">
          <cell r="A1477" t="str">
            <v>FY2013</v>
          </cell>
        </row>
        <row r="1478">
          <cell r="A1478" t="str">
            <v>FY2013</v>
          </cell>
        </row>
        <row r="1479">
          <cell r="A1479" t="str">
            <v>FY2013</v>
          </cell>
        </row>
        <row r="1480">
          <cell r="A1480" t="str">
            <v>FY2013</v>
          </cell>
        </row>
        <row r="1481">
          <cell r="A1481" t="str">
            <v>FY2013</v>
          </cell>
        </row>
        <row r="1482">
          <cell r="A1482" t="str">
            <v>FY2013</v>
          </cell>
        </row>
        <row r="1483">
          <cell r="A1483" t="str">
            <v>FY2013</v>
          </cell>
        </row>
        <row r="1484">
          <cell r="A1484" t="str">
            <v>FY2013</v>
          </cell>
        </row>
        <row r="1485">
          <cell r="A1485" t="str">
            <v>FY2013</v>
          </cell>
        </row>
        <row r="1486">
          <cell r="A1486" t="str">
            <v>FY2013</v>
          </cell>
        </row>
        <row r="1487">
          <cell r="A1487" t="str">
            <v>FY2013</v>
          </cell>
        </row>
        <row r="1488">
          <cell r="A1488" t="str">
            <v>FY2013</v>
          </cell>
        </row>
        <row r="1489">
          <cell r="A1489" t="str">
            <v>FY2013</v>
          </cell>
        </row>
        <row r="1490">
          <cell r="A1490" t="str">
            <v>FY2013</v>
          </cell>
        </row>
        <row r="1491">
          <cell r="A1491" t="str">
            <v>FY2013</v>
          </cell>
        </row>
        <row r="1492">
          <cell r="A1492" t="str">
            <v>FY2013</v>
          </cell>
        </row>
        <row r="1493">
          <cell r="A1493" t="str">
            <v>FY2013</v>
          </cell>
        </row>
        <row r="1494">
          <cell r="A1494" t="str">
            <v>FY2013</v>
          </cell>
        </row>
        <row r="1495">
          <cell r="A1495" t="str">
            <v>FY2013</v>
          </cell>
        </row>
        <row r="1496">
          <cell r="A1496" t="str">
            <v>FY2013</v>
          </cell>
        </row>
        <row r="1497">
          <cell r="A1497" t="str">
            <v>FY2013</v>
          </cell>
        </row>
        <row r="1498">
          <cell r="A1498" t="str">
            <v>FY2013</v>
          </cell>
        </row>
        <row r="1499">
          <cell r="A1499" t="str">
            <v>FY2013</v>
          </cell>
        </row>
        <row r="1500">
          <cell r="A1500" t="str">
            <v>FY2013</v>
          </cell>
        </row>
        <row r="1501">
          <cell r="A1501" t="str">
            <v>FY2013</v>
          </cell>
        </row>
        <row r="1502">
          <cell r="A1502" t="str">
            <v>FY2013</v>
          </cell>
        </row>
        <row r="1503">
          <cell r="A1503" t="str">
            <v>FY2013</v>
          </cell>
        </row>
        <row r="1504">
          <cell r="A1504" t="str">
            <v>FY2013</v>
          </cell>
        </row>
        <row r="1505">
          <cell r="A1505" t="str">
            <v>FY2013</v>
          </cell>
        </row>
        <row r="1506">
          <cell r="A1506" t="str">
            <v>FY2013</v>
          </cell>
        </row>
        <row r="1507">
          <cell r="A1507" t="str">
            <v>FY2013</v>
          </cell>
        </row>
        <row r="1508">
          <cell r="A1508" t="str">
            <v>FY2013</v>
          </cell>
        </row>
        <row r="1509">
          <cell r="A1509" t="str">
            <v>FY2013</v>
          </cell>
        </row>
        <row r="1510">
          <cell r="A1510" t="str">
            <v>FY2013</v>
          </cell>
        </row>
        <row r="1511">
          <cell r="A1511" t="str">
            <v>FY2013</v>
          </cell>
        </row>
        <row r="1512">
          <cell r="A1512" t="str">
            <v>FY2013</v>
          </cell>
        </row>
        <row r="1513">
          <cell r="A1513" t="str">
            <v>FY2013</v>
          </cell>
        </row>
        <row r="1514">
          <cell r="A1514" t="str">
            <v>FY2013</v>
          </cell>
        </row>
        <row r="1515">
          <cell r="A1515" t="str">
            <v>FY2013</v>
          </cell>
        </row>
        <row r="1516">
          <cell r="A1516" t="str">
            <v>FY2013</v>
          </cell>
        </row>
        <row r="1517">
          <cell r="A1517" t="str">
            <v>FY2013</v>
          </cell>
        </row>
        <row r="1518">
          <cell r="A1518" t="str">
            <v>FY2013</v>
          </cell>
        </row>
        <row r="1519">
          <cell r="A1519" t="str">
            <v>FY2013</v>
          </cell>
        </row>
        <row r="1520">
          <cell r="A1520" t="str">
            <v>FY2013</v>
          </cell>
        </row>
        <row r="1521">
          <cell r="A1521" t="str">
            <v>FY2013</v>
          </cell>
        </row>
        <row r="1522">
          <cell r="A1522" t="str">
            <v>FY2013</v>
          </cell>
        </row>
        <row r="1523">
          <cell r="A1523" t="str">
            <v>FY2013</v>
          </cell>
        </row>
        <row r="1524">
          <cell r="A1524" t="str">
            <v>FY2013</v>
          </cell>
        </row>
        <row r="1525">
          <cell r="A1525" t="str">
            <v>FY2013</v>
          </cell>
        </row>
        <row r="1526">
          <cell r="A1526" t="str">
            <v>FY2013</v>
          </cell>
        </row>
        <row r="1527">
          <cell r="A1527" t="str">
            <v>FY2013</v>
          </cell>
        </row>
        <row r="1528">
          <cell r="A1528" t="str">
            <v>FY2013</v>
          </cell>
        </row>
        <row r="1529">
          <cell r="A1529" t="str">
            <v>FY2013</v>
          </cell>
        </row>
        <row r="1530">
          <cell r="A1530" t="str">
            <v>FY2013</v>
          </cell>
        </row>
        <row r="1531">
          <cell r="A1531" t="str">
            <v>FY2013</v>
          </cell>
        </row>
        <row r="1532">
          <cell r="A1532" t="str">
            <v>FY2013</v>
          </cell>
        </row>
        <row r="1533">
          <cell r="A1533" t="str">
            <v>FY2013</v>
          </cell>
        </row>
        <row r="1534">
          <cell r="A1534" t="str">
            <v>FY2013</v>
          </cell>
        </row>
        <row r="1535">
          <cell r="A1535" t="str">
            <v>FY2013</v>
          </cell>
        </row>
        <row r="1536">
          <cell r="A1536" t="str">
            <v>FY2013</v>
          </cell>
        </row>
        <row r="1537">
          <cell r="A1537" t="str">
            <v>FY2013</v>
          </cell>
        </row>
        <row r="1538">
          <cell r="A1538" t="str">
            <v>FY2013</v>
          </cell>
        </row>
        <row r="1539">
          <cell r="A1539" t="str">
            <v>FY2013</v>
          </cell>
        </row>
        <row r="1540">
          <cell r="A1540" t="str">
            <v>FY2013</v>
          </cell>
        </row>
        <row r="1541">
          <cell r="A1541" t="str">
            <v>FY2013</v>
          </cell>
        </row>
        <row r="1542">
          <cell r="A1542" t="str">
            <v>FY2013</v>
          </cell>
        </row>
        <row r="1543">
          <cell r="A1543" t="str">
            <v>FY2013</v>
          </cell>
        </row>
        <row r="1544">
          <cell r="A1544" t="str">
            <v>FY2013</v>
          </cell>
        </row>
        <row r="1545">
          <cell r="A1545" t="str">
            <v>FY2013</v>
          </cell>
        </row>
        <row r="1546">
          <cell r="A1546" t="str">
            <v>FY2013</v>
          </cell>
        </row>
        <row r="1547">
          <cell r="A1547" t="str">
            <v>FY2013</v>
          </cell>
        </row>
        <row r="1548">
          <cell r="A1548" t="str">
            <v>FY2013</v>
          </cell>
        </row>
        <row r="1549">
          <cell r="A1549" t="str">
            <v>FY2013</v>
          </cell>
        </row>
        <row r="1550">
          <cell r="A1550" t="str">
            <v>FY2013</v>
          </cell>
        </row>
        <row r="1551">
          <cell r="A1551" t="str">
            <v>FY2013</v>
          </cell>
        </row>
        <row r="1552">
          <cell r="A1552" t="str">
            <v>FY2013</v>
          </cell>
        </row>
        <row r="1553">
          <cell r="A1553" t="str">
            <v>FY2013</v>
          </cell>
        </row>
        <row r="1554">
          <cell r="A1554" t="str">
            <v>FY2013</v>
          </cell>
        </row>
        <row r="1555">
          <cell r="A1555" t="str">
            <v>FY2013</v>
          </cell>
        </row>
        <row r="1556">
          <cell r="A1556" t="str">
            <v>FY2013</v>
          </cell>
        </row>
        <row r="1557">
          <cell r="A1557" t="str">
            <v>FY2013</v>
          </cell>
        </row>
        <row r="1558">
          <cell r="A1558" t="str">
            <v>FY2013</v>
          </cell>
        </row>
        <row r="1559">
          <cell r="A1559" t="str">
            <v>FY2013</v>
          </cell>
        </row>
        <row r="1560">
          <cell r="A1560" t="str">
            <v>FY2013</v>
          </cell>
        </row>
        <row r="1561">
          <cell r="A1561" t="str">
            <v>FY2013</v>
          </cell>
        </row>
        <row r="1562">
          <cell r="A1562" t="str">
            <v>FY2013</v>
          </cell>
        </row>
        <row r="1563">
          <cell r="A1563" t="str">
            <v>FY2013</v>
          </cell>
        </row>
        <row r="1564">
          <cell r="A1564" t="str">
            <v>FY2013</v>
          </cell>
        </row>
        <row r="1565">
          <cell r="A1565" t="str">
            <v>FY2013</v>
          </cell>
        </row>
        <row r="1566">
          <cell r="A1566" t="str">
            <v>FY2013</v>
          </cell>
        </row>
        <row r="1567">
          <cell r="A1567" t="str">
            <v>FY2013</v>
          </cell>
        </row>
        <row r="1568">
          <cell r="A1568" t="str">
            <v>FY2013</v>
          </cell>
        </row>
        <row r="1569">
          <cell r="A1569" t="str">
            <v>FY2013</v>
          </cell>
        </row>
        <row r="1570">
          <cell r="A1570" t="str">
            <v>FY2013</v>
          </cell>
        </row>
        <row r="1571">
          <cell r="A1571" t="str">
            <v>FY2013</v>
          </cell>
        </row>
        <row r="1572">
          <cell r="A1572" t="str">
            <v>FY2013</v>
          </cell>
        </row>
        <row r="1573">
          <cell r="A1573" t="str">
            <v>FY2013</v>
          </cell>
        </row>
        <row r="1574">
          <cell r="A1574" t="str">
            <v>FY2013</v>
          </cell>
        </row>
        <row r="1575">
          <cell r="A1575" t="str">
            <v>FY2013</v>
          </cell>
        </row>
        <row r="1576">
          <cell r="A1576" t="str">
            <v>FY2013</v>
          </cell>
        </row>
        <row r="1577">
          <cell r="A1577" t="str">
            <v>FY2013</v>
          </cell>
        </row>
        <row r="1578">
          <cell r="A1578" t="str">
            <v>FY2013</v>
          </cell>
        </row>
        <row r="1579">
          <cell r="A1579" t="str">
            <v>FY2013</v>
          </cell>
        </row>
        <row r="1580">
          <cell r="A1580" t="str">
            <v>FY2013</v>
          </cell>
        </row>
        <row r="1581">
          <cell r="A1581" t="str">
            <v>FY2013</v>
          </cell>
        </row>
        <row r="1582">
          <cell r="A1582" t="str">
            <v>FY2013</v>
          </cell>
        </row>
        <row r="1583">
          <cell r="A1583" t="str">
            <v>FY2013</v>
          </cell>
        </row>
        <row r="1584">
          <cell r="A1584" t="str">
            <v>FY2013</v>
          </cell>
        </row>
        <row r="1585">
          <cell r="A1585" t="str">
            <v>FY2013</v>
          </cell>
        </row>
        <row r="1586">
          <cell r="A1586" t="str">
            <v>FY2013</v>
          </cell>
        </row>
        <row r="1587">
          <cell r="A1587" t="str">
            <v>FY2013</v>
          </cell>
        </row>
        <row r="1588">
          <cell r="A1588" t="str">
            <v>FY2013</v>
          </cell>
        </row>
        <row r="1589">
          <cell r="A1589" t="str">
            <v>FY2013</v>
          </cell>
        </row>
        <row r="1590">
          <cell r="A1590" t="str">
            <v>FY2013</v>
          </cell>
        </row>
        <row r="1591">
          <cell r="A1591" t="str">
            <v>FY2013</v>
          </cell>
        </row>
        <row r="1592">
          <cell r="A1592" t="str">
            <v>FY2013</v>
          </cell>
        </row>
        <row r="1593">
          <cell r="A1593" t="str">
            <v>FY2013</v>
          </cell>
        </row>
        <row r="1594">
          <cell r="A1594" t="str">
            <v>FY2013</v>
          </cell>
        </row>
        <row r="1595">
          <cell r="A1595" t="str">
            <v>FY2013</v>
          </cell>
        </row>
        <row r="1596">
          <cell r="A1596" t="str">
            <v>FY2013</v>
          </cell>
        </row>
        <row r="1597">
          <cell r="A1597" t="str">
            <v>FY2013</v>
          </cell>
        </row>
        <row r="1598">
          <cell r="A1598" t="str">
            <v>FY2013</v>
          </cell>
        </row>
        <row r="1599">
          <cell r="A1599" t="str">
            <v>FY2013</v>
          </cell>
        </row>
        <row r="1600">
          <cell r="A1600" t="str">
            <v>FY2013</v>
          </cell>
        </row>
        <row r="1601">
          <cell r="A1601" t="str">
            <v>FY2013</v>
          </cell>
        </row>
        <row r="1602">
          <cell r="A1602" t="str">
            <v>FY2013</v>
          </cell>
        </row>
        <row r="1603">
          <cell r="A1603" t="str">
            <v>FY2013</v>
          </cell>
        </row>
        <row r="1604">
          <cell r="A1604" t="str">
            <v>FY2013</v>
          </cell>
        </row>
        <row r="1605">
          <cell r="A1605" t="str">
            <v>FY2013</v>
          </cell>
        </row>
        <row r="1606">
          <cell r="A1606" t="str">
            <v>FY2013</v>
          </cell>
        </row>
        <row r="1607">
          <cell r="A1607" t="str">
            <v>FY2013</v>
          </cell>
        </row>
        <row r="1608">
          <cell r="A1608" t="str">
            <v>FY2013</v>
          </cell>
        </row>
        <row r="1609">
          <cell r="A1609" t="str">
            <v>FY2013</v>
          </cell>
        </row>
        <row r="1610">
          <cell r="A1610" t="str">
            <v>FY2013</v>
          </cell>
        </row>
        <row r="1611">
          <cell r="A1611" t="str">
            <v>FY2013</v>
          </cell>
        </row>
        <row r="1612">
          <cell r="A1612" t="str">
            <v>FY2013</v>
          </cell>
        </row>
        <row r="1613">
          <cell r="A1613" t="str">
            <v>FY2013</v>
          </cell>
        </row>
        <row r="1614">
          <cell r="A1614" t="str">
            <v>FY2013</v>
          </cell>
        </row>
        <row r="1615">
          <cell r="A1615" t="str">
            <v>FY2013</v>
          </cell>
        </row>
        <row r="1616">
          <cell r="A1616" t="str">
            <v>FY2013</v>
          </cell>
        </row>
        <row r="1617">
          <cell r="A1617" t="str">
            <v>FY2013</v>
          </cell>
        </row>
        <row r="1618">
          <cell r="A1618" t="str">
            <v>FY2013</v>
          </cell>
        </row>
        <row r="1619">
          <cell r="A1619" t="str">
            <v>FY2013</v>
          </cell>
        </row>
        <row r="1620">
          <cell r="A1620" t="str">
            <v>FY2013</v>
          </cell>
        </row>
        <row r="1621">
          <cell r="A1621" t="str">
            <v>FY2013</v>
          </cell>
        </row>
        <row r="1622">
          <cell r="A1622" t="str">
            <v>FY2013</v>
          </cell>
        </row>
        <row r="1623">
          <cell r="A1623" t="str">
            <v>FY2013</v>
          </cell>
        </row>
        <row r="1624">
          <cell r="A1624" t="str">
            <v>FY2013</v>
          </cell>
        </row>
        <row r="1625">
          <cell r="A1625" t="str">
            <v>FY2013</v>
          </cell>
        </row>
        <row r="1626">
          <cell r="A1626" t="str">
            <v>FY2013</v>
          </cell>
        </row>
        <row r="1627">
          <cell r="A1627" t="str">
            <v>FY2013</v>
          </cell>
        </row>
        <row r="1628">
          <cell r="A1628" t="str">
            <v>FY2013</v>
          </cell>
        </row>
        <row r="1629">
          <cell r="A1629" t="str">
            <v>FY2013</v>
          </cell>
        </row>
        <row r="1630">
          <cell r="A1630" t="str">
            <v>FY2013</v>
          </cell>
        </row>
        <row r="1631">
          <cell r="A1631" t="str">
            <v>FY2013</v>
          </cell>
        </row>
        <row r="1632">
          <cell r="A1632" t="str">
            <v>FY2013</v>
          </cell>
        </row>
        <row r="1633">
          <cell r="A1633" t="str">
            <v>FY2013</v>
          </cell>
        </row>
        <row r="1634">
          <cell r="A1634" t="str">
            <v>FY2013</v>
          </cell>
        </row>
        <row r="1635">
          <cell r="A1635" t="str">
            <v>FY2013</v>
          </cell>
        </row>
        <row r="1636">
          <cell r="A1636" t="str">
            <v>FY2013</v>
          </cell>
        </row>
        <row r="1637">
          <cell r="A1637" t="str">
            <v>FY2013</v>
          </cell>
        </row>
        <row r="1638">
          <cell r="A1638" t="str">
            <v>FY2013</v>
          </cell>
        </row>
        <row r="1639">
          <cell r="A1639" t="str">
            <v>FY2013</v>
          </cell>
        </row>
        <row r="1640">
          <cell r="A1640" t="str">
            <v>FY2013</v>
          </cell>
        </row>
        <row r="1641">
          <cell r="A1641" t="str">
            <v>FY2013</v>
          </cell>
        </row>
        <row r="1642">
          <cell r="A1642" t="str">
            <v>FY2013</v>
          </cell>
        </row>
        <row r="1643">
          <cell r="A1643" t="str">
            <v>FY2013</v>
          </cell>
        </row>
        <row r="1644">
          <cell r="A1644" t="str">
            <v>FY2013</v>
          </cell>
        </row>
        <row r="1645">
          <cell r="A1645" t="str">
            <v>FY2013</v>
          </cell>
        </row>
        <row r="1646">
          <cell r="A1646" t="str">
            <v>FY2013</v>
          </cell>
        </row>
        <row r="1647">
          <cell r="A1647" t="str">
            <v>FY2013</v>
          </cell>
        </row>
        <row r="1648">
          <cell r="A1648" t="str">
            <v>FY2013</v>
          </cell>
        </row>
        <row r="1649">
          <cell r="A1649" t="str">
            <v>FY2013</v>
          </cell>
        </row>
        <row r="1650">
          <cell r="A1650" t="str">
            <v>FY2013</v>
          </cell>
        </row>
        <row r="1651">
          <cell r="A1651" t="str">
            <v>FY2013</v>
          </cell>
        </row>
        <row r="1652">
          <cell r="A1652" t="str">
            <v>FY2013</v>
          </cell>
        </row>
        <row r="1653">
          <cell r="A1653" t="str">
            <v>FY2013</v>
          </cell>
        </row>
        <row r="1654">
          <cell r="A1654" t="str">
            <v>FY2013</v>
          </cell>
        </row>
        <row r="1655">
          <cell r="A1655" t="str">
            <v>FY2013</v>
          </cell>
        </row>
        <row r="1656">
          <cell r="A1656" t="str">
            <v>FY2013</v>
          </cell>
        </row>
        <row r="1657">
          <cell r="A1657" t="str">
            <v>FY2013</v>
          </cell>
        </row>
        <row r="1658">
          <cell r="A1658" t="str">
            <v>FY2013</v>
          </cell>
        </row>
        <row r="1659">
          <cell r="A1659" t="str">
            <v>FY2013</v>
          </cell>
        </row>
        <row r="1660">
          <cell r="A1660" t="str">
            <v>FY2013</v>
          </cell>
        </row>
        <row r="1661">
          <cell r="A1661" t="str">
            <v>FY2013</v>
          </cell>
        </row>
        <row r="1662">
          <cell r="A1662" t="str">
            <v>FY2013</v>
          </cell>
        </row>
        <row r="1663">
          <cell r="A1663" t="str">
            <v>FY2013</v>
          </cell>
        </row>
        <row r="1664">
          <cell r="A1664" t="str">
            <v>FY2013</v>
          </cell>
        </row>
        <row r="1665">
          <cell r="A1665" t="str">
            <v>FY2013</v>
          </cell>
        </row>
        <row r="1666">
          <cell r="A1666" t="str">
            <v>FY2013</v>
          </cell>
        </row>
        <row r="1667">
          <cell r="A1667" t="str">
            <v>FY2013</v>
          </cell>
        </row>
        <row r="1668">
          <cell r="A1668" t="str">
            <v>FY2013</v>
          </cell>
        </row>
        <row r="1669">
          <cell r="A1669" t="str">
            <v>FY2013</v>
          </cell>
        </row>
        <row r="1670">
          <cell r="A1670" t="str">
            <v>FY2013</v>
          </cell>
        </row>
        <row r="1671">
          <cell r="A1671" t="str">
            <v>FY2013</v>
          </cell>
        </row>
        <row r="1672">
          <cell r="A1672" t="str">
            <v>FY2013</v>
          </cell>
        </row>
        <row r="1673">
          <cell r="A1673" t="str">
            <v>FY2013</v>
          </cell>
        </row>
        <row r="1674">
          <cell r="A1674" t="str">
            <v>FY2013</v>
          </cell>
        </row>
        <row r="1675">
          <cell r="A1675" t="str">
            <v>FY2013</v>
          </cell>
        </row>
        <row r="1676">
          <cell r="A1676" t="str">
            <v>FY2013</v>
          </cell>
        </row>
        <row r="1677">
          <cell r="A1677" t="str">
            <v>FY2013</v>
          </cell>
        </row>
        <row r="1678">
          <cell r="A1678" t="str">
            <v>FY2013</v>
          </cell>
        </row>
        <row r="1679">
          <cell r="A1679" t="str">
            <v>FY2013</v>
          </cell>
        </row>
        <row r="1680">
          <cell r="A1680" t="str">
            <v>FY2013</v>
          </cell>
        </row>
        <row r="1681">
          <cell r="A1681" t="str">
            <v>FY2013</v>
          </cell>
        </row>
        <row r="1682">
          <cell r="A1682" t="str">
            <v>FY2013</v>
          </cell>
        </row>
        <row r="1683">
          <cell r="A1683" t="str">
            <v>FY2013</v>
          </cell>
        </row>
        <row r="1684">
          <cell r="A1684" t="str">
            <v>FY2013</v>
          </cell>
        </row>
        <row r="1685">
          <cell r="A1685" t="str">
            <v>FY2013</v>
          </cell>
        </row>
        <row r="1686">
          <cell r="A1686" t="str">
            <v>FY2013</v>
          </cell>
        </row>
        <row r="1687">
          <cell r="A1687" t="str">
            <v>FY2013</v>
          </cell>
        </row>
        <row r="1688">
          <cell r="A1688" t="str">
            <v>FY2013</v>
          </cell>
        </row>
        <row r="1689">
          <cell r="A1689" t="str">
            <v>FY2013</v>
          </cell>
        </row>
        <row r="1690">
          <cell r="A1690" t="str">
            <v>FY2013</v>
          </cell>
        </row>
        <row r="1691">
          <cell r="A1691" t="str">
            <v>FY2013</v>
          </cell>
        </row>
        <row r="1692">
          <cell r="A1692" t="str">
            <v>FY2013</v>
          </cell>
        </row>
        <row r="1693">
          <cell r="A1693" t="str">
            <v>FY2013</v>
          </cell>
        </row>
        <row r="1694">
          <cell r="A1694" t="str">
            <v>FY2013</v>
          </cell>
        </row>
        <row r="1695">
          <cell r="A1695" t="str">
            <v>FY2013</v>
          </cell>
        </row>
        <row r="1696">
          <cell r="A1696" t="str">
            <v>FY2013</v>
          </cell>
        </row>
        <row r="1697">
          <cell r="A1697" t="str">
            <v>FY2013</v>
          </cell>
        </row>
        <row r="1698">
          <cell r="A1698" t="str">
            <v>FY2013</v>
          </cell>
        </row>
        <row r="1699">
          <cell r="A1699" t="str">
            <v>FY2013</v>
          </cell>
        </row>
        <row r="1700">
          <cell r="A1700" t="str">
            <v>FY2013</v>
          </cell>
        </row>
        <row r="1701">
          <cell r="A1701" t="str">
            <v>FY2013</v>
          </cell>
        </row>
        <row r="1702">
          <cell r="A1702" t="str">
            <v>FY2013</v>
          </cell>
        </row>
        <row r="1703">
          <cell r="A1703" t="str">
            <v>FY2013</v>
          </cell>
        </row>
        <row r="1704">
          <cell r="A1704" t="str">
            <v>FY2013</v>
          </cell>
        </row>
        <row r="1705">
          <cell r="A1705" t="str">
            <v>FY2013</v>
          </cell>
        </row>
        <row r="1706">
          <cell r="A1706" t="str">
            <v>FY2013</v>
          </cell>
        </row>
        <row r="1707">
          <cell r="A1707" t="str">
            <v>FY2013</v>
          </cell>
        </row>
        <row r="1708">
          <cell r="A1708" t="str">
            <v>FY2013</v>
          </cell>
        </row>
        <row r="1709">
          <cell r="A1709" t="str">
            <v>FY2013</v>
          </cell>
        </row>
        <row r="1710">
          <cell r="A1710" t="str">
            <v>FY2013</v>
          </cell>
        </row>
        <row r="1711">
          <cell r="A1711" t="str">
            <v>FY2013</v>
          </cell>
        </row>
        <row r="1712">
          <cell r="A1712" t="str">
            <v>FY2013</v>
          </cell>
        </row>
        <row r="1713">
          <cell r="A1713" t="str">
            <v>FY2013</v>
          </cell>
        </row>
        <row r="1714">
          <cell r="A1714" t="str">
            <v>FY2013</v>
          </cell>
        </row>
        <row r="1715">
          <cell r="A1715" t="str">
            <v>FY2013</v>
          </cell>
        </row>
        <row r="1716">
          <cell r="A1716" t="str">
            <v>FY2013</v>
          </cell>
        </row>
        <row r="1717">
          <cell r="A1717" t="str">
            <v>FY2013</v>
          </cell>
        </row>
        <row r="1718">
          <cell r="A1718" t="str">
            <v>FY2013</v>
          </cell>
        </row>
        <row r="1719">
          <cell r="A1719" t="str">
            <v>FY2013</v>
          </cell>
        </row>
        <row r="1720">
          <cell r="A1720" t="str">
            <v>FY2013</v>
          </cell>
        </row>
        <row r="1721">
          <cell r="A1721" t="str">
            <v>FY2013</v>
          </cell>
        </row>
        <row r="1722">
          <cell r="A1722" t="str">
            <v>FY2013</v>
          </cell>
        </row>
        <row r="1723">
          <cell r="A1723" t="str">
            <v>FY2013</v>
          </cell>
        </row>
        <row r="1724">
          <cell r="A1724" t="str">
            <v>FY2013</v>
          </cell>
        </row>
        <row r="1725">
          <cell r="A1725" t="str">
            <v>FY2013</v>
          </cell>
        </row>
        <row r="1726">
          <cell r="A1726" t="str">
            <v>FY2013</v>
          </cell>
        </row>
        <row r="1727">
          <cell r="A1727" t="str">
            <v>FY2013</v>
          </cell>
        </row>
        <row r="1728">
          <cell r="A1728" t="str">
            <v>FY2013</v>
          </cell>
        </row>
        <row r="1729">
          <cell r="A1729" t="str">
            <v>FY2013</v>
          </cell>
        </row>
        <row r="1730">
          <cell r="A1730" t="str">
            <v>FY2013</v>
          </cell>
        </row>
        <row r="1731">
          <cell r="A1731" t="str">
            <v>FY2013</v>
          </cell>
        </row>
        <row r="1732">
          <cell r="A1732" t="str">
            <v>FY2013</v>
          </cell>
        </row>
        <row r="1733">
          <cell r="A1733" t="str">
            <v>FY2013</v>
          </cell>
        </row>
        <row r="1734">
          <cell r="A1734" t="str">
            <v>FY2013</v>
          </cell>
        </row>
        <row r="1735">
          <cell r="A1735" t="str">
            <v>FY2013</v>
          </cell>
        </row>
        <row r="1736">
          <cell r="A1736" t="str">
            <v>FY2013</v>
          </cell>
        </row>
        <row r="1737">
          <cell r="A1737" t="str">
            <v>FY2013</v>
          </cell>
        </row>
        <row r="1738">
          <cell r="A1738" t="str">
            <v>FY2013</v>
          </cell>
        </row>
        <row r="1739">
          <cell r="A1739" t="str">
            <v>FY2013</v>
          </cell>
        </row>
        <row r="1740">
          <cell r="A1740" t="str">
            <v>FY2013</v>
          </cell>
        </row>
        <row r="1741">
          <cell r="A1741" t="str">
            <v>FY2013</v>
          </cell>
        </row>
        <row r="1742">
          <cell r="A1742" t="str">
            <v>FY2013</v>
          </cell>
        </row>
        <row r="1743">
          <cell r="A1743" t="str">
            <v>FY2013</v>
          </cell>
        </row>
        <row r="1744">
          <cell r="A1744" t="str">
            <v>FY2013</v>
          </cell>
        </row>
        <row r="1745">
          <cell r="A1745" t="str">
            <v>FY2013</v>
          </cell>
        </row>
        <row r="1746">
          <cell r="A1746" t="str">
            <v>FY2013</v>
          </cell>
        </row>
        <row r="1747">
          <cell r="A1747" t="str">
            <v>FY2013</v>
          </cell>
        </row>
        <row r="1748">
          <cell r="A1748" t="str">
            <v>FY2013</v>
          </cell>
        </row>
        <row r="1749">
          <cell r="A1749" t="str">
            <v>FY2013</v>
          </cell>
        </row>
        <row r="1750">
          <cell r="A1750" t="str">
            <v>FY2013</v>
          </cell>
        </row>
        <row r="1751">
          <cell r="A1751" t="str">
            <v>FY2013</v>
          </cell>
        </row>
        <row r="1752">
          <cell r="A1752" t="str">
            <v>FY2013</v>
          </cell>
        </row>
        <row r="1753">
          <cell r="A1753" t="str">
            <v>FY2013</v>
          </cell>
        </row>
        <row r="1754">
          <cell r="A1754" t="str">
            <v>FY2013</v>
          </cell>
        </row>
        <row r="1755">
          <cell r="A1755" t="str">
            <v>FY2013</v>
          </cell>
        </row>
        <row r="1756">
          <cell r="A1756" t="str">
            <v>FY2013</v>
          </cell>
        </row>
        <row r="1757">
          <cell r="A1757" t="str">
            <v>FY2013</v>
          </cell>
        </row>
        <row r="1758">
          <cell r="A1758" t="str">
            <v>FY2013</v>
          </cell>
        </row>
        <row r="1759">
          <cell r="A1759" t="str">
            <v>FY2013</v>
          </cell>
        </row>
        <row r="1760">
          <cell r="A1760" t="str">
            <v>FY2013</v>
          </cell>
        </row>
        <row r="1761">
          <cell r="A1761" t="str">
            <v>FY2013</v>
          </cell>
        </row>
        <row r="1762">
          <cell r="A1762" t="str">
            <v>FY2013</v>
          </cell>
        </row>
        <row r="1763">
          <cell r="A1763" t="str">
            <v>FY2013</v>
          </cell>
        </row>
        <row r="1764">
          <cell r="A1764" t="str">
            <v>FY2013</v>
          </cell>
        </row>
        <row r="1765">
          <cell r="A1765" t="str">
            <v>FY2013</v>
          </cell>
        </row>
        <row r="1766">
          <cell r="A1766" t="str">
            <v>FY2013</v>
          </cell>
        </row>
        <row r="1767">
          <cell r="A1767" t="str">
            <v>FY2013</v>
          </cell>
        </row>
        <row r="1768">
          <cell r="A1768" t="str">
            <v>FY2013</v>
          </cell>
        </row>
        <row r="1769">
          <cell r="A1769" t="str">
            <v>FY2013</v>
          </cell>
        </row>
        <row r="1770">
          <cell r="A1770" t="str">
            <v>FY2013</v>
          </cell>
        </row>
        <row r="1771">
          <cell r="A1771" t="str">
            <v>FY2013</v>
          </cell>
        </row>
        <row r="1772">
          <cell r="A1772" t="str">
            <v>FY2013</v>
          </cell>
        </row>
        <row r="1773">
          <cell r="A1773" t="str">
            <v>FY2013</v>
          </cell>
        </row>
        <row r="1774">
          <cell r="A1774" t="str">
            <v>FY2013</v>
          </cell>
        </row>
        <row r="1775">
          <cell r="A1775" t="str">
            <v>FY2013</v>
          </cell>
        </row>
        <row r="1776">
          <cell r="A1776" t="str">
            <v>FY2013</v>
          </cell>
        </row>
        <row r="1777">
          <cell r="A1777" t="str">
            <v>FY2013</v>
          </cell>
        </row>
        <row r="1778">
          <cell r="A1778" t="str">
            <v>FY2013</v>
          </cell>
        </row>
        <row r="1779">
          <cell r="A1779" t="str">
            <v>FY2013</v>
          </cell>
        </row>
        <row r="1780">
          <cell r="A1780" t="str">
            <v>FY2013</v>
          </cell>
        </row>
        <row r="1781">
          <cell r="A1781" t="str">
            <v>FY2013</v>
          </cell>
        </row>
        <row r="1782">
          <cell r="A1782" t="str">
            <v>FY2013</v>
          </cell>
        </row>
        <row r="1783">
          <cell r="A1783" t="str">
            <v>FY2013</v>
          </cell>
        </row>
        <row r="1784">
          <cell r="A1784" t="str">
            <v>FY2013</v>
          </cell>
        </row>
        <row r="1785">
          <cell r="A1785" t="str">
            <v>FY2013</v>
          </cell>
        </row>
        <row r="1786">
          <cell r="A1786" t="str">
            <v>FY2013</v>
          </cell>
        </row>
        <row r="1787">
          <cell r="A1787" t="str">
            <v>FY2013</v>
          </cell>
        </row>
        <row r="1788">
          <cell r="A1788" t="str">
            <v>FY2013</v>
          </cell>
        </row>
        <row r="1789">
          <cell r="A1789" t="str">
            <v>FY2013</v>
          </cell>
        </row>
        <row r="1790">
          <cell r="A1790" t="str">
            <v>FY2013</v>
          </cell>
        </row>
        <row r="1791">
          <cell r="A1791" t="str">
            <v>FY2013</v>
          </cell>
        </row>
        <row r="1792">
          <cell r="A1792" t="str">
            <v>FY2013</v>
          </cell>
        </row>
        <row r="1793">
          <cell r="A1793" t="str">
            <v>FY2013</v>
          </cell>
        </row>
        <row r="1794">
          <cell r="A1794" t="str">
            <v>FY2013</v>
          </cell>
        </row>
        <row r="1795">
          <cell r="A1795" t="str">
            <v>FY2013</v>
          </cell>
        </row>
        <row r="1796">
          <cell r="A1796" t="str">
            <v>FY2013</v>
          </cell>
        </row>
        <row r="1797">
          <cell r="A1797" t="str">
            <v>FY2013</v>
          </cell>
        </row>
        <row r="1798">
          <cell r="A1798" t="str">
            <v>FY2013</v>
          </cell>
        </row>
        <row r="1799">
          <cell r="A1799" t="str">
            <v>FY2013</v>
          </cell>
        </row>
        <row r="1800">
          <cell r="A1800" t="str">
            <v>FY2013</v>
          </cell>
        </row>
        <row r="1801">
          <cell r="A1801" t="str">
            <v>FY2013</v>
          </cell>
        </row>
        <row r="1802">
          <cell r="A1802" t="str">
            <v>FY2013</v>
          </cell>
        </row>
        <row r="1803">
          <cell r="A1803" t="str">
            <v>FY2013</v>
          </cell>
        </row>
        <row r="1804">
          <cell r="A1804" t="str">
            <v>FY2013</v>
          </cell>
        </row>
        <row r="1805">
          <cell r="A1805" t="str">
            <v>FY2013</v>
          </cell>
        </row>
        <row r="1806">
          <cell r="A1806" t="str">
            <v>FY2013</v>
          </cell>
        </row>
        <row r="1807">
          <cell r="A1807" t="str">
            <v>FY2013</v>
          </cell>
        </row>
        <row r="1808">
          <cell r="A1808" t="str">
            <v>FY2013</v>
          </cell>
        </row>
        <row r="1809">
          <cell r="A1809" t="str">
            <v>FY2013</v>
          </cell>
        </row>
        <row r="1810">
          <cell r="A1810" t="str">
            <v>FY2013</v>
          </cell>
        </row>
        <row r="1811">
          <cell r="A1811" t="str">
            <v>FY2013</v>
          </cell>
        </row>
        <row r="1812">
          <cell r="A1812" t="str">
            <v>FY2013</v>
          </cell>
        </row>
        <row r="1813">
          <cell r="A1813" t="str">
            <v>FY2013</v>
          </cell>
        </row>
        <row r="1814">
          <cell r="A1814" t="str">
            <v>FY2013</v>
          </cell>
        </row>
        <row r="1815">
          <cell r="A1815" t="str">
            <v>FY2013</v>
          </cell>
        </row>
        <row r="1816">
          <cell r="A1816" t="str">
            <v>FY2013</v>
          </cell>
        </row>
        <row r="1817">
          <cell r="A1817" t="str">
            <v>FY2013</v>
          </cell>
        </row>
        <row r="1818">
          <cell r="A1818" t="str">
            <v>FY2013</v>
          </cell>
        </row>
        <row r="1819">
          <cell r="A1819" t="str">
            <v>FY2013</v>
          </cell>
        </row>
        <row r="1820">
          <cell r="A1820" t="str">
            <v>FY2013</v>
          </cell>
        </row>
        <row r="1821">
          <cell r="A1821" t="str">
            <v>FY2013</v>
          </cell>
        </row>
        <row r="1822">
          <cell r="A1822" t="str">
            <v>FY2013</v>
          </cell>
        </row>
        <row r="1823">
          <cell r="A1823" t="str">
            <v>FY2013</v>
          </cell>
        </row>
        <row r="1824">
          <cell r="A1824" t="str">
            <v>FY2013</v>
          </cell>
        </row>
        <row r="1825">
          <cell r="A1825" t="str">
            <v>FY2013</v>
          </cell>
        </row>
        <row r="1826">
          <cell r="A1826" t="str">
            <v>FY2013</v>
          </cell>
        </row>
        <row r="1827">
          <cell r="A1827" t="str">
            <v>FY2013</v>
          </cell>
        </row>
        <row r="1828">
          <cell r="A1828" t="str">
            <v>FY2013</v>
          </cell>
        </row>
        <row r="1829">
          <cell r="A1829" t="str">
            <v>FY2013</v>
          </cell>
        </row>
        <row r="1830">
          <cell r="A1830" t="str">
            <v>FY2013</v>
          </cell>
        </row>
        <row r="1831">
          <cell r="A1831" t="str">
            <v>FY2013</v>
          </cell>
        </row>
        <row r="1832">
          <cell r="A1832" t="str">
            <v>FY2013</v>
          </cell>
        </row>
        <row r="1833">
          <cell r="A1833" t="str">
            <v>FY2013</v>
          </cell>
        </row>
        <row r="1834">
          <cell r="A1834" t="str">
            <v>FY2013</v>
          </cell>
        </row>
        <row r="1835">
          <cell r="A1835" t="str">
            <v>FY2013</v>
          </cell>
        </row>
        <row r="1836">
          <cell r="A1836" t="str">
            <v>FY2013</v>
          </cell>
        </row>
        <row r="1837">
          <cell r="A1837" t="str">
            <v>FY2013</v>
          </cell>
        </row>
        <row r="1838">
          <cell r="A1838" t="str">
            <v>FY2013</v>
          </cell>
        </row>
        <row r="1839">
          <cell r="A1839" t="str">
            <v>FY2013</v>
          </cell>
        </row>
        <row r="1840">
          <cell r="A1840" t="str">
            <v>FY2013</v>
          </cell>
        </row>
        <row r="1841">
          <cell r="A1841" t="str">
            <v>FY2013</v>
          </cell>
        </row>
        <row r="1842">
          <cell r="A1842" t="str">
            <v>FY2013</v>
          </cell>
        </row>
        <row r="1843">
          <cell r="A1843" t="str">
            <v>FY2013</v>
          </cell>
        </row>
        <row r="1844">
          <cell r="A1844" t="str">
            <v>FY2013</v>
          </cell>
        </row>
        <row r="1845">
          <cell r="A1845" t="str">
            <v>FY2013</v>
          </cell>
        </row>
        <row r="1846">
          <cell r="A1846" t="str">
            <v>FY2013</v>
          </cell>
        </row>
        <row r="1847">
          <cell r="A1847" t="str">
            <v>FY2013</v>
          </cell>
        </row>
        <row r="1848">
          <cell r="A1848" t="str">
            <v>FY2013</v>
          </cell>
        </row>
        <row r="1849">
          <cell r="A1849" t="str">
            <v>FY2013</v>
          </cell>
        </row>
        <row r="1850">
          <cell r="A1850" t="str">
            <v>FY2013</v>
          </cell>
        </row>
        <row r="1851">
          <cell r="A1851" t="str">
            <v>FY2013</v>
          </cell>
        </row>
        <row r="1852">
          <cell r="A1852" t="str">
            <v>FY2013</v>
          </cell>
        </row>
        <row r="1853">
          <cell r="A1853" t="str">
            <v>FY2013</v>
          </cell>
        </row>
        <row r="1854">
          <cell r="A1854" t="str">
            <v>FY2013</v>
          </cell>
        </row>
        <row r="1855">
          <cell r="A1855" t="str">
            <v>FY2013</v>
          </cell>
        </row>
        <row r="1856">
          <cell r="A1856" t="str">
            <v>FY2013</v>
          </cell>
        </row>
        <row r="1857">
          <cell r="A1857" t="str">
            <v>FY2013</v>
          </cell>
        </row>
        <row r="1858">
          <cell r="A1858" t="str">
            <v>FY2013</v>
          </cell>
        </row>
        <row r="1859">
          <cell r="A1859" t="str">
            <v>FY2013</v>
          </cell>
        </row>
        <row r="1860">
          <cell r="A1860" t="str">
            <v>FY2013</v>
          </cell>
        </row>
        <row r="1861">
          <cell r="A1861" t="str">
            <v>FY2013</v>
          </cell>
        </row>
        <row r="1862">
          <cell r="A1862" t="str">
            <v>FY2013</v>
          </cell>
        </row>
        <row r="1863">
          <cell r="A1863" t="str">
            <v>FY2013</v>
          </cell>
        </row>
        <row r="1864">
          <cell r="A1864" t="str">
            <v>FY2013</v>
          </cell>
        </row>
        <row r="1865">
          <cell r="A1865" t="str">
            <v>FY2013</v>
          </cell>
        </row>
        <row r="1866">
          <cell r="A1866" t="str">
            <v>FY2013</v>
          </cell>
        </row>
        <row r="1867">
          <cell r="A1867" t="str">
            <v>FY2013</v>
          </cell>
        </row>
        <row r="1868">
          <cell r="A1868" t="str">
            <v>FY2013</v>
          </cell>
        </row>
        <row r="1869">
          <cell r="A1869" t="str">
            <v>FY2013</v>
          </cell>
        </row>
        <row r="1870">
          <cell r="A1870" t="str">
            <v>FY2013</v>
          </cell>
        </row>
        <row r="1871">
          <cell r="A1871" t="str">
            <v>FY2013</v>
          </cell>
        </row>
        <row r="1872">
          <cell r="A1872" t="str">
            <v>FY2013</v>
          </cell>
        </row>
        <row r="1873">
          <cell r="A1873" t="str">
            <v>FY2013</v>
          </cell>
        </row>
        <row r="1874">
          <cell r="A1874" t="str">
            <v>FY2013</v>
          </cell>
        </row>
        <row r="1875">
          <cell r="A1875" t="str">
            <v>FY2013</v>
          </cell>
        </row>
        <row r="1876">
          <cell r="A1876" t="str">
            <v>FY2013</v>
          </cell>
        </row>
        <row r="1877">
          <cell r="A1877" t="str">
            <v>FY2013</v>
          </cell>
        </row>
        <row r="1878">
          <cell r="A1878" t="str">
            <v>FY2013</v>
          </cell>
        </row>
        <row r="1879">
          <cell r="A1879" t="str">
            <v>FY2013</v>
          </cell>
        </row>
        <row r="1880">
          <cell r="A1880" t="str">
            <v>FY2013</v>
          </cell>
        </row>
        <row r="1881">
          <cell r="A1881" t="str">
            <v>FY2013</v>
          </cell>
        </row>
        <row r="1882">
          <cell r="A1882" t="str">
            <v>FY2013</v>
          </cell>
        </row>
        <row r="1883">
          <cell r="A1883" t="str">
            <v>FY2013</v>
          </cell>
        </row>
        <row r="1884">
          <cell r="A1884" t="str">
            <v>FY2013</v>
          </cell>
        </row>
        <row r="1885">
          <cell r="A1885" t="str">
            <v>FY2013</v>
          </cell>
        </row>
        <row r="1886">
          <cell r="A1886" t="str">
            <v>FY2013</v>
          </cell>
        </row>
        <row r="1887">
          <cell r="A1887" t="str">
            <v>FY2013</v>
          </cell>
        </row>
        <row r="1888">
          <cell r="A1888" t="str">
            <v>FY2013</v>
          </cell>
        </row>
        <row r="1889">
          <cell r="A1889" t="str">
            <v>FY2013</v>
          </cell>
        </row>
        <row r="1890">
          <cell r="A1890" t="str">
            <v>FY2013</v>
          </cell>
        </row>
        <row r="1891">
          <cell r="A1891" t="str">
            <v>FY2013</v>
          </cell>
        </row>
        <row r="1892">
          <cell r="A1892" t="str">
            <v>FY2013</v>
          </cell>
        </row>
        <row r="1893">
          <cell r="A1893" t="str">
            <v>FY2013</v>
          </cell>
        </row>
        <row r="1894">
          <cell r="A1894" t="str">
            <v>FY2013</v>
          </cell>
        </row>
        <row r="1895">
          <cell r="A1895" t="str">
            <v>FY2013</v>
          </cell>
        </row>
        <row r="1896">
          <cell r="A1896" t="str">
            <v>FY2013</v>
          </cell>
        </row>
        <row r="1897">
          <cell r="A1897" t="str">
            <v>FY2013</v>
          </cell>
        </row>
        <row r="1898">
          <cell r="A1898" t="str">
            <v>FY2013</v>
          </cell>
        </row>
        <row r="1899">
          <cell r="A1899" t="str">
            <v>FY2013</v>
          </cell>
        </row>
        <row r="1900">
          <cell r="A1900" t="str">
            <v>FY2013</v>
          </cell>
        </row>
        <row r="1901">
          <cell r="A1901" t="str">
            <v>FY2013</v>
          </cell>
        </row>
        <row r="1902">
          <cell r="A1902" t="str">
            <v>FY2013</v>
          </cell>
        </row>
        <row r="1903">
          <cell r="A1903" t="str">
            <v>FY2013</v>
          </cell>
        </row>
        <row r="1904">
          <cell r="A1904" t="str">
            <v>FY2013</v>
          </cell>
        </row>
        <row r="1905">
          <cell r="A1905" t="str">
            <v>FY2013</v>
          </cell>
        </row>
        <row r="1906">
          <cell r="A1906" t="str">
            <v>FY2013</v>
          </cell>
        </row>
        <row r="1907">
          <cell r="A1907" t="str">
            <v>FY2013</v>
          </cell>
        </row>
        <row r="1908">
          <cell r="A1908" t="str">
            <v>FY2013</v>
          </cell>
        </row>
        <row r="1909">
          <cell r="A1909" t="str">
            <v>FY2013</v>
          </cell>
        </row>
        <row r="1910">
          <cell r="A1910" t="str">
            <v>FY2013</v>
          </cell>
        </row>
        <row r="1911">
          <cell r="A1911" t="str">
            <v>FY2013</v>
          </cell>
        </row>
        <row r="1912">
          <cell r="A1912" t="str">
            <v>FY2013</v>
          </cell>
        </row>
        <row r="1913">
          <cell r="A1913" t="str">
            <v>FY2013</v>
          </cell>
        </row>
        <row r="1914">
          <cell r="A1914" t="str">
            <v>FY2013</v>
          </cell>
        </row>
        <row r="1915">
          <cell r="A1915" t="str">
            <v>FY2013</v>
          </cell>
        </row>
        <row r="1916">
          <cell r="A1916" t="str">
            <v>FY2013</v>
          </cell>
        </row>
        <row r="1917">
          <cell r="A1917" t="str">
            <v>FY2013</v>
          </cell>
        </row>
        <row r="1918">
          <cell r="A1918" t="str">
            <v>FY2013</v>
          </cell>
        </row>
        <row r="1919">
          <cell r="A1919" t="str">
            <v>FY2013</v>
          </cell>
        </row>
        <row r="1920">
          <cell r="A1920" t="str">
            <v>FY2013</v>
          </cell>
        </row>
        <row r="1921">
          <cell r="A1921" t="str">
            <v>FY2013</v>
          </cell>
        </row>
        <row r="1922">
          <cell r="A1922" t="str">
            <v>FY2013</v>
          </cell>
        </row>
        <row r="1923">
          <cell r="A1923" t="str">
            <v>FY2013</v>
          </cell>
        </row>
        <row r="1924">
          <cell r="A1924" t="str">
            <v>FY2013</v>
          </cell>
        </row>
        <row r="1925">
          <cell r="A1925" t="str">
            <v>FY2013</v>
          </cell>
        </row>
        <row r="1926">
          <cell r="A1926" t="str">
            <v>FY2013</v>
          </cell>
        </row>
        <row r="1927">
          <cell r="A1927" t="str">
            <v>FY2013</v>
          </cell>
        </row>
        <row r="1928">
          <cell r="A1928" t="str">
            <v>FY2013</v>
          </cell>
        </row>
        <row r="1929">
          <cell r="A1929" t="str">
            <v>FY2013</v>
          </cell>
        </row>
        <row r="1930">
          <cell r="A1930" t="str">
            <v>FY2013</v>
          </cell>
        </row>
        <row r="1931">
          <cell r="A1931" t="str">
            <v>FY2013</v>
          </cell>
        </row>
        <row r="1932">
          <cell r="A1932" t="str">
            <v>FY2013</v>
          </cell>
        </row>
        <row r="1933">
          <cell r="A1933" t="str">
            <v>FY2013</v>
          </cell>
        </row>
        <row r="1934">
          <cell r="A1934" t="str">
            <v>FY2013</v>
          </cell>
        </row>
        <row r="1935">
          <cell r="A1935" t="str">
            <v>FY2013</v>
          </cell>
        </row>
        <row r="1936">
          <cell r="A1936" t="str">
            <v>FY2013</v>
          </cell>
        </row>
        <row r="1937">
          <cell r="A1937" t="str">
            <v>FY2013</v>
          </cell>
        </row>
        <row r="1938">
          <cell r="A1938" t="str">
            <v>FY2013</v>
          </cell>
        </row>
        <row r="1939">
          <cell r="A1939" t="str">
            <v>FY2013</v>
          </cell>
        </row>
        <row r="1940">
          <cell r="A1940" t="str">
            <v>FY2013</v>
          </cell>
        </row>
        <row r="1941">
          <cell r="A1941" t="str">
            <v>FY2013</v>
          </cell>
        </row>
        <row r="1942">
          <cell r="A1942" t="str">
            <v>FY2013</v>
          </cell>
        </row>
        <row r="1943">
          <cell r="A1943" t="str">
            <v>FY2013</v>
          </cell>
        </row>
        <row r="1944">
          <cell r="A1944" t="str">
            <v>FY2013</v>
          </cell>
        </row>
        <row r="1945">
          <cell r="A1945" t="str">
            <v>FY2013</v>
          </cell>
        </row>
        <row r="1946">
          <cell r="A1946" t="str">
            <v>FY2013</v>
          </cell>
        </row>
        <row r="1947">
          <cell r="A1947" t="str">
            <v>FY2013</v>
          </cell>
        </row>
        <row r="1948">
          <cell r="A1948" t="str">
            <v>FY2013</v>
          </cell>
        </row>
        <row r="1949">
          <cell r="A1949" t="str">
            <v>FY2013</v>
          </cell>
        </row>
        <row r="1950">
          <cell r="A1950" t="str">
            <v>FY2013</v>
          </cell>
        </row>
        <row r="1951">
          <cell r="A1951" t="str">
            <v>FY2013</v>
          </cell>
        </row>
        <row r="1952">
          <cell r="A1952" t="str">
            <v>FY2013</v>
          </cell>
        </row>
        <row r="1953">
          <cell r="A1953" t="str">
            <v>FY2013</v>
          </cell>
        </row>
        <row r="1954">
          <cell r="A1954" t="str">
            <v>FY2013</v>
          </cell>
        </row>
        <row r="1955">
          <cell r="A1955" t="str">
            <v>FY2013</v>
          </cell>
        </row>
        <row r="1956">
          <cell r="A1956" t="str">
            <v>FY2013</v>
          </cell>
        </row>
        <row r="1957">
          <cell r="A1957" t="str">
            <v>FY2013</v>
          </cell>
        </row>
        <row r="1958">
          <cell r="A1958" t="str">
            <v>FY2013</v>
          </cell>
        </row>
        <row r="1959">
          <cell r="A1959" t="str">
            <v>FY2013</v>
          </cell>
        </row>
        <row r="1960">
          <cell r="A1960" t="str">
            <v>FY2013</v>
          </cell>
        </row>
        <row r="1961">
          <cell r="A1961" t="str">
            <v>FY2013</v>
          </cell>
        </row>
        <row r="1962">
          <cell r="A1962" t="str">
            <v>FY2013</v>
          </cell>
        </row>
        <row r="1963">
          <cell r="A1963" t="str">
            <v>FY2013</v>
          </cell>
        </row>
        <row r="1964">
          <cell r="A1964" t="str">
            <v>FY2013</v>
          </cell>
        </row>
        <row r="1965">
          <cell r="A1965" t="str">
            <v>FY2013</v>
          </cell>
        </row>
        <row r="1966">
          <cell r="A1966" t="str">
            <v>FY2013</v>
          </cell>
        </row>
        <row r="1967">
          <cell r="A1967" t="str">
            <v>FY2013</v>
          </cell>
        </row>
        <row r="1968">
          <cell r="A1968" t="str">
            <v>FY2013</v>
          </cell>
        </row>
        <row r="1969">
          <cell r="A1969" t="str">
            <v>FY2013</v>
          </cell>
        </row>
        <row r="1970">
          <cell r="A1970" t="str">
            <v>FY2013</v>
          </cell>
        </row>
        <row r="1971">
          <cell r="A1971" t="str">
            <v>FY2013</v>
          </cell>
        </row>
        <row r="1972">
          <cell r="A1972" t="str">
            <v>FY2013</v>
          </cell>
        </row>
        <row r="1973">
          <cell r="A1973" t="str">
            <v>FY2013</v>
          </cell>
        </row>
        <row r="1974">
          <cell r="A1974" t="str">
            <v>FY2013</v>
          </cell>
        </row>
        <row r="1975">
          <cell r="A1975" t="str">
            <v>FY2013</v>
          </cell>
        </row>
        <row r="1976">
          <cell r="A1976" t="str">
            <v>FY2013</v>
          </cell>
        </row>
        <row r="1977">
          <cell r="A1977" t="str">
            <v>FY2013</v>
          </cell>
        </row>
        <row r="1978">
          <cell r="A1978" t="str">
            <v>FY2013</v>
          </cell>
        </row>
        <row r="1979">
          <cell r="A1979" t="str">
            <v>FY2013</v>
          </cell>
        </row>
        <row r="1980">
          <cell r="A1980" t="str">
            <v>FY2013</v>
          </cell>
        </row>
        <row r="1981">
          <cell r="A1981" t="str">
            <v>FY2013</v>
          </cell>
        </row>
        <row r="1982">
          <cell r="A1982" t="str">
            <v>FY2013</v>
          </cell>
        </row>
        <row r="1983">
          <cell r="A1983" t="str">
            <v>FY2013</v>
          </cell>
        </row>
        <row r="1984">
          <cell r="A1984" t="str">
            <v>FY2013</v>
          </cell>
        </row>
        <row r="1985">
          <cell r="A1985" t="str">
            <v>FY2013</v>
          </cell>
        </row>
        <row r="1986">
          <cell r="A1986" t="str">
            <v>FY2013</v>
          </cell>
        </row>
        <row r="1987">
          <cell r="A1987" t="str">
            <v>FY2013</v>
          </cell>
        </row>
        <row r="1988">
          <cell r="A1988" t="str">
            <v>FY2013</v>
          </cell>
        </row>
        <row r="1989">
          <cell r="A1989" t="str">
            <v>FY2013</v>
          </cell>
        </row>
        <row r="1990">
          <cell r="A1990" t="str">
            <v>FY2013</v>
          </cell>
        </row>
        <row r="1991">
          <cell r="A1991" t="str">
            <v>FY2013</v>
          </cell>
        </row>
        <row r="1992">
          <cell r="A1992" t="str">
            <v>FY2013</v>
          </cell>
        </row>
        <row r="1993">
          <cell r="A1993" t="str">
            <v>FY2013</v>
          </cell>
        </row>
        <row r="1994">
          <cell r="A1994" t="str">
            <v>FY2013</v>
          </cell>
        </row>
        <row r="1995">
          <cell r="A1995" t="str">
            <v>FY2013</v>
          </cell>
        </row>
        <row r="1996">
          <cell r="A1996" t="str">
            <v>FY2013</v>
          </cell>
        </row>
        <row r="1997">
          <cell r="A1997" t="str">
            <v>FY2013</v>
          </cell>
        </row>
        <row r="1998">
          <cell r="A1998" t="str">
            <v>FY2013</v>
          </cell>
        </row>
        <row r="1999">
          <cell r="A1999" t="str">
            <v>FY2013</v>
          </cell>
        </row>
        <row r="2000">
          <cell r="A2000" t="str">
            <v>FY2013</v>
          </cell>
        </row>
        <row r="2001">
          <cell r="A2001" t="str">
            <v>FY2013</v>
          </cell>
        </row>
        <row r="2002">
          <cell r="A2002" t="str">
            <v>FY2013</v>
          </cell>
        </row>
        <row r="2003">
          <cell r="A2003" t="str">
            <v>FY2013</v>
          </cell>
        </row>
        <row r="2004">
          <cell r="A2004" t="str">
            <v>FY2013</v>
          </cell>
        </row>
        <row r="2005">
          <cell r="A2005" t="str">
            <v>FY2013</v>
          </cell>
        </row>
        <row r="2006">
          <cell r="A2006" t="str">
            <v>FY2013</v>
          </cell>
        </row>
        <row r="2007">
          <cell r="A2007" t="str">
            <v>FY2013</v>
          </cell>
        </row>
        <row r="2008">
          <cell r="A2008" t="str">
            <v>FY2013</v>
          </cell>
        </row>
        <row r="2009">
          <cell r="A2009" t="str">
            <v>FY2013</v>
          </cell>
        </row>
        <row r="2010">
          <cell r="A2010" t="str">
            <v>FY2013</v>
          </cell>
        </row>
        <row r="2011">
          <cell r="A2011" t="str">
            <v>FY2013</v>
          </cell>
        </row>
        <row r="2012">
          <cell r="A2012" t="str">
            <v>FY2013</v>
          </cell>
        </row>
        <row r="2013">
          <cell r="A2013" t="str">
            <v>FY2013</v>
          </cell>
        </row>
        <row r="2014">
          <cell r="A2014" t="str">
            <v>FY2013</v>
          </cell>
        </row>
        <row r="2015">
          <cell r="A2015" t="str">
            <v>FY2013</v>
          </cell>
        </row>
        <row r="2016">
          <cell r="A2016" t="str">
            <v>FY2013</v>
          </cell>
        </row>
        <row r="2017">
          <cell r="A2017" t="str">
            <v>FY2013</v>
          </cell>
        </row>
        <row r="2018">
          <cell r="A2018" t="str">
            <v>FY2013</v>
          </cell>
        </row>
        <row r="2019">
          <cell r="A2019" t="str">
            <v>FY2013</v>
          </cell>
        </row>
        <row r="2020">
          <cell r="A2020" t="str">
            <v>FY2013</v>
          </cell>
        </row>
        <row r="2021">
          <cell r="A2021" t="str">
            <v>FY2013</v>
          </cell>
        </row>
        <row r="2022">
          <cell r="A2022" t="str">
            <v>FY2013</v>
          </cell>
        </row>
        <row r="2023">
          <cell r="A2023" t="str">
            <v>FY2013</v>
          </cell>
        </row>
        <row r="2024">
          <cell r="A2024" t="str">
            <v>FY2013</v>
          </cell>
        </row>
        <row r="2025">
          <cell r="A2025" t="str">
            <v>FY2013</v>
          </cell>
        </row>
        <row r="2026">
          <cell r="A2026" t="str">
            <v>FY2013</v>
          </cell>
        </row>
        <row r="2027">
          <cell r="A2027" t="str">
            <v>FY2013</v>
          </cell>
        </row>
        <row r="2028">
          <cell r="A2028" t="str">
            <v>FY2013</v>
          </cell>
        </row>
        <row r="2029">
          <cell r="A2029" t="str">
            <v>FY2013</v>
          </cell>
        </row>
        <row r="2030">
          <cell r="A2030" t="str">
            <v>FY2013</v>
          </cell>
        </row>
        <row r="2031">
          <cell r="A2031" t="str">
            <v>FY2013</v>
          </cell>
        </row>
        <row r="2032">
          <cell r="A2032" t="str">
            <v>FY2013</v>
          </cell>
        </row>
        <row r="2033">
          <cell r="A2033" t="str">
            <v>FY2013</v>
          </cell>
        </row>
        <row r="2034">
          <cell r="A2034" t="str">
            <v>FY2013</v>
          </cell>
        </row>
        <row r="2035">
          <cell r="A2035" t="str">
            <v>FY2013</v>
          </cell>
        </row>
        <row r="2036">
          <cell r="A2036" t="str">
            <v>FY2013</v>
          </cell>
        </row>
        <row r="2037">
          <cell r="A2037" t="str">
            <v>FY2013</v>
          </cell>
        </row>
        <row r="2038">
          <cell r="A2038" t="str">
            <v>FY2013</v>
          </cell>
        </row>
        <row r="2039">
          <cell r="A2039" t="str">
            <v>FY2013</v>
          </cell>
        </row>
        <row r="2040">
          <cell r="A2040" t="str">
            <v>FY2013</v>
          </cell>
        </row>
        <row r="2041">
          <cell r="A2041" t="str">
            <v>FY2013</v>
          </cell>
        </row>
        <row r="2042">
          <cell r="A2042" t="str">
            <v>FY2013</v>
          </cell>
        </row>
        <row r="2043">
          <cell r="A2043" t="str">
            <v>FY2013</v>
          </cell>
        </row>
        <row r="2044">
          <cell r="A2044" t="str">
            <v>FY2013</v>
          </cell>
        </row>
        <row r="2045">
          <cell r="A2045" t="str">
            <v>FY2013</v>
          </cell>
        </row>
        <row r="2046">
          <cell r="A2046" t="str">
            <v>FY2013</v>
          </cell>
        </row>
        <row r="2047">
          <cell r="A2047" t="str">
            <v>FY2013</v>
          </cell>
        </row>
        <row r="2048">
          <cell r="A2048" t="str">
            <v>FY2013</v>
          </cell>
        </row>
        <row r="2049">
          <cell r="A2049" t="str">
            <v>FY2013</v>
          </cell>
        </row>
        <row r="2050">
          <cell r="A2050" t="str">
            <v>FY2013</v>
          </cell>
        </row>
        <row r="2051">
          <cell r="A2051" t="str">
            <v>FY2013</v>
          </cell>
        </row>
        <row r="2052">
          <cell r="A2052" t="str">
            <v>FY2013</v>
          </cell>
        </row>
        <row r="2053">
          <cell r="A2053" t="str">
            <v>FY2013</v>
          </cell>
        </row>
        <row r="2054">
          <cell r="A2054" t="str">
            <v>FY2013</v>
          </cell>
        </row>
        <row r="2055">
          <cell r="A2055" t="str">
            <v>FY2013</v>
          </cell>
        </row>
        <row r="2056">
          <cell r="A2056" t="str">
            <v>FY2013</v>
          </cell>
        </row>
        <row r="2057">
          <cell r="A2057" t="str">
            <v>FY2013</v>
          </cell>
        </row>
        <row r="2058">
          <cell r="A2058" t="str">
            <v>FY2013</v>
          </cell>
        </row>
        <row r="2059">
          <cell r="A2059" t="str">
            <v>FY2013</v>
          </cell>
        </row>
        <row r="2060">
          <cell r="A2060" t="str">
            <v>FY2013</v>
          </cell>
        </row>
        <row r="2061">
          <cell r="A2061" t="str">
            <v>FY2013</v>
          </cell>
        </row>
        <row r="2062">
          <cell r="A2062" t="str">
            <v>FY2013</v>
          </cell>
        </row>
        <row r="2063">
          <cell r="A2063" t="str">
            <v>FY2013</v>
          </cell>
        </row>
        <row r="2064">
          <cell r="A2064" t="str">
            <v>FY2013</v>
          </cell>
        </row>
        <row r="2065">
          <cell r="A2065" t="str">
            <v>FY2013</v>
          </cell>
        </row>
        <row r="2066">
          <cell r="A2066" t="str">
            <v>FY2013</v>
          </cell>
        </row>
        <row r="2067">
          <cell r="A2067" t="str">
            <v>FY2013</v>
          </cell>
        </row>
        <row r="2068">
          <cell r="A2068" t="str">
            <v>FY2013</v>
          </cell>
        </row>
        <row r="2069">
          <cell r="A2069" t="str">
            <v>FY2013</v>
          </cell>
        </row>
        <row r="2070">
          <cell r="A2070" t="str">
            <v>FY2013</v>
          </cell>
        </row>
        <row r="2071">
          <cell r="A2071" t="str">
            <v>FY2013</v>
          </cell>
        </row>
        <row r="2072">
          <cell r="A2072" t="str">
            <v>FY2013</v>
          </cell>
        </row>
        <row r="2073">
          <cell r="A2073" t="str">
            <v>FY2013</v>
          </cell>
        </row>
        <row r="2074">
          <cell r="A2074" t="str">
            <v>FY2013</v>
          </cell>
        </row>
        <row r="2075">
          <cell r="A2075" t="str">
            <v>FY2013</v>
          </cell>
        </row>
        <row r="2076">
          <cell r="A2076" t="str">
            <v>FY2013</v>
          </cell>
        </row>
        <row r="2077">
          <cell r="A2077" t="str">
            <v>FY2013</v>
          </cell>
        </row>
        <row r="2078">
          <cell r="A2078" t="str">
            <v>FY2013</v>
          </cell>
        </row>
        <row r="2079">
          <cell r="A2079" t="str">
            <v>FY2013</v>
          </cell>
        </row>
        <row r="2080">
          <cell r="A2080" t="str">
            <v>FY2013</v>
          </cell>
        </row>
        <row r="2081">
          <cell r="A2081" t="str">
            <v>FY2013</v>
          </cell>
        </row>
        <row r="2082">
          <cell r="A2082" t="str">
            <v>FY2013</v>
          </cell>
        </row>
        <row r="2083">
          <cell r="A2083" t="str">
            <v>FY2013</v>
          </cell>
        </row>
        <row r="2084">
          <cell r="A2084" t="str">
            <v>FY2013</v>
          </cell>
        </row>
        <row r="2085">
          <cell r="A2085" t="str">
            <v>FY2013</v>
          </cell>
        </row>
        <row r="2086">
          <cell r="A2086" t="str">
            <v>FY2013</v>
          </cell>
        </row>
        <row r="2087">
          <cell r="A2087" t="str">
            <v>FY2013</v>
          </cell>
        </row>
        <row r="2088">
          <cell r="A2088" t="str">
            <v>FY2013</v>
          </cell>
        </row>
        <row r="2089">
          <cell r="A2089" t="str">
            <v>FY2013</v>
          </cell>
        </row>
        <row r="2090">
          <cell r="A2090" t="str">
            <v>FY2013</v>
          </cell>
        </row>
        <row r="2091">
          <cell r="A2091" t="str">
            <v>FY2013</v>
          </cell>
        </row>
        <row r="2092">
          <cell r="A2092" t="str">
            <v>FY2013</v>
          </cell>
        </row>
        <row r="2093">
          <cell r="A2093" t="str">
            <v>FY2013</v>
          </cell>
        </row>
        <row r="2094">
          <cell r="A2094" t="str">
            <v>FY2013</v>
          </cell>
        </row>
        <row r="2095">
          <cell r="A2095" t="str">
            <v>FY2013</v>
          </cell>
        </row>
        <row r="2096">
          <cell r="A2096" t="str">
            <v>FY2013</v>
          </cell>
        </row>
        <row r="2097">
          <cell r="A2097" t="str">
            <v>FY2013</v>
          </cell>
        </row>
        <row r="2098">
          <cell r="A2098" t="str">
            <v>FY2013</v>
          </cell>
        </row>
        <row r="2099">
          <cell r="A2099" t="str">
            <v>FY2013</v>
          </cell>
        </row>
        <row r="2100">
          <cell r="A2100" t="str">
            <v>FY2013</v>
          </cell>
        </row>
        <row r="2101">
          <cell r="A2101" t="str">
            <v>FY2013</v>
          </cell>
        </row>
        <row r="2102">
          <cell r="A2102" t="str">
            <v>FY2013</v>
          </cell>
        </row>
        <row r="2103">
          <cell r="A2103" t="str">
            <v>FY2013</v>
          </cell>
        </row>
        <row r="2104">
          <cell r="A2104" t="str">
            <v>FY2013</v>
          </cell>
        </row>
        <row r="2105">
          <cell r="A2105" t="str">
            <v>FY2013</v>
          </cell>
        </row>
        <row r="2106">
          <cell r="A2106" t="str">
            <v>FY2013</v>
          </cell>
        </row>
        <row r="2107">
          <cell r="A2107" t="str">
            <v>FY2013</v>
          </cell>
        </row>
        <row r="2108">
          <cell r="A2108" t="str">
            <v>FY2013</v>
          </cell>
        </row>
        <row r="2109">
          <cell r="A2109" t="str">
            <v>FY2013</v>
          </cell>
        </row>
        <row r="2110">
          <cell r="A2110" t="str">
            <v>FY2013</v>
          </cell>
        </row>
        <row r="2111">
          <cell r="A2111" t="str">
            <v>FY2013</v>
          </cell>
        </row>
        <row r="2112">
          <cell r="A2112" t="str">
            <v>FY2013</v>
          </cell>
        </row>
        <row r="2113">
          <cell r="A2113" t="str">
            <v>FY2013</v>
          </cell>
        </row>
        <row r="2114">
          <cell r="A2114" t="str">
            <v>FY2013</v>
          </cell>
        </row>
        <row r="2115">
          <cell r="A2115" t="str">
            <v>FY2013</v>
          </cell>
        </row>
        <row r="2116">
          <cell r="A2116" t="str">
            <v>FY2013</v>
          </cell>
        </row>
        <row r="2117">
          <cell r="A2117" t="str">
            <v>FY2013</v>
          </cell>
        </row>
        <row r="2118">
          <cell r="A2118" t="str">
            <v>FY2013</v>
          </cell>
        </row>
        <row r="2119">
          <cell r="A2119" t="str">
            <v>FY2013</v>
          </cell>
        </row>
        <row r="2120">
          <cell r="A2120" t="str">
            <v>FY2013</v>
          </cell>
        </row>
        <row r="2121">
          <cell r="A2121" t="str">
            <v>FY2013</v>
          </cell>
        </row>
        <row r="2122">
          <cell r="A2122" t="str">
            <v>FY2013</v>
          </cell>
        </row>
        <row r="2123">
          <cell r="A2123" t="str">
            <v>FY2013</v>
          </cell>
        </row>
        <row r="2124">
          <cell r="A2124" t="str">
            <v>FY2013</v>
          </cell>
        </row>
        <row r="2125">
          <cell r="A2125" t="str">
            <v>FY2013</v>
          </cell>
        </row>
        <row r="2126">
          <cell r="A2126" t="str">
            <v>FY2013</v>
          </cell>
        </row>
        <row r="2127">
          <cell r="A2127" t="str">
            <v>FY2013</v>
          </cell>
        </row>
        <row r="2128">
          <cell r="A2128" t="str">
            <v>FY2013</v>
          </cell>
        </row>
        <row r="2129">
          <cell r="A2129" t="str">
            <v>FY2013</v>
          </cell>
        </row>
        <row r="2130">
          <cell r="A2130" t="str">
            <v>FY2013</v>
          </cell>
        </row>
        <row r="2131">
          <cell r="A2131" t="str">
            <v>FY2013</v>
          </cell>
        </row>
        <row r="2132">
          <cell r="A2132" t="str">
            <v>FY2013</v>
          </cell>
        </row>
        <row r="2133">
          <cell r="A2133" t="str">
            <v>FY2013</v>
          </cell>
        </row>
        <row r="2134">
          <cell r="A2134" t="str">
            <v>FY2013</v>
          </cell>
        </row>
        <row r="2135">
          <cell r="A2135" t="str">
            <v>FY2013</v>
          </cell>
        </row>
        <row r="2136">
          <cell r="A2136" t="str">
            <v>FY2013</v>
          </cell>
        </row>
        <row r="2137">
          <cell r="A2137" t="str">
            <v>FY2013</v>
          </cell>
        </row>
        <row r="2138">
          <cell r="A2138" t="str">
            <v>FY2013</v>
          </cell>
        </row>
        <row r="2139">
          <cell r="A2139" t="str">
            <v>FY2013</v>
          </cell>
        </row>
        <row r="2140">
          <cell r="A2140" t="str">
            <v>FY2013</v>
          </cell>
        </row>
        <row r="2141">
          <cell r="A2141" t="str">
            <v>FY2013</v>
          </cell>
        </row>
        <row r="2142">
          <cell r="A2142" t="str">
            <v>FY2013</v>
          </cell>
        </row>
        <row r="2143">
          <cell r="A2143" t="str">
            <v>FY2013</v>
          </cell>
        </row>
        <row r="2144">
          <cell r="A2144" t="str">
            <v>FY2013</v>
          </cell>
        </row>
        <row r="2145">
          <cell r="A2145" t="str">
            <v>FY2013</v>
          </cell>
        </row>
        <row r="2146">
          <cell r="A2146" t="str">
            <v>FY2013</v>
          </cell>
        </row>
        <row r="2147">
          <cell r="A2147" t="str">
            <v>FY2013</v>
          </cell>
        </row>
        <row r="2148">
          <cell r="A2148" t="str">
            <v>FY2013</v>
          </cell>
        </row>
        <row r="2149">
          <cell r="A2149" t="str">
            <v>FY2013</v>
          </cell>
        </row>
        <row r="2150">
          <cell r="A2150" t="str">
            <v>FY2013</v>
          </cell>
        </row>
        <row r="2151">
          <cell r="A2151" t="str">
            <v>FY2013</v>
          </cell>
        </row>
        <row r="2152">
          <cell r="A2152" t="str">
            <v>FY2013</v>
          </cell>
        </row>
        <row r="2153">
          <cell r="A2153" t="str">
            <v>FY2013</v>
          </cell>
        </row>
        <row r="2154">
          <cell r="A2154" t="str">
            <v>FY2013</v>
          </cell>
        </row>
        <row r="2155">
          <cell r="A2155" t="str">
            <v>FY2013</v>
          </cell>
        </row>
        <row r="2156">
          <cell r="A2156" t="str">
            <v>FY2013</v>
          </cell>
        </row>
        <row r="2157">
          <cell r="A2157" t="str">
            <v>FY2013</v>
          </cell>
        </row>
        <row r="2158">
          <cell r="A2158" t="str">
            <v>FY2013</v>
          </cell>
        </row>
        <row r="2159">
          <cell r="A2159" t="str">
            <v>FY2013</v>
          </cell>
        </row>
        <row r="2160">
          <cell r="A2160" t="str">
            <v>FY2013</v>
          </cell>
        </row>
        <row r="2161">
          <cell r="A2161" t="str">
            <v>FY2013</v>
          </cell>
        </row>
        <row r="2162">
          <cell r="A2162" t="str">
            <v>FY2013</v>
          </cell>
        </row>
        <row r="2163">
          <cell r="A2163" t="str">
            <v>FY2013</v>
          </cell>
        </row>
        <row r="2164">
          <cell r="A2164" t="str">
            <v>FY2013</v>
          </cell>
        </row>
        <row r="2165">
          <cell r="A2165" t="str">
            <v>FY2013</v>
          </cell>
        </row>
        <row r="2166">
          <cell r="A2166" t="str">
            <v>FY2013</v>
          </cell>
        </row>
        <row r="2167">
          <cell r="A2167" t="str">
            <v>FY2013</v>
          </cell>
        </row>
        <row r="2168">
          <cell r="A2168" t="str">
            <v>FY2013</v>
          </cell>
        </row>
        <row r="2169">
          <cell r="A2169" t="str">
            <v>FY2013</v>
          </cell>
        </row>
        <row r="2170">
          <cell r="A2170" t="str">
            <v>FY2013</v>
          </cell>
        </row>
        <row r="2171">
          <cell r="A2171" t="str">
            <v>FY2013</v>
          </cell>
        </row>
        <row r="2172">
          <cell r="A2172" t="str">
            <v>FY2013</v>
          </cell>
        </row>
        <row r="2173">
          <cell r="A2173" t="str">
            <v>FY2013</v>
          </cell>
        </row>
        <row r="2174">
          <cell r="A2174" t="str">
            <v>FY2013</v>
          </cell>
        </row>
        <row r="2175">
          <cell r="A2175" t="str">
            <v>FY2013</v>
          </cell>
        </row>
        <row r="2176">
          <cell r="A2176" t="str">
            <v>FY2013</v>
          </cell>
        </row>
        <row r="2177">
          <cell r="A2177" t="str">
            <v>FY2013</v>
          </cell>
        </row>
        <row r="2178">
          <cell r="A2178" t="str">
            <v>FY2013</v>
          </cell>
        </row>
        <row r="2179">
          <cell r="A2179" t="str">
            <v>FY2013</v>
          </cell>
        </row>
        <row r="2180">
          <cell r="A2180" t="str">
            <v>FY2013</v>
          </cell>
        </row>
        <row r="2181">
          <cell r="A2181" t="str">
            <v>FY2013</v>
          </cell>
        </row>
        <row r="2182">
          <cell r="A2182" t="str">
            <v>FY2013</v>
          </cell>
        </row>
        <row r="2183">
          <cell r="A2183" t="str">
            <v>FY2013</v>
          </cell>
        </row>
        <row r="2184">
          <cell r="A2184" t="str">
            <v>FY2013</v>
          </cell>
        </row>
        <row r="2185">
          <cell r="A2185" t="str">
            <v>FY2013</v>
          </cell>
        </row>
        <row r="2186">
          <cell r="A2186" t="str">
            <v>FY2013</v>
          </cell>
        </row>
        <row r="2187">
          <cell r="A2187" t="str">
            <v>FY2013</v>
          </cell>
        </row>
        <row r="2188">
          <cell r="A2188" t="str">
            <v>FY2013</v>
          </cell>
        </row>
        <row r="2189">
          <cell r="A2189" t="str">
            <v>FY2013</v>
          </cell>
        </row>
        <row r="2190">
          <cell r="A2190" t="str">
            <v>FY2013</v>
          </cell>
        </row>
        <row r="2191">
          <cell r="A2191" t="str">
            <v>FY2013</v>
          </cell>
        </row>
        <row r="2192">
          <cell r="A2192" t="str">
            <v>FY2013</v>
          </cell>
        </row>
        <row r="2193">
          <cell r="A2193" t="str">
            <v>FY2013</v>
          </cell>
        </row>
        <row r="2194">
          <cell r="A2194" t="str">
            <v>FY2013</v>
          </cell>
        </row>
        <row r="2195">
          <cell r="A2195" t="str">
            <v>FY2013</v>
          </cell>
        </row>
        <row r="2196">
          <cell r="A2196" t="str">
            <v>FY2013</v>
          </cell>
        </row>
        <row r="2197">
          <cell r="A2197" t="str">
            <v>FY2013</v>
          </cell>
        </row>
        <row r="2198">
          <cell r="A2198" t="str">
            <v>FY2013</v>
          </cell>
        </row>
        <row r="2199">
          <cell r="A2199" t="str">
            <v>FY2013</v>
          </cell>
        </row>
        <row r="2200">
          <cell r="A2200" t="str">
            <v>FY2013</v>
          </cell>
        </row>
        <row r="2201">
          <cell r="A2201" t="str">
            <v>FY2013</v>
          </cell>
        </row>
        <row r="2202">
          <cell r="A2202" t="str">
            <v>FY2013</v>
          </cell>
        </row>
        <row r="2203">
          <cell r="A2203" t="str">
            <v>FY2013</v>
          </cell>
        </row>
        <row r="2204">
          <cell r="A2204" t="str">
            <v>FY2013</v>
          </cell>
        </row>
        <row r="2205">
          <cell r="A2205" t="str">
            <v>FY2013</v>
          </cell>
        </row>
        <row r="2206">
          <cell r="A2206" t="str">
            <v>FY2013</v>
          </cell>
        </row>
        <row r="2207">
          <cell r="A2207" t="str">
            <v>FY2013</v>
          </cell>
        </row>
        <row r="2208">
          <cell r="A2208" t="str">
            <v>FY2013</v>
          </cell>
        </row>
        <row r="2209">
          <cell r="A2209" t="str">
            <v>FY2013</v>
          </cell>
        </row>
        <row r="2210">
          <cell r="A2210" t="str">
            <v>FY2013</v>
          </cell>
        </row>
        <row r="2211">
          <cell r="A2211" t="str">
            <v>FY2013</v>
          </cell>
        </row>
        <row r="2212">
          <cell r="A2212" t="str">
            <v>FY2013</v>
          </cell>
        </row>
        <row r="2213">
          <cell r="A2213" t="str">
            <v>FY2013</v>
          </cell>
        </row>
        <row r="2214">
          <cell r="A2214" t="str">
            <v>FY2013</v>
          </cell>
        </row>
        <row r="2215">
          <cell r="A2215" t="str">
            <v>FY2013</v>
          </cell>
        </row>
        <row r="2216">
          <cell r="A2216" t="str">
            <v>FY2013</v>
          </cell>
        </row>
        <row r="2217">
          <cell r="A2217" t="str">
            <v>FY2013</v>
          </cell>
        </row>
        <row r="2218">
          <cell r="A2218" t="str">
            <v>FY2013</v>
          </cell>
        </row>
        <row r="2219">
          <cell r="A2219" t="str">
            <v>FY2013</v>
          </cell>
        </row>
        <row r="2220">
          <cell r="A2220" t="str">
            <v>FY2013</v>
          </cell>
        </row>
        <row r="2221">
          <cell r="A2221" t="str">
            <v>FY2013</v>
          </cell>
        </row>
        <row r="2222">
          <cell r="A2222" t="str">
            <v>FY2013</v>
          </cell>
        </row>
        <row r="2223">
          <cell r="A2223" t="str">
            <v>FY2013</v>
          </cell>
        </row>
        <row r="2224">
          <cell r="A2224" t="str">
            <v>FY2013</v>
          </cell>
        </row>
        <row r="2225">
          <cell r="A2225" t="str">
            <v>FY2013</v>
          </cell>
        </row>
        <row r="2226">
          <cell r="A2226" t="str">
            <v>FY2013</v>
          </cell>
        </row>
        <row r="2227">
          <cell r="A2227" t="str">
            <v>FY2013</v>
          </cell>
        </row>
        <row r="2228">
          <cell r="A2228" t="str">
            <v>FY2013</v>
          </cell>
        </row>
        <row r="2229">
          <cell r="A2229" t="str">
            <v>FY2013</v>
          </cell>
        </row>
        <row r="2230">
          <cell r="A2230" t="str">
            <v>FY2013</v>
          </cell>
        </row>
        <row r="2231">
          <cell r="A2231" t="str">
            <v>FY2013</v>
          </cell>
        </row>
        <row r="2232">
          <cell r="A2232" t="str">
            <v>FY2013</v>
          </cell>
        </row>
        <row r="2233">
          <cell r="A2233" t="str">
            <v>FY2013</v>
          </cell>
        </row>
        <row r="2234">
          <cell r="A2234" t="str">
            <v>FY2013</v>
          </cell>
        </row>
        <row r="2235">
          <cell r="A2235" t="str">
            <v>FY2013</v>
          </cell>
        </row>
        <row r="2236">
          <cell r="A2236" t="str">
            <v>FY2013</v>
          </cell>
        </row>
        <row r="2237">
          <cell r="A2237" t="str">
            <v>FY2013</v>
          </cell>
        </row>
        <row r="2238">
          <cell r="A2238" t="str">
            <v>FY2013</v>
          </cell>
        </row>
        <row r="2239">
          <cell r="A2239" t="str">
            <v>FY2013</v>
          </cell>
        </row>
        <row r="2240">
          <cell r="A2240" t="str">
            <v>FY2013</v>
          </cell>
        </row>
        <row r="2241">
          <cell r="A2241" t="str">
            <v>FY2013</v>
          </cell>
        </row>
        <row r="2242">
          <cell r="A2242" t="str">
            <v>FY2013</v>
          </cell>
        </row>
        <row r="2243">
          <cell r="A2243" t="str">
            <v>FY2013</v>
          </cell>
        </row>
        <row r="2244">
          <cell r="A2244" t="str">
            <v>FY2013</v>
          </cell>
        </row>
        <row r="2245">
          <cell r="A2245" t="str">
            <v>FY2013</v>
          </cell>
        </row>
        <row r="2246">
          <cell r="A2246" t="str">
            <v>FY2013</v>
          </cell>
        </row>
        <row r="2247">
          <cell r="A2247" t="str">
            <v>FY2013</v>
          </cell>
        </row>
        <row r="2248">
          <cell r="A2248" t="str">
            <v>FY2013</v>
          </cell>
        </row>
        <row r="2249">
          <cell r="A2249" t="str">
            <v>FY2013</v>
          </cell>
        </row>
        <row r="2250">
          <cell r="A2250" t="str">
            <v>FY2013</v>
          </cell>
        </row>
        <row r="2251">
          <cell r="A2251" t="str">
            <v>FY2013</v>
          </cell>
        </row>
        <row r="2252">
          <cell r="A2252" t="str">
            <v>FY2013</v>
          </cell>
        </row>
        <row r="2253">
          <cell r="A2253" t="str">
            <v>FY2013</v>
          </cell>
        </row>
        <row r="2254">
          <cell r="A2254" t="str">
            <v>FY2013</v>
          </cell>
        </row>
        <row r="2255">
          <cell r="A2255" t="str">
            <v>FY2013</v>
          </cell>
        </row>
        <row r="2256">
          <cell r="A2256" t="str">
            <v>FY2013</v>
          </cell>
        </row>
        <row r="2257">
          <cell r="A2257" t="str">
            <v>FY2013</v>
          </cell>
        </row>
        <row r="2258">
          <cell r="A2258" t="str">
            <v>FY2013</v>
          </cell>
        </row>
        <row r="2259">
          <cell r="A2259" t="str">
            <v>FY2013</v>
          </cell>
        </row>
        <row r="2260">
          <cell r="A2260" t="str">
            <v>FY2013</v>
          </cell>
        </row>
        <row r="2261">
          <cell r="A2261" t="str">
            <v>FY2013</v>
          </cell>
        </row>
        <row r="2262">
          <cell r="A2262" t="str">
            <v>FY2013</v>
          </cell>
        </row>
        <row r="2263">
          <cell r="A2263" t="str">
            <v>FY2013</v>
          </cell>
        </row>
        <row r="2264">
          <cell r="A2264" t="str">
            <v>FY2013</v>
          </cell>
        </row>
        <row r="2265">
          <cell r="A2265" t="str">
            <v>FY2013</v>
          </cell>
        </row>
        <row r="2266">
          <cell r="A2266" t="str">
            <v>FY2013</v>
          </cell>
        </row>
        <row r="2267">
          <cell r="A2267" t="str">
            <v>FY2013</v>
          </cell>
        </row>
        <row r="2268">
          <cell r="A2268" t="str">
            <v>FY2013</v>
          </cell>
        </row>
        <row r="2269">
          <cell r="A2269" t="str">
            <v>FY2013</v>
          </cell>
        </row>
        <row r="2270">
          <cell r="A2270" t="str">
            <v>FY2013</v>
          </cell>
        </row>
        <row r="2271">
          <cell r="A2271" t="str">
            <v>FY2013</v>
          </cell>
        </row>
        <row r="2272">
          <cell r="A2272" t="str">
            <v>FY2013</v>
          </cell>
        </row>
        <row r="2273">
          <cell r="A2273" t="str">
            <v>FY2013</v>
          </cell>
        </row>
        <row r="2274">
          <cell r="A2274" t="str">
            <v>FY2013</v>
          </cell>
        </row>
        <row r="2275">
          <cell r="A2275" t="str">
            <v>FY2013</v>
          </cell>
        </row>
        <row r="2276">
          <cell r="A2276" t="str">
            <v>FY2013</v>
          </cell>
        </row>
        <row r="2277">
          <cell r="A2277" t="str">
            <v>FY2013</v>
          </cell>
        </row>
        <row r="2278">
          <cell r="A2278" t="str">
            <v>FY2013</v>
          </cell>
        </row>
        <row r="2279">
          <cell r="A2279" t="str">
            <v>FY2013</v>
          </cell>
        </row>
        <row r="2280">
          <cell r="A2280" t="str">
            <v>FY2013</v>
          </cell>
        </row>
        <row r="2281">
          <cell r="A2281" t="str">
            <v>FY2013</v>
          </cell>
        </row>
        <row r="2282">
          <cell r="A2282" t="str">
            <v>FY2013</v>
          </cell>
        </row>
        <row r="2283">
          <cell r="A2283" t="str">
            <v>FY2013</v>
          </cell>
        </row>
        <row r="2284">
          <cell r="A2284" t="str">
            <v>FY2013</v>
          </cell>
        </row>
        <row r="2285">
          <cell r="A2285" t="str">
            <v>FY2013</v>
          </cell>
        </row>
        <row r="2286">
          <cell r="A2286" t="str">
            <v>FY2013</v>
          </cell>
        </row>
        <row r="2287">
          <cell r="A2287" t="str">
            <v>FY2013</v>
          </cell>
        </row>
        <row r="2288">
          <cell r="A2288" t="str">
            <v>FY2013</v>
          </cell>
        </row>
        <row r="2289">
          <cell r="A2289" t="str">
            <v>FY2013</v>
          </cell>
        </row>
        <row r="2290">
          <cell r="A2290" t="str">
            <v>FY2013</v>
          </cell>
        </row>
        <row r="2291">
          <cell r="A2291" t="str">
            <v>FY2013</v>
          </cell>
        </row>
        <row r="2292">
          <cell r="A2292" t="str">
            <v>FY2013</v>
          </cell>
        </row>
        <row r="2293">
          <cell r="A2293" t="str">
            <v>FY2013</v>
          </cell>
        </row>
        <row r="2294">
          <cell r="A2294" t="str">
            <v>FY2013</v>
          </cell>
        </row>
        <row r="2295">
          <cell r="A2295" t="str">
            <v>FY2013</v>
          </cell>
        </row>
        <row r="2296">
          <cell r="A2296" t="str">
            <v>FY2013</v>
          </cell>
        </row>
        <row r="2297">
          <cell r="A2297" t="str">
            <v>FY2013</v>
          </cell>
        </row>
        <row r="2298">
          <cell r="A2298" t="str">
            <v>FY2013</v>
          </cell>
        </row>
        <row r="2299">
          <cell r="A2299" t="str">
            <v>FY2013</v>
          </cell>
        </row>
        <row r="2300">
          <cell r="A2300" t="str">
            <v>FY2013</v>
          </cell>
        </row>
        <row r="2301">
          <cell r="A2301" t="str">
            <v>FY2013</v>
          </cell>
        </row>
        <row r="2302">
          <cell r="A2302" t="str">
            <v>FY2013</v>
          </cell>
        </row>
        <row r="2303">
          <cell r="A2303" t="str">
            <v>FY2013</v>
          </cell>
        </row>
        <row r="2304">
          <cell r="A2304" t="str">
            <v>FY2013</v>
          </cell>
        </row>
        <row r="2305">
          <cell r="A2305" t="str">
            <v>FY2013</v>
          </cell>
        </row>
        <row r="2306">
          <cell r="A2306" t="str">
            <v>FY2013</v>
          </cell>
        </row>
        <row r="2307">
          <cell r="A2307" t="str">
            <v>FY2013</v>
          </cell>
        </row>
        <row r="2308">
          <cell r="A2308" t="str">
            <v>FY2013</v>
          </cell>
        </row>
        <row r="2309">
          <cell r="A2309" t="str">
            <v>FY2013</v>
          </cell>
        </row>
        <row r="2310">
          <cell r="A2310" t="str">
            <v>FY2013</v>
          </cell>
        </row>
        <row r="2311">
          <cell r="A2311" t="str">
            <v>FY2013</v>
          </cell>
        </row>
        <row r="2312">
          <cell r="A2312" t="str">
            <v>FY2013</v>
          </cell>
        </row>
        <row r="2313">
          <cell r="A2313" t="str">
            <v>FY2013</v>
          </cell>
        </row>
        <row r="2314">
          <cell r="A2314" t="str">
            <v>FY2013</v>
          </cell>
        </row>
        <row r="2315">
          <cell r="A2315" t="str">
            <v>FY2013</v>
          </cell>
        </row>
        <row r="2316">
          <cell r="A2316" t="str">
            <v>FY2013</v>
          </cell>
        </row>
        <row r="2317">
          <cell r="A2317" t="str">
            <v>FY2013</v>
          </cell>
        </row>
        <row r="2318">
          <cell r="A2318" t="str">
            <v>FY2013</v>
          </cell>
        </row>
        <row r="2319">
          <cell r="A2319" t="str">
            <v>FY2013</v>
          </cell>
        </row>
        <row r="2320">
          <cell r="A2320" t="str">
            <v>FY2013</v>
          </cell>
        </row>
        <row r="2321">
          <cell r="A2321" t="str">
            <v>FY2013</v>
          </cell>
        </row>
        <row r="2322">
          <cell r="A2322" t="str">
            <v>FY2013</v>
          </cell>
        </row>
        <row r="2323">
          <cell r="A2323" t="str">
            <v>FY2013</v>
          </cell>
        </row>
        <row r="2324">
          <cell r="A2324" t="str">
            <v>FY2013</v>
          </cell>
        </row>
        <row r="2325">
          <cell r="A2325" t="str">
            <v>FY2013</v>
          </cell>
        </row>
        <row r="2326">
          <cell r="A2326" t="str">
            <v>FY2013</v>
          </cell>
        </row>
        <row r="2327">
          <cell r="A2327" t="str">
            <v>FY2013</v>
          </cell>
        </row>
        <row r="2328">
          <cell r="A2328" t="str">
            <v>FY2013</v>
          </cell>
        </row>
        <row r="2329">
          <cell r="A2329" t="str">
            <v>FY2013</v>
          </cell>
        </row>
        <row r="2330">
          <cell r="A2330" t="str">
            <v>FY2013</v>
          </cell>
        </row>
        <row r="2331">
          <cell r="A2331" t="str">
            <v>FY2013</v>
          </cell>
        </row>
        <row r="2332">
          <cell r="A2332" t="str">
            <v>FY2013</v>
          </cell>
        </row>
        <row r="2333">
          <cell r="A2333" t="str">
            <v>FY2013</v>
          </cell>
        </row>
        <row r="2334">
          <cell r="A2334" t="str">
            <v>FY2013</v>
          </cell>
        </row>
        <row r="2335">
          <cell r="A2335" t="str">
            <v>FY2013</v>
          </cell>
        </row>
        <row r="2336">
          <cell r="A2336" t="str">
            <v>FY2013</v>
          </cell>
        </row>
        <row r="2337">
          <cell r="A2337" t="str">
            <v>FY2013</v>
          </cell>
        </row>
        <row r="2338">
          <cell r="A2338" t="str">
            <v>FY2013</v>
          </cell>
        </row>
        <row r="2339">
          <cell r="A2339" t="str">
            <v>FY2013</v>
          </cell>
        </row>
        <row r="2340">
          <cell r="A2340" t="str">
            <v>FY2013</v>
          </cell>
        </row>
        <row r="2341">
          <cell r="A2341" t="str">
            <v>FY2013</v>
          </cell>
        </row>
        <row r="2342">
          <cell r="A2342" t="str">
            <v>FY2013</v>
          </cell>
        </row>
        <row r="2343">
          <cell r="A2343" t="str">
            <v>FY2013</v>
          </cell>
        </row>
        <row r="2344">
          <cell r="A2344" t="str">
            <v>FY2013</v>
          </cell>
        </row>
        <row r="2345">
          <cell r="A2345" t="str">
            <v>FY2013</v>
          </cell>
        </row>
        <row r="2346">
          <cell r="A2346" t="str">
            <v>FY2013</v>
          </cell>
        </row>
        <row r="2347">
          <cell r="A2347" t="str">
            <v>FY2013</v>
          </cell>
        </row>
        <row r="2348">
          <cell r="A2348" t="str">
            <v>FY2013</v>
          </cell>
        </row>
        <row r="2349">
          <cell r="A2349" t="str">
            <v>FY2013</v>
          </cell>
        </row>
        <row r="2350">
          <cell r="A2350" t="str">
            <v>FY2013</v>
          </cell>
        </row>
        <row r="2351">
          <cell r="A2351" t="str">
            <v>FY2013</v>
          </cell>
        </row>
        <row r="2352">
          <cell r="A2352" t="str">
            <v>FY2013</v>
          </cell>
        </row>
        <row r="2353">
          <cell r="A2353" t="str">
            <v>FY2013</v>
          </cell>
        </row>
        <row r="2354">
          <cell r="A2354" t="str">
            <v>FY2013</v>
          </cell>
        </row>
        <row r="2355">
          <cell r="A2355" t="str">
            <v>FY2013</v>
          </cell>
        </row>
        <row r="2356">
          <cell r="A2356" t="str">
            <v>FY2013</v>
          </cell>
        </row>
        <row r="2357">
          <cell r="A2357" t="str">
            <v>FY2013</v>
          </cell>
        </row>
        <row r="2358">
          <cell r="A2358" t="str">
            <v>FY2013</v>
          </cell>
        </row>
        <row r="2359">
          <cell r="A2359" t="str">
            <v>FY2013</v>
          </cell>
        </row>
        <row r="2360">
          <cell r="A2360" t="str">
            <v>FY2013</v>
          </cell>
        </row>
        <row r="2361">
          <cell r="A2361" t="str">
            <v>FY2013</v>
          </cell>
        </row>
        <row r="2362">
          <cell r="A2362" t="str">
            <v>FY2013</v>
          </cell>
        </row>
        <row r="2363">
          <cell r="A2363" t="str">
            <v>FY2013</v>
          </cell>
        </row>
        <row r="2364">
          <cell r="A2364" t="str">
            <v>FY2013</v>
          </cell>
        </row>
        <row r="2365">
          <cell r="A2365" t="str">
            <v>FY2013</v>
          </cell>
        </row>
        <row r="2366">
          <cell r="A2366" t="str">
            <v>FY2013</v>
          </cell>
        </row>
        <row r="2367">
          <cell r="A2367" t="str">
            <v>FY2013</v>
          </cell>
        </row>
        <row r="2368">
          <cell r="A2368" t="str">
            <v>FY2013</v>
          </cell>
        </row>
        <row r="2369">
          <cell r="A2369" t="str">
            <v>FY2013</v>
          </cell>
        </row>
        <row r="2370">
          <cell r="A2370" t="str">
            <v>FY2013</v>
          </cell>
        </row>
        <row r="2371">
          <cell r="A2371" t="str">
            <v>FY2013</v>
          </cell>
        </row>
        <row r="2372">
          <cell r="A2372" t="str">
            <v>FY2013</v>
          </cell>
        </row>
        <row r="2373">
          <cell r="A2373" t="str">
            <v>FY2013</v>
          </cell>
        </row>
        <row r="2374">
          <cell r="A2374" t="str">
            <v>FY2013</v>
          </cell>
        </row>
        <row r="2375">
          <cell r="A2375" t="str">
            <v>FY2013</v>
          </cell>
        </row>
        <row r="2376">
          <cell r="A2376" t="str">
            <v>FY2013</v>
          </cell>
        </row>
        <row r="2377">
          <cell r="A2377" t="str">
            <v>FY2013</v>
          </cell>
        </row>
        <row r="2378">
          <cell r="A2378" t="str">
            <v>FY2013</v>
          </cell>
        </row>
        <row r="2379">
          <cell r="A2379" t="str">
            <v>FY2013</v>
          </cell>
        </row>
        <row r="2380">
          <cell r="A2380" t="str">
            <v>FY2013</v>
          </cell>
        </row>
        <row r="2381">
          <cell r="A2381" t="str">
            <v>FY2013</v>
          </cell>
        </row>
        <row r="2382">
          <cell r="A2382" t="str">
            <v>FY2013</v>
          </cell>
        </row>
        <row r="2383">
          <cell r="A2383" t="str">
            <v>FY2013</v>
          </cell>
        </row>
        <row r="2384">
          <cell r="A2384" t="str">
            <v>FY2013</v>
          </cell>
        </row>
        <row r="2385">
          <cell r="A2385" t="str">
            <v>FY2013</v>
          </cell>
        </row>
        <row r="2386">
          <cell r="A2386" t="str">
            <v>FY2013</v>
          </cell>
        </row>
        <row r="2387">
          <cell r="A2387" t="str">
            <v>FY2013</v>
          </cell>
        </row>
        <row r="2388">
          <cell r="A2388" t="str">
            <v>FY2013</v>
          </cell>
        </row>
        <row r="2389">
          <cell r="A2389" t="str">
            <v>FY2013</v>
          </cell>
        </row>
        <row r="2390">
          <cell r="A2390" t="str">
            <v>FY2013</v>
          </cell>
        </row>
        <row r="2391">
          <cell r="A2391" t="str">
            <v>FY2013</v>
          </cell>
        </row>
        <row r="2392">
          <cell r="A2392" t="str">
            <v>FY2013</v>
          </cell>
        </row>
        <row r="2393">
          <cell r="A2393" t="str">
            <v>FY2013</v>
          </cell>
        </row>
        <row r="2394">
          <cell r="A2394" t="str">
            <v>FY2013</v>
          </cell>
        </row>
        <row r="2395">
          <cell r="A2395" t="str">
            <v>FY2013</v>
          </cell>
        </row>
        <row r="2396">
          <cell r="A2396" t="str">
            <v>FY2013</v>
          </cell>
        </row>
        <row r="2397">
          <cell r="A2397" t="str">
            <v>FY2013</v>
          </cell>
        </row>
        <row r="2398">
          <cell r="A2398" t="str">
            <v>FY2013</v>
          </cell>
        </row>
        <row r="2399">
          <cell r="A2399" t="str">
            <v>FY2013</v>
          </cell>
        </row>
        <row r="2400">
          <cell r="A2400" t="str">
            <v>FY2013</v>
          </cell>
        </row>
        <row r="2401">
          <cell r="A2401" t="str">
            <v>FY2013</v>
          </cell>
        </row>
        <row r="2402">
          <cell r="A2402" t="str">
            <v>FY2013</v>
          </cell>
        </row>
        <row r="2403">
          <cell r="A2403" t="str">
            <v>FY2013</v>
          </cell>
        </row>
        <row r="2404">
          <cell r="A2404" t="str">
            <v>FY2013</v>
          </cell>
        </row>
        <row r="2405">
          <cell r="A2405" t="str">
            <v>FY2013</v>
          </cell>
        </row>
        <row r="2406">
          <cell r="A2406" t="str">
            <v>FY2013</v>
          </cell>
        </row>
        <row r="2407">
          <cell r="A2407" t="str">
            <v>FY2013</v>
          </cell>
        </row>
        <row r="2408">
          <cell r="A2408" t="str">
            <v>FY2013</v>
          </cell>
        </row>
        <row r="2409">
          <cell r="A2409" t="str">
            <v>FY2013</v>
          </cell>
        </row>
        <row r="2410">
          <cell r="A2410" t="str">
            <v>FY2013</v>
          </cell>
        </row>
        <row r="2411">
          <cell r="A2411" t="str">
            <v>FY2013</v>
          </cell>
        </row>
        <row r="2412">
          <cell r="A2412" t="str">
            <v>FY2013</v>
          </cell>
        </row>
        <row r="2413">
          <cell r="A2413" t="str">
            <v>FY2013</v>
          </cell>
        </row>
        <row r="2414">
          <cell r="A2414" t="str">
            <v>FY2013</v>
          </cell>
        </row>
        <row r="2415">
          <cell r="A2415" t="str">
            <v>FY2013</v>
          </cell>
        </row>
        <row r="2416">
          <cell r="A2416" t="str">
            <v>FY2013</v>
          </cell>
        </row>
        <row r="2417">
          <cell r="A2417" t="str">
            <v>FY2013</v>
          </cell>
        </row>
        <row r="2418">
          <cell r="A2418" t="str">
            <v>FY2013</v>
          </cell>
        </row>
        <row r="2419">
          <cell r="A2419" t="str">
            <v>FY2013</v>
          </cell>
        </row>
        <row r="2420">
          <cell r="A2420" t="str">
            <v>FY2013</v>
          </cell>
        </row>
        <row r="2421">
          <cell r="A2421" t="str">
            <v>FY2013</v>
          </cell>
        </row>
        <row r="2422">
          <cell r="A2422" t="str">
            <v>FY2013</v>
          </cell>
        </row>
        <row r="2423">
          <cell r="A2423" t="str">
            <v>FY2013</v>
          </cell>
        </row>
        <row r="2424">
          <cell r="A2424" t="str">
            <v>FY2013</v>
          </cell>
        </row>
        <row r="2425">
          <cell r="A2425" t="str">
            <v>FY2013</v>
          </cell>
        </row>
        <row r="2426">
          <cell r="A2426" t="str">
            <v>FY2013</v>
          </cell>
        </row>
        <row r="2427">
          <cell r="A2427" t="str">
            <v>FY2013</v>
          </cell>
        </row>
        <row r="2428">
          <cell r="A2428" t="str">
            <v>FY2013</v>
          </cell>
        </row>
        <row r="2429">
          <cell r="A2429" t="str">
            <v>FY2013</v>
          </cell>
        </row>
        <row r="2430">
          <cell r="A2430" t="str">
            <v>FY2013</v>
          </cell>
        </row>
        <row r="2431">
          <cell r="A2431" t="str">
            <v>FY2013</v>
          </cell>
        </row>
        <row r="2432">
          <cell r="A2432" t="str">
            <v>FY2013</v>
          </cell>
        </row>
        <row r="2433">
          <cell r="A2433" t="str">
            <v>FY2013</v>
          </cell>
        </row>
        <row r="2434">
          <cell r="A2434" t="str">
            <v>FY2013</v>
          </cell>
        </row>
        <row r="2435">
          <cell r="A2435" t="str">
            <v>FY2013</v>
          </cell>
        </row>
        <row r="2436">
          <cell r="A2436" t="str">
            <v>FY2013</v>
          </cell>
        </row>
        <row r="2437">
          <cell r="A2437" t="str">
            <v>FY2013</v>
          </cell>
        </row>
        <row r="2438">
          <cell r="A2438" t="str">
            <v>FY2013</v>
          </cell>
        </row>
        <row r="2439">
          <cell r="A2439" t="str">
            <v>FY2013</v>
          </cell>
        </row>
        <row r="2440">
          <cell r="A2440" t="str">
            <v>FY2013</v>
          </cell>
        </row>
        <row r="2441">
          <cell r="A2441" t="str">
            <v>FY2013</v>
          </cell>
        </row>
        <row r="2442">
          <cell r="A2442" t="str">
            <v>FY2013</v>
          </cell>
        </row>
        <row r="2443">
          <cell r="A2443" t="str">
            <v>FY2013</v>
          </cell>
        </row>
        <row r="2444">
          <cell r="A2444" t="str">
            <v>FY2013</v>
          </cell>
        </row>
        <row r="2445">
          <cell r="A2445" t="str">
            <v>FY2013</v>
          </cell>
        </row>
        <row r="2446">
          <cell r="A2446" t="str">
            <v>FY2013</v>
          </cell>
        </row>
        <row r="2447">
          <cell r="A2447" t="str">
            <v>FY2013</v>
          </cell>
        </row>
        <row r="2448">
          <cell r="A2448" t="str">
            <v>FY2013</v>
          </cell>
        </row>
        <row r="2449">
          <cell r="A2449" t="str">
            <v>FY2013</v>
          </cell>
        </row>
        <row r="2450">
          <cell r="A2450" t="str">
            <v>FY2013</v>
          </cell>
        </row>
        <row r="2451">
          <cell r="A2451" t="str">
            <v>FY2013</v>
          </cell>
        </row>
        <row r="2452">
          <cell r="A2452" t="str">
            <v>FY2013</v>
          </cell>
        </row>
        <row r="2453">
          <cell r="A2453" t="str">
            <v>FY2013</v>
          </cell>
        </row>
        <row r="2454">
          <cell r="A2454" t="str">
            <v>FY2013</v>
          </cell>
        </row>
        <row r="2455">
          <cell r="A2455" t="str">
            <v>FY2013</v>
          </cell>
        </row>
        <row r="2456">
          <cell r="A2456" t="str">
            <v>FY2013</v>
          </cell>
        </row>
        <row r="2457">
          <cell r="A2457" t="str">
            <v>FY2013</v>
          </cell>
        </row>
        <row r="2458">
          <cell r="A2458" t="str">
            <v>FY2013</v>
          </cell>
        </row>
        <row r="2459">
          <cell r="A2459" t="str">
            <v>FY2013</v>
          </cell>
        </row>
        <row r="2460">
          <cell r="A2460" t="str">
            <v>FY2013</v>
          </cell>
        </row>
        <row r="2461">
          <cell r="A2461" t="str">
            <v>FY2013</v>
          </cell>
        </row>
        <row r="2462">
          <cell r="A2462" t="str">
            <v>FY2013</v>
          </cell>
        </row>
        <row r="2463">
          <cell r="A2463" t="str">
            <v>FY2013</v>
          </cell>
        </row>
        <row r="2464">
          <cell r="A2464" t="str">
            <v>FY2013</v>
          </cell>
        </row>
        <row r="2465">
          <cell r="A2465" t="str">
            <v>FY2013</v>
          </cell>
        </row>
        <row r="2466">
          <cell r="A2466" t="str">
            <v>FY2013</v>
          </cell>
        </row>
        <row r="2467">
          <cell r="A2467" t="str">
            <v>FY2013</v>
          </cell>
        </row>
        <row r="2468">
          <cell r="A2468" t="str">
            <v>FY2013</v>
          </cell>
        </row>
        <row r="2469">
          <cell r="A2469" t="str">
            <v>FY2013</v>
          </cell>
        </row>
        <row r="2470">
          <cell r="A2470" t="str">
            <v>FY2013</v>
          </cell>
        </row>
        <row r="2471">
          <cell r="A2471" t="str">
            <v>FY2013</v>
          </cell>
        </row>
        <row r="2472">
          <cell r="A2472" t="str">
            <v>FY2013</v>
          </cell>
        </row>
        <row r="2473">
          <cell r="A2473" t="str">
            <v>FY2013</v>
          </cell>
        </row>
        <row r="2474">
          <cell r="A2474" t="str">
            <v>FY2013</v>
          </cell>
        </row>
        <row r="2475">
          <cell r="A2475" t="str">
            <v>FY2013</v>
          </cell>
        </row>
        <row r="2476">
          <cell r="A2476" t="str">
            <v>FY2013</v>
          </cell>
        </row>
        <row r="2477">
          <cell r="A2477" t="str">
            <v>FY2013</v>
          </cell>
        </row>
        <row r="2478">
          <cell r="A2478" t="str">
            <v>FY2013</v>
          </cell>
        </row>
        <row r="2479">
          <cell r="A2479" t="str">
            <v>FY2013</v>
          </cell>
        </row>
        <row r="2480">
          <cell r="A2480" t="str">
            <v>FY2013</v>
          </cell>
        </row>
        <row r="2481">
          <cell r="A2481" t="str">
            <v>FY2013</v>
          </cell>
        </row>
        <row r="2482">
          <cell r="A2482" t="str">
            <v>FY2013</v>
          </cell>
        </row>
        <row r="2483">
          <cell r="A2483" t="str">
            <v>FY2013</v>
          </cell>
        </row>
        <row r="2484">
          <cell r="A2484" t="str">
            <v>FY2013</v>
          </cell>
        </row>
        <row r="2485">
          <cell r="A2485" t="str">
            <v>FY2013</v>
          </cell>
        </row>
        <row r="2486">
          <cell r="A2486" t="str">
            <v>FY2013</v>
          </cell>
        </row>
        <row r="2487">
          <cell r="A2487" t="str">
            <v>FY2013</v>
          </cell>
        </row>
        <row r="2488">
          <cell r="A2488" t="str">
            <v>FY2013</v>
          </cell>
        </row>
        <row r="2489">
          <cell r="A2489" t="str">
            <v>FY2013</v>
          </cell>
        </row>
        <row r="2490">
          <cell r="A2490" t="str">
            <v>FY2013</v>
          </cell>
        </row>
        <row r="2491">
          <cell r="A2491" t="str">
            <v>FY2013</v>
          </cell>
        </row>
        <row r="2492">
          <cell r="A2492" t="str">
            <v>FY2013</v>
          </cell>
        </row>
        <row r="2493">
          <cell r="A2493" t="str">
            <v>FY2013</v>
          </cell>
        </row>
        <row r="2494">
          <cell r="A2494" t="str">
            <v>FY2013</v>
          </cell>
        </row>
        <row r="2495">
          <cell r="A2495" t="str">
            <v>FY2013</v>
          </cell>
        </row>
        <row r="2496">
          <cell r="A2496" t="str">
            <v>FY2013</v>
          </cell>
        </row>
        <row r="2497">
          <cell r="A2497" t="str">
            <v>FY2013</v>
          </cell>
        </row>
        <row r="2498">
          <cell r="A2498" t="str">
            <v>FY2013</v>
          </cell>
        </row>
        <row r="2499">
          <cell r="A2499" t="str">
            <v>FY2013</v>
          </cell>
        </row>
        <row r="2500">
          <cell r="A2500" t="str">
            <v>FY2013</v>
          </cell>
        </row>
        <row r="2501">
          <cell r="A2501" t="str">
            <v>FY2013</v>
          </cell>
        </row>
        <row r="2502">
          <cell r="A2502" t="str">
            <v>FY2013</v>
          </cell>
        </row>
        <row r="2503">
          <cell r="A2503" t="str">
            <v>FY2013</v>
          </cell>
        </row>
        <row r="2504">
          <cell r="A2504" t="str">
            <v>FY2013</v>
          </cell>
        </row>
        <row r="2505">
          <cell r="A2505" t="str">
            <v>FY2013</v>
          </cell>
        </row>
        <row r="2506">
          <cell r="A2506" t="str">
            <v>FY2013</v>
          </cell>
        </row>
        <row r="2507">
          <cell r="A2507" t="str">
            <v>FY2013</v>
          </cell>
        </row>
        <row r="2508">
          <cell r="A2508" t="str">
            <v>FY2013</v>
          </cell>
        </row>
        <row r="2509">
          <cell r="A2509" t="str">
            <v>FY2013</v>
          </cell>
        </row>
        <row r="2510">
          <cell r="A2510" t="str">
            <v>FY2013</v>
          </cell>
        </row>
        <row r="2511">
          <cell r="A2511" t="str">
            <v>FY2013</v>
          </cell>
        </row>
        <row r="2512">
          <cell r="A2512" t="str">
            <v>FY2013</v>
          </cell>
        </row>
        <row r="2513">
          <cell r="A2513" t="str">
            <v>FY2013</v>
          </cell>
        </row>
        <row r="2514">
          <cell r="A2514" t="str">
            <v>FY2013</v>
          </cell>
        </row>
        <row r="2515">
          <cell r="A2515" t="str">
            <v>FY2013</v>
          </cell>
        </row>
        <row r="2516">
          <cell r="A2516" t="str">
            <v>FY2013</v>
          </cell>
        </row>
        <row r="2517">
          <cell r="A2517" t="str">
            <v>FY2013</v>
          </cell>
        </row>
        <row r="2518">
          <cell r="A2518" t="str">
            <v>FY2013</v>
          </cell>
        </row>
        <row r="2519">
          <cell r="A2519" t="str">
            <v>FY2013</v>
          </cell>
        </row>
        <row r="2520">
          <cell r="A2520" t="str">
            <v>FY2013</v>
          </cell>
        </row>
        <row r="2521">
          <cell r="A2521" t="str">
            <v>FY2013</v>
          </cell>
        </row>
        <row r="2522">
          <cell r="A2522" t="str">
            <v>FY2013</v>
          </cell>
        </row>
        <row r="2523">
          <cell r="A2523" t="str">
            <v>FY2013</v>
          </cell>
        </row>
        <row r="2524">
          <cell r="A2524" t="str">
            <v>FY2013</v>
          </cell>
        </row>
        <row r="2525">
          <cell r="A2525" t="str">
            <v>FY2013</v>
          </cell>
        </row>
        <row r="2526">
          <cell r="A2526" t="str">
            <v>FY2013</v>
          </cell>
        </row>
        <row r="2527">
          <cell r="A2527" t="str">
            <v>FY2013</v>
          </cell>
        </row>
        <row r="2528">
          <cell r="A2528" t="str">
            <v>FY2013</v>
          </cell>
        </row>
        <row r="2529">
          <cell r="A2529" t="str">
            <v>FY2013</v>
          </cell>
        </row>
        <row r="2530">
          <cell r="A2530" t="str">
            <v>FY2013</v>
          </cell>
        </row>
        <row r="2531">
          <cell r="A2531" t="str">
            <v>FY2013</v>
          </cell>
        </row>
        <row r="2532">
          <cell r="A2532" t="str">
            <v>FY2013</v>
          </cell>
        </row>
        <row r="2533">
          <cell r="A2533" t="str">
            <v>FY2013</v>
          </cell>
        </row>
        <row r="2534">
          <cell r="A2534" t="str">
            <v>FY2013</v>
          </cell>
        </row>
        <row r="2535">
          <cell r="A2535" t="str">
            <v>FY2013</v>
          </cell>
        </row>
        <row r="2536">
          <cell r="A2536" t="str">
            <v>FY2013</v>
          </cell>
        </row>
        <row r="2537">
          <cell r="A2537" t="str">
            <v>FY2013</v>
          </cell>
        </row>
        <row r="2538">
          <cell r="A2538" t="str">
            <v>FY2013</v>
          </cell>
        </row>
        <row r="2539">
          <cell r="A2539" t="str">
            <v>FY2013</v>
          </cell>
        </row>
        <row r="2540">
          <cell r="A2540" t="str">
            <v>FY2013</v>
          </cell>
        </row>
        <row r="2541">
          <cell r="A2541" t="str">
            <v>FY2013</v>
          </cell>
        </row>
        <row r="2542">
          <cell r="A2542" t="str">
            <v>FY2013</v>
          </cell>
        </row>
        <row r="2543">
          <cell r="A2543" t="str">
            <v>FY2013</v>
          </cell>
        </row>
        <row r="2544">
          <cell r="A2544" t="str">
            <v>FY2013</v>
          </cell>
        </row>
        <row r="2545">
          <cell r="A2545" t="str">
            <v>FY2013</v>
          </cell>
        </row>
        <row r="2546">
          <cell r="A2546" t="str">
            <v>FY2013</v>
          </cell>
        </row>
        <row r="2547">
          <cell r="A2547" t="str">
            <v>FY2013</v>
          </cell>
        </row>
        <row r="2548">
          <cell r="A2548" t="str">
            <v>FY2013</v>
          </cell>
        </row>
        <row r="2549">
          <cell r="A2549" t="str">
            <v>FY2013</v>
          </cell>
        </row>
        <row r="2550">
          <cell r="A2550" t="str">
            <v>FY2013</v>
          </cell>
        </row>
        <row r="2551">
          <cell r="A2551" t="str">
            <v>FY2013</v>
          </cell>
        </row>
        <row r="2552">
          <cell r="A2552" t="str">
            <v>FY2013</v>
          </cell>
        </row>
        <row r="2553">
          <cell r="A2553" t="str">
            <v>FY2013</v>
          </cell>
        </row>
        <row r="2554">
          <cell r="A2554" t="str">
            <v>FY2013</v>
          </cell>
        </row>
        <row r="2555">
          <cell r="A2555" t="str">
            <v>FY2013</v>
          </cell>
        </row>
        <row r="2556">
          <cell r="A2556" t="str">
            <v>FY2013</v>
          </cell>
        </row>
        <row r="2557">
          <cell r="A2557" t="str">
            <v>FY2013</v>
          </cell>
        </row>
        <row r="2558">
          <cell r="A2558" t="str">
            <v>FY2013</v>
          </cell>
        </row>
        <row r="2559">
          <cell r="A2559" t="str">
            <v>FY2013</v>
          </cell>
        </row>
        <row r="2560">
          <cell r="A2560" t="str">
            <v>FY2013</v>
          </cell>
        </row>
        <row r="2561">
          <cell r="A2561" t="str">
            <v>FY2013</v>
          </cell>
        </row>
        <row r="2562">
          <cell r="A2562" t="str">
            <v>FY2013</v>
          </cell>
        </row>
        <row r="2563">
          <cell r="A2563" t="str">
            <v>FY2013</v>
          </cell>
        </row>
        <row r="2564">
          <cell r="A2564" t="str">
            <v>FY2013</v>
          </cell>
        </row>
        <row r="2565">
          <cell r="A2565" t="str">
            <v>FY2013</v>
          </cell>
        </row>
        <row r="2566">
          <cell r="A2566" t="str">
            <v>FY2013</v>
          </cell>
        </row>
        <row r="2567">
          <cell r="A2567" t="str">
            <v>FY2013</v>
          </cell>
        </row>
        <row r="2568">
          <cell r="A2568" t="str">
            <v>FY2013</v>
          </cell>
        </row>
        <row r="2569">
          <cell r="A2569" t="str">
            <v>FY2013</v>
          </cell>
        </row>
        <row r="2570">
          <cell r="A2570" t="str">
            <v>FY2013</v>
          </cell>
        </row>
        <row r="2571">
          <cell r="A2571" t="str">
            <v>FY2013</v>
          </cell>
        </row>
        <row r="2572">
          <cell r="A2572" t="str">
            <v>FY2013</v>
          </cell>
        </row>
        <row r="2573">
          <cell r="A2573" t="str">
            <v>FY2013</v>
          </cell>
        </row>
        <row r="2574">
          <cell r="A2574" t="str">
            <v>FY2013</v>
          </cell>
        </row>
        <row r="2575">
          <cell r="A2575" t="str">
            <v>FY2013</v>
          </cell>
        </row>
        <row r="2576">
          <cell r="A2576" t="str">
            <v>FY2013</v>
          </cell>
        </row>
        <row r="2577">
          <cell r="A2577" t="str">
            <v>FY2013</v>
          </cell>
        </row>
        <row r="2578">
          <cell r="A2578" t="str">
            <v>FY2013</v>
          </cell>
        </row>
        <row r="2579">
          <cell r="A2579" t="str">
            <v>FY2013</v>
          </cell>
        </row>
        <row r="2580">
          <cell r="A2580" t="str">
            <v>FY2013</v>
          </cell>
        </row>
        <row r="2581">
          <cell r="A2581" t="str">
            <v>FY2013</v>
          </cell>
        </row>
        <row r="2582">
          <cell r="A2582" t="str">
            <v>FY2013</v>
          </cell>
        </row>
        <row r="2583">
          <cell r="A2583" t="str">
            <v>FY2013</v>
          </cell>
        </row>
        <row r="2584">
          <cell r="A2584" t="str">
            <v>FY2013</v>
          </cell>
        </row>
        <row r="2585">
          <cell r="A2585" t="str">
            <v>FY2013</v>
          </cell>
        </row>
        <row r="2586">
          <cell r="A2586" t="str">
            <v>FY2013</v>
          </cell>
        </row>
        <row r="2587">
          <cell r="A2587" t="str">
            <v>FY2013</v>
          </cell>
        </row>
        <row r="2588">
          <cell r="A2588" t="str">
            <v>FY2013</v>
          </cell>
        </row>
        <row r="2589">
          <cell r="A2589" t="str">
            <v>FY2013</v>
          </cell>
        </row>
        <row r="2590">
          <cell r="A2590" t="str">
            <v>FY2013</v>
          </cell>
        </row>
        <row r="2591">
          <cell r="A2591" t="str">
            <v>FY2013</v>
          </cell>
        </row>
        <row r="2592">
          <cell r="A2592" t="str">
            <v>FY2013</v>
          </cell>
        </row>
        <row r="2593">
          <cell r="A2593" t="str">
            <v>FY2013</v>
          </cell>
        </row>
        <row r="2594">
          <cell r="A2594" t="str">
            <v>FY2013</v>
          </cell>
        </row>
        <row r="2595">
          <cell r="A2595" t="str">
            <v>FY2013</v>
          </cell>
        </row>
        <row r="2596">
          <cell r="A2596" t="str">
            <v>FY2013</v>
          </cell>
        </row>
        <row r="2597">
          <cell r="A2597" t="str">
            <v>FY2013</v>
          </cell>
        </row>
        <row r="2598">
          <cell r="A2598" t="str">
            <v>FY2013</v>
          </cell>
        </row>
        <row r="2599">
          <cell r="A2599" t="str">
            <v>FY2013</v>
          </cell>
        </row>
        <row r="2600">
          <cell r="A2600" t="str">
            <v>FY2013</v>
          </cell>
        </row>
        <row r="2601">
          <cell r="A2601" t="str">
            <v>FY2013</v>
          </cell>
        </row>
        <row r="2602">
          <cell r="A2602" t="str">
            <v>FY2013</v>
          </cell>
        </row>
        <row r="2603">
          <cell r="A2603" t="str">
            <v>FY2013</v>
          </cell>
        </row>
        <row r="2604">
          <cell r="A2604" t="str">
            <v>FY2013</v>
          </cell>
        </row>
        <row r="2605">
          <cell r="A2605" t="str">
            <v>FY2013</v>
          </cell>
        </row>
        <row r="2606">
          <cell r="A2606" t="str">
            <v>FY2013</v>
          </cell>
        </row>
        <row r="2607">
          <cell r="A2607" t="str">
            <v>FY2013</v>
          </cell>
        </row>
        <row r="2608">
          <cell r="A2608" t="str">
            <v>FY2013</v>
          </cell>
        </row>
        <row r="2609">
          <cell r="A2609" t="str">
            <v>FY2013</v>
          </cell>
        </row>
        <row r="2610">
          <cell r="A2610" t="str">
            <v>FY2013</v>
          </cell>
        </row>
        <row r="2611">
          <cell r="A2611" t="str">
            <v>FY2013</v>
          </cell>
        </row>
        <row r="2612">
          <cell r="A2612" t="str">
            <v>FY2013</v>
          </cell>
        </row>
        <row r="2613">
          <cell r="A2613" t="str">
            <v>FY2013</v>
          </cell>
        </row>
        <row r="2614">
          <cell r="A2614" t="str">
            <v>FY2013</v>
          </cell>
        </row>
        <row r="2615">
          <cell r="A2615" t="str">
            <v>FY2013</v>
          </cell>
        </row>
        <row r="2616">
          <cell r="A2616" t="str">
            <v>FY2013</v>
          </cell>
        </row>
        <row r="2617">
          <cell r="A2617" t="str">
            <v>FY2013</v>
          </cell>
        </row>
        <row r="2618">
          <cell r="A2618" t="str">
            <v>FY2013</v>
          </cell>
        </row>
        <row r="2619">
          <cell r="A2619" t="str">
            <v>FY2013</v>
          </cell>
        </row>
        <row r="2620">
          <cell r="A2620" t="str">
            <v>FY2013</v>
          </cell>
        </row>
        <row r="2621">
          <cell r="A2621" t="str">
            <v>FY2013</v>
          </cell>
        </row>
        <row r="2622">
          <cell r="A2622" t="str">
            <v>FY2013</v>
          </cell>
        </row>
        <row r="2623">
          <cell r="A2623" t="str">
            <v>FY2013</v>
          </cell>
        </row>
        <row r="2624">
          <cell r="A2624" t="str">
            <v>FY2013</v>
          </cell>
        </row>
        <row r="2625">
          <cell r="A2625" t="str">
            <v>FY2013</v>
          </cell>
        </row>
        <row r="2626">
          <cell r="A2626" t="str">
            <v>FY2013</v>
          </cell>
        </row>
        <row r="2627">
          <cell r="A2627" t="str">
            <v>FY2013</v>
          </cell>
        </row>
        <row r="2628">
          <cell r="A2628" t="str">
            <v>FY2013</v>
          </cell>
        </row>
        <row r="2629">
          <cell r="A2629" t="str">
            <v>FY2013</v>
          </cell>
        </row>
        <row r="2630">
          <cell r="A2630" t="str">
            <v>FY2013</v>
          </cell>
        </row>
        <row r="2631">
          <cell r="A2631" t="str">
            <v>FY2013</v>
          </cell>
        </row>
        <row r="2632">
          <cell r="A2632" t="str">
            <v>FY2013</v>
          </cell>
        </row>
        <row r="2633">
          <cell r="A2633" t="str">
            <v>FY2013</v>
          </cell>
        </row>
        <row r="2634">
          <cell r="A2634" t="str">
            <v>FY2013</v>
          </cell>
        </row>
        <row r="2635">
          <cell r="A2635" t="str">
            <v>FY2013</v>
          </cell>
        </row>
        <row r="2636">
          <cell r="A2636" t="str">
            <v>FY2013</v>
          </cell>
        </row>
        <row r="2637">
          <cell r="A2637" t="str">
            <v>FY2013</v>
          </cell>
        </row>
        <row r="2638">
          <cell r="A2638" t="str">
            <v>FY2013</v>
          </cell>
        </row>
        <row r="2639">
          <cell r="A2639" t="str">
            <v>FY2013</v>
          </cell>
        </row>
        <row r="2640">
          <cell r="A2640" t="str">
            <v>FY2013</v>
          </cell>
        </row>
        <row r="2641">
          <cell r="A2641" t="str">
            <v>FY2013</v>
          </cell>
        </row>
        <row r="2642">
          <cell r="A2642" t="str">
            <v>FY2013</v>
          </cell>
        </row>
        <row r="2643">
          <cell r="A2643" t="str">
            <v>FY2013</v>
          </cell>
        </row>
        <row r="2644">
          <cell r="A2644" t="str">
            <v>FY2013</v>
          </cell>
        </row>
        <row r="2645">
          <cell r="A2645" t="str">
            <v>FY2013</v>
          </cell>
        </row>
        <row r="2646">
          <cell r="A2646" t="str">
            <v>FY2013</v>
          </cell>
        </row>
        <row r="2647">
          <cell r="A2647" t="str">
            <v>FY2013</v>
          </cell>
        </row>
        <row r="2648">
          <cell r="A2648" t="str">
            <v>FY2013</v>
          </cell>
        </row>
        <row r="2649">
          <cell r="A2649" t="str">
            <v>FY2013</v>
          </cell>
        </row>
        <row r="2650">
          <cell r="A2650" t="str">
            <v>FY2013</v>
          </cell>
        </row>
        <row r="2651">
          <cell r="A2651" t="str">
            <v>FY2013</v>
          </cell>
        </row>
        <row r="2652">
          <cell r="A2652" t="str">
            <v>FY2013</v>
          </cell>
        </row>
        <row r="2653">
          <cell r="A2653" t="str">
            <v>FY2013</v>
          </cell>
        </row>
        <row r="2654">
          <cell r="A2654" t="str">
            <v>FY2013</v>
          </cell>
        </row>
        <row r="2655">
          <cell r="A2655" t="str">
            <v>FY2013</v>
          </cell>
        </row>
        <row r="2656">
          <cell r="A2656" t="str">
            <v>FY2013</v>
          </cell>
        </row>
        <row r="2657">
          <cell r="A2657" t="str">
            <v>FY2013</v>
          </cell>
        </row>
        <row r="2658">
          <cell r="A2658" t="str">
            <v>FY2013</v>
          </cell>
        </row>
        <row r="2659">
          <cell r="A2659" t="str">
            <v>FY2013</v>
          </cell>
        </row>
        <row r="2660">
          <cell r="A2660" t="str">
            <v>FY2013</v>
          </cell>
        </row>
        <row r="2661">
          <cell r="A2661" t="str">
            <v>FY2013</v>
          </cell>
        </row>
        <row r="2662">
          <cell r="A2662" t="str">
            <v>FY2013</v>
          </cell>
        </row>
        <row r="2663">
          <cell r="A2663" t="str">
            <v>FY2013</v>
          </cell>
        </row>
        <row r="2664">
          <cell r="A2664" t="str">
            <v>FY2013</v>
          </cell>
        </row>
        <row r="2665">
          <cell r="A2665" t="str">
            <v>FY2013</v>
          </cell>
        </row>
        <row r="2666">
          <cell r="A2666" t="str">
            <v>FY2013</v>
          </cell>
        </row>
        <row r="2667">
          <cell r="A2667" t="str">
            <v>FY2013</v>
          </cell>
        </row>
        <row r="2668">
          <cell r="A2668" t="str">
            <v>FY2013</v>
          </cell>
        </row>
        <row r="2669">
          <cell r="A2669" t="str">
            <v>FY2013</v>
          </cell>
        </row>
        <row r="2670">
          <cell r="A2670" t="str">
            <v>FY2013</v>
          </cell>
        </row>
        <row r="2671">
          <cell r="A2671" t="str">
            <v>FY2013</v>
          </cell>
        </row>
        <row r="2672">
          <cell r="A2672" t="str">
            <v>FY2013</v>
          </cell>
        </row>
        <row r="2673">
          <cell r="A2673" t="str">
            <v>FY2013</v>
          </cell>
        </row>
        <row r="2674">
          <cell r="A2674" t="str">
            <v>FY2013</v>
          </cell>
        </row>
        <row r="2675">
          <cell r="A2675" t="str">
            <v>FY2013</v>
          </cell>
        </row>
        <row r="2676">
          <cell r="A2676" t="str">
            <v>FY2013</v>
          </cell>
        </row>
        <row r="2677">
          <cell r="A2677" t="str">
            <v>FY2013</v>
          </cell>
        </row>
        <row r="2678">
          <cell r="A2678" t="str">
            <v>FY2013</v>
          </cell>
        </row>
        <row r="2679">
          <cell r="A2679" t="str">
            <v>FY2013</v>
          </cell>
        </row>
        <row r="2680">
          <cell r="A2680" t="str">
            <v>FY2013</v>
          </cell>
        </row>
        <row r="2681">
          <cell r="A2681" t="str">
            <v>FY2013</v>
          </cell>
        </row>
        <row r="2682">
          <cell r="A2682" t="str">
            <v>FY2013</v>
          </cell>
        </row>
        <row r="2683">
          <cell r="A2683" t="str">
            <v>FY2013</v>
          </cell>
        </row>
        <row r="2684">
          <cell r="A2684" t="str">
            <v>FY2013</v>
          </cell>
        </row>
        <row r="2685">
          <cell r="A2685" t="str">
            <v>FY2013</v>
          </cell>
        </row>
        <row r="2686">
          <cell r="A2686" t="str">
            <v>FY2013</v>
          </cell>
        </row>
        <row r="2687">
          <cell r="A2687" t="str">
            <v>FY2013</v>
          </cell>
        </row>
        <row r="2688">
          <cell r="A2688" t="str">
            <v>FY2013</v>
          </cell>
        </row>
        <row r="2689">
          <cell r="A2689" t="str">
            <v>FY2013</v>
          </cell>
        </row>
        <row r="2690">
          <cell r="A2690" t="str">
            <v>FY2013</v>
          </cell>
        </row>
        <row r="2691">
          <cell r="A2691" t="str">
            <v>FY2013</v>
          </cell>
        </row>
        <row r="2692">
          <cell r="A2692" t="str">
            <v>FY2013</v>
          </cell>
        </row>
        <row r="2693">
          <cell r="A2693" t="str">
            <v>FY2013</v>
          </cell>
        </row>
        <row r="2694">
          <cell r="A2694" t="str">
            <v>FY2013</v>
          </cell>
        </row>
        <row r="2695">
          <cell r="A2695" t="str">
            <v>FY2013</v>
          </cell>
        </row>
        <row r="2696">
          <cell r="A2696" t="str">
            <v>FY2013</v>
          </cell>
        </row>
        <row r="2697">
          <cell r="A2697" t="str">
            <v>FY2013</v>
          </cell>
        </row>
        <row r="2698">
          <cell r="A2698" t="str">
            <v>FY2013</v>
          </cell>
        </row>
        <row r="2699">
          <cell r="A2699" t="str">
            <v>FY2013</v>
          </cell>
        </row>
        <row r="2700">
          <cell r="A2700" t="str">
            <v>FY2013</v>
          </cell>
        </row>
        <row r="2701">
          <cell r="A2701" t="str">
            <v>FY2013</v>
          </cell>
        </row>
        <row r="2702">
          <cell r="A2702" t="str">
            <v>FY2013</v>
          </cell>
        </row>
        <row r="2703">
          <cell r="A2703" t="str">
            <v>FY2013</v>
          </cell>
        </row>
        <row r="2704">
          <cell r="A2704" t="str">
            <v>FY2013</v>
          </cell>
        </row>
        <row r="2705">
          <cell r="A2705" t="str">
            <v>FY2013</v>
          </cell>
        </row>
        <row r="2706">
          <cell r="A2706" t="str">
            <v>FY2013</v>
          </cell>
        </row>
        <row r="2707">
          <cell r="A2707" t="str">
            <v>FY2013</v>
          </cell>
        </row>
        <row r="2708">
          <cell r="A2708" t="str">
            <v>FY2013</v>
          </cell>
        </row>
        <row r="2709">
          <cell r="A2709" t="str">
            <v>FY2013</v>
          </cell>
        </row>
        <row r="2710">
          <cell r="A2710" t="str">
            <v>FY2013</v>
          </cell>
        </row>
        <row r="2711">
          <cell r="A2711" t="str">
            <v>FY2013</v>
          </cell>
        </row>
        <row r="2712">
          <cell r="A2712" t="str">
            <v>FY2013</v>
          </cell>
        </row>
        <row r="2713">
          <cell r="A2713" t="str">
            <v>FY2013</v>
          </cell>
        </row>
        <row r="2714">
          <cell r="A2714" t="str">
            <v>FY2013</v>
          </cell>
        </row>
        <row r="2715">
          <cell r="A2715" t="str">
            <v>FY2013</v>
          </cell>
        </row>
        <row r="2716">
          <cell r="A2716" t="str">
            <v>FY2013</v>
          </cell>
        </row>
        <row r="2717">
          <cell r="A2717" t="str">
            <v>FY2013</v>
          </cell>
        </row>
        <row r="2718">
          <cell r="A2718" t="str">
            <v>FY2013</v>
          </cell>
        </row>
        <row r="2719">
          <cell r="A2719" t="str">
            <v>FY2013</v>
          </cell>
        </row>
        <row r="2720">
          <cell r="A2720" t="str">
            <v>FY2013</v>
          </cell>
        </row>
        <row r="2721">
          <cell r="A2721" t="str">
            <v>FY2013</v>
          </cell>
        </row>
        <row r="2722">
          <cell r="A2722" t="str">
            <v>FY2013</v>
          </cell>
        </row>
        <row r="2723">
          <cell r="A2723" t="str">
            <v>FY2013</v>
          </cell>
        </row>
        <row r="2724">
          <cell r="A2724" t="str">
            <v>FY2013</v>
          </cell>
        </row>
        <row r="2725">
          <cell r="A2725" t="str">
            <v>FY2013</v>
          </cell>
        </row>
        <row r="2726">
          <cell r="A2726" t="str">
            <v>FY2013</v>
          </cell>
        </row>
        <row r="2727">
          <cell r="A2727" t="str">
            <v>FY2013</v>
          </cell>
        </row>
        <row r="2728">
          <cell r="A2728" t="str">
            <v>FY2013</v>
          </cell>
        </row>
        <row r="2729">
          <cell r="A2729" t="str">
            <v>FY2013</v>
          </cell>
        </row>
        <row r="2730">
          <cell r="A2730" t="str">
            <v>FY2013</v>
          </cell>
        </row>
        <row r="2731">
          <cell r="A2731" t="str">
            <v>FY2013</v>
          </cell>
        </row>
        <row r="2732">
          <cell r="A2732" t="str">
            <v>FY2013</v>
          </cell>
        </row>
        <row r="2733">
          <cell r="A2733" t="str">
            <v>FY2013</v>
          </cell>
        </row>
        <row r="2734">
          <cell r="A2734" t="str">
            <v>FY2013</v>
          </cell>
        </row>
        <row r="2735">
          <cell r="A2735" t="str">
            <v>FY2013</v>
          </cell>
        </row>
        <row r="2736">
          <cell r="A2736" t="str">
            <v>FY2013</v>
          </cell>
        </row>
        <row r="2737">
          <cell r="A2737" t="str">
            <v>FY2013</v>
          </cell>
        </row>
        <row r="2738">
          <cell r="A2738" t="str">
            <v>FY2013</v>
          </cell>
        </row>
        <row r="2739">
          <cell r="A2739" t="str">
            <v>FY2013</v>
          </cell>
        </row>
        <row r="2740">
          <cell r="A2740" t="str">
            <v>FY2013</v>
          </cell>
        </row>
        <row r="2741">
          <cell r="A2741" t="str">
            <v>FY2013</v>
          </cell>
        </row>
        <row r="2742">
          <cell r="A2742" t="str">
            <v>FY2013</v>
          </cell>
        </row>
        <row r="2743">
          <cell r="A2743" t="str">
            <v>FY2013</v>
          </cell>
        </row>
        <row r="2744">
          <cell r="A2744" t="str">
            <v>FY2013</v>
          </cell>
        </row>
        <row r="2745">
          <cell r="A2745" t="str">
            <v>FY2013</v>
          </cell>
        </row>
        <row r="2746">
          <cell r="A2746" t="str">
            <v>FY2013</v>
          </cell>
        </row>
        <row r="2747">
          <cell r="A2747" t="str">
            <v>FY2013</v>
          </cell>
        </row>
        <row r="2748">
          <cell r="A2748" t="str">
            <v>FY2013</v>
          </cell>
        </row>
        <row r="2749">
          <cell r="A2749" t="str">
            <v>FY2013</v>
          </cell>
        </row>
        <row r="2750">
          <cell r="A2750" t="str">
            <v>FY2013</v>
          </cell>
        </row>
        <row r="2751">
          <cell r="A2751" t="str">
            <v>FY2013</v>
          </cell>
        </row>
        <row r="2752">
          <cell r="A2752" t="str">
            <v>FY2013</v>
          </cell>
        </row>
        <row r="2753">
          <cell r="A2753" t="str">
            <v>FY2013</v>
          </cell>
        </row>
        <row r="2754">
          <cell r="A2754" t="str">
            <v>FY2013</v>
          </cell>
        </row>
        <row r="2755">
          <cell r="A2755" t="str">
            <v>FY2013</v>
          </cell>
        </row>
        <row r="2756">
          <cell r="A2756" t="str">
            <v>FY2013</v>
          </cell>
        </row>
        <row r="2757">
          <cell r="A2757" t="str">
            <v>FY2013</v>
          </cell>
        </row>
        <row r="2758">
          <cell r="A2758" t="str">
            <v>FY2013</v>
          </cell>
        </row>
        <row r="2759">
          <cell r="A2759" t="str">
            <v>FY2013</v>
          </cell>
        </row>
        <row r="2760">
          <cell r="A2760" t="str">
            <v>FY2013</v>
          </cell>
        </row>
        <row r="2761">
          <cell r="A2761" t="str">
            <v>FY2013</v>
          </cell>
        </row>
        <row r="2762">
          <cell r="A2762" t="str">
            <v>FY2013</v>
          </cell>
        </row>
        <row r="2763">
          <cell r="A2763" t="str">
            <v>FY2013</v>
          </cell>
        </row>
        <row r="2764">
          <cell r="A2764" t="str">
            <v>FY2013</v>
          </cell>
        </row>
        <row r="2765">
          <cell r="A2765" t="str">
            <v>FY2013</v>
          </cell>
        </row>
        <row r="2766">
          <cell r="A2766" t="str">
            <v>FY2013</v>
          </cell>
        </row>
        <row r="2767">
          <cell r="A2767" t="str">
            <v>FY2013</v>
          </cell>
        </row>
        <row r="2768">
          <cell r="A2768" t="str">
            <v>FY2013</v>
          </cell>
        </row>
        <row r="2769">
          <cell r="A2769" t="str">
            <v>FY2013</v>
          </cell>
        </row>
        <row r="2770">
          <cell r="A2770" t="str">
            <v>FY2013</v>
          </cell>
        </row>
        <row r="2771">
          <cell r="A2771" t="str">
            <v>FY2013</v>
          </cell>
        </row>
        <row r="2772">
          <cell r="A2772" t="str">
            <v>FY2013</v>
          </cell>
        </row>
        <row r="2773">
          <cell r="A2773" t="str">
            <v>FY2013</v>
          </cell>
        </row>
        <row r="2774">
          <cell r="A2774" t="str">
            <v>FY2013</v>
          </cell>
        </row>
        <row r="2775">
          <cell r="A2775" t="str">
            <v>FY2013</v>
          </cell>
        </row>
        <row r="2776">
          <cell r="A2776" t="str">
            <v>FY2013</v>
          </cell>
        </row>
        <row r="2777">
          <cell r="A2777" t="str">
            <v>FY2013</v>
          </cell>
        </row>
        <row r="2778">
          <cell r="A2778" t="str">
            <v>FY2013</v>
          </cell>
        </row>
        <row r="2779">
          <cell r="A2779" t="str">
            <v>FY2013</v>
          </cell>
        </row>
        <row r="2780">
          <cell r="A2780" t="str">
            <v>FY2013</v>
          </cell>
        </row>
        <row r="2781">
          <cell r="A2781" t="str">
            <v>FY2013</v>
          </cell>
        </row>
        <row r="2782">
          <cell r="A2782" t="str">
            <v>FY2013</v>
          </cell>
        </row>
        <row r="2783">
          <cell r="A2783" t="str">
            <v>FY2013</v>
          </cell>
        </row>
        <row r="2784">
          <cell r="A2784" t="str">
            <v>FY2013</v>
          </cell>
        </row>
        <row r="2785">
          <cell r="A2785" t="str">
            <v>FY2013</v>
          </cell>
        </row>
        <row r="2786">
          <cell r="A2786" t="str">
            <v>FY2013</v>
          </cell>
        </row>
        <row r="2787">
          <cell r="A2787" t="str">
            <v>FY2013</v>
          </cell>
        </row>
        <row r="2788">
          <cell r="A2788" t="str">
            <v>FY2013</v>
          </cell>
        </row>
        <row r="2789">
          <cell r="A2789" t="str">
            <v>FY2013</v>
          </cell>
        </row>
        <row r="2790">
          <cell r="A2790" t="str">
            <v>FY2013</v>
          </cell>
        </row>
        <row r="2791">
          <cell r="A2791" t="str">
            <v>FY2013</v>
          </cell>
        </row>
        <row r="2792">
          <cell r="A2792" t="str">
            <v>FY2013</v>
          </cell>
        </row>
        <row r="2793">
          <cell r="A2793" t="str">
            <v>FY2013</v>
          </cell>
        </row>
        <row r="2794">
          <cell r="A2794" t="str">
            <v>FY2013</v>
          </cell>
        </row>
        <row r="2795">
          <cell r="A2795" t="str">
            <v>FY2013</v>
          </cell>
        </row>
        <row r="2796">
          <cell r="A2796" t="str">
            <v>FY2013</v>
          </cell>
        </row>
        <row r="2797">
          <cell r="A2797" t="str">
            <v>FY2013</v>
          </cell>
        </row>
        <row r="2798">
          <cell r="A2798" t="str">
            <v>FY2013</v>
          </cell>
        </row>
        <row r="2799">
          <cell r="A2799" t="str">
            <v>FY2013</v>
          </cell>
        </row>
        <row r="2800">
          <cell r="A2800" t="str">
            <v>FY2013</v>
          </cell>
        </row>
        <row r="2801">
          <cell r="A2801" t="str">
            <v>FY2013</v>
          </cell>
        </row>
        <row r="2802">
          <cell r="A2802" t="str">
            <v>FY2013</v>
          </cell>
        </row>
        <row r="2803">
          <cell r="A2803" t="str">
            <v>FY2013</v>
          </cell>
        </row>
        <row r="2804">
          <cell r="A2804" t="str">
            <v>FY2013</v>
          </cell>
        </row>
        <row r="2805">
          <cell r="A2805" t="str">
            <v>FY2013</v>
          </cell>
        </row>
        <row r="2806">
          <cell r="A2806" t="str">
            <v>FY2013</v>
          </cell>
        </row>
        <row r="2807">
          <cell r="A2807" t="str">
            <v>FY2013</v>
          </cell>
        </row>
        <row r="2808">
          <cell r="A2808" t="str">
            <v>FY2013</v>
          </cell>
        </row>
        <row r="2809">
          <cell r="A2809" t="str">
            <v>FY2013</v>
          </cell>
        </row>
        <row r="2810">
          <cell r="A2810" t="str">
            <v>FY2013</v>
          </cell>
        </row>
        <row r="2811">
          <cell r="A2811" t="str">
            <v>FY2013</v>
          </cell>
        </row>
        <row r="2812">
          <cell r="A2812" t="str">
            <v>FY2013</v>
          </cell>
        </row>
        <row r="2813">
          <cell r="A2813" t="str">
            <v>FY2013</v>
          </cell>
        </row>
        <row r="2814">
          <cell r="A2814" t="str">
            <v>FY2013</v>
          </cell>
        </row>
        <row r="2815">
          <cell r="A2815" t="str">
            <v>FY2013</v>
          </cell>
        </row>
        <row r="2816">
          <cell r="A2816" t="str">
            <v>FY2013</v>
          </cell>
        </row>
        <row r="2817">
          <cell r="A2817" t="str">
            <v>FY2013</v>
          </cell>
        </row>
        <row r="2818">
          <cell r="A2818" t="str">
            <v>FY2013</v>
          </cell>
        </row>
        <row r="2819">
          <cell r="A2819" t="str">
            <v>FY2013</v>
          </cell>
        </row>
        <row r="2820">
          <cell r="A2820" t="str">
            <v>FY2013</v>
          </cell>
        </row>
        <row r="2821">
          <cell r="A2821" t="str">
            <v>FY2013</v>
          </cell>
        </row>
        <row r="2822">
          <cell r="A2822" t="str">
            <v>FY2013</v>
          </cell>
        </row>
        <row r="2823">
          <cell r="A2823" t="str">
            <v>FY2013</v>
          </cell>
        </row>
        <row r="2824">
          <cell r="A2824" t="str">
            <v>FY2013</v>
          </cell>
        </row>
        <row r="2825">
          <cell r="A2825" t="str">
            <v>FY2013</v>
          </cell>
        </row>
        <row r="2826">
          <cell r="A2826" t="str">
            <v>FY2013</v>
          </cell>
        </row>
        <row r="2827">
          <cell r="A2827" t="str">
            <v>FY2013</v>
          </cell>
        </row>
        <row r="2828">
          <cell r="A2828" t="str">
            <v>FY2013</v>
          </cell>
        </row>
        <row r="2829">
          <cell r="A2829" t="str">
            <v>FY2013</v>
          </cell>
        </row>
        <row r="2830">
          <cell r="A2830" t="str">
            <v>FY2013</v>
          </cell>
        </row>
        <row r="2831">
          <cell r="A2831" t="str">
            <v>FY2013</v>
          </cell>
        </row>
        <row r="2832">
          <cell r="A2832" t="str">
            <v>FY2013</v>
          </cell>
        </row>
        <row r="2833">
          <cell r="A2833" t="str">
            <v>FY2013</v>
          </cell>
        </row>
        <row r="2834">
          <cell r="A2834" t="str">
            <v>FY2013</v>
          </cell>
        </row>
        <row r="2835">
          <cell r="A2835" t="str">
            <v>FY2013</v>
          </cell>
        </row>
        <row r="2836">
          <cell r="A2836" t="str">
            <v>FY2013</v>
          </cell>
        </row>
        <row r="2837">
          <cell r="A2837" t="str">
            <v>FY2013</v>
          </cell>
        </row>
        <row r="2838">
          <cell r="A2838" t="str">
            <v>FY2013</v>
          </cell>
        </row>
        <row r="2839">
          <cell r="A2839" t="str">
            <v>FY2013</v>
          </cell>
        </row>
        <row r="2840">
          <cell r="A2840" t="str">
            <v>FY2013</v>
          </cell>
        </row>
        <row r="2841">
          <cell r="A2841" t="str">
            <v>FY2013</v>
          </cell>
        </row>
        <row r="2842">
          <cell r="A2842" t="str">
            <v>FY2013</v>
          </cell>
        </row>
        <row r="2843">
          <cell r="A2843" t="str">
            <v>FY2013</v>
          </cell>
        </row>
        <row r="2844">
          <cell r="A2844" t="str">
            <v>FY2013</v>
          </cell>
        </row>
        <row r="2845">
          <cell r="A2845" t="str">
            <v>FY2013</v>
          </cell>
        </row>
        <row r="2846">
          <cell r="A2846" t="str">
            <v>FY2013</v>
          </cell>
        </row>
        <row r="2847">
          <cell r="A2847" t="str">
            <v>FY2013</v>
          </cell>
        </row>
        <row r="2848">
          <cell r="A2848" t="str">
            <v>FY2013</v>
          </cell>
        </row>
        <row r="2849">
          <cell r="A2849" t="str">
            <v>FY2013</v>
          </cell>
        </row>
        <row r="2850">
          <cell r="A2850" t="str">
            <v>FY2013</v>
          </cell>
        </row>
        <row r="2851">
          <cell r="A2851" t="str">
            <v>FY2013</v>
          </cell>
        </row>
        <row r="2852">
          <cell r="A2852" t="str">
            <v>FY2013</v>
          </cell>
        </row>
        <row r="2853">
          <cell r="A2853" t="str">
            <v>FY2013</v>
          </cell>
        </row>
        <row r="2854">
          <cell r="A2854" t="str">
            <v>FY2013</v>
          </cell>
        </row>
        <row r="2855">
          <cell r="A2855" t="str">
            <v>FY2013</v>
          </cell>
        </row>
        <row r="2856">
          <cell r="A2856" t="str">
            <v>FY2013</v>
          </cell>
        </row>
        <row r="2857">
          <cell r="A2857" t="str">
            <v>FY2013</v>
          </cell>
        </row>
        <row r="2858">
          <cell r="A2858" t="str">
            <v>FY2013</v>
          </cell>
        </row>
        <row r="2859">
          <cell r="A2859" t="str">
            <v>FY2013</v>
          </cell>
        </row>
        <row r="2860">
          <cell r="A2860" t="str">
            <v>FY2013</v>
          </cell>
        </row>
        <row r="2861">
          <cell r="A2861" t="str">
            <v>FY2013</v>
          </cell>
        </row>
        <row r="2862">
          <cell r="A2862" t="str">
            <v>FY2013</v>
          </cell>
        </row>
        <row r="2863">
          <cell r="A2863" t="str">
            <v>FY2013</v>
          </cell>
        </row>
        <row r="2864">
          <cell r="A2864" t="str">
            <v>FY2013</v>
          </cell>
        </row>
        <row r="2865">
          <cell r="A2865" t="str">
            <v>FY2013</v>
          </cell>
        </row>
        <row r="2866">
          <cell r="A2866" t="str">
            <v>FY2013</v>
          </cell>
        </row>
        <row r="2867">
          <cell r="A2867" t="str">
            <v>FY2013</v>
          </cell>
        </row>
        <row r="2868">
          <cell r="A2868" t="str">
            <v>FY2013</v>
          </cell>
        </row>
        <row r="2869">
          <cell r="A2869" t="str">
            <v>FY2013</v>
          </cell>
        </row>
        <row r="2870">
          <cell r="A2870" t="str">
            <v>FY2013</v>
          </cell>
        </row>
        <row r="2871">
          <cell r="A2871" t="str">
            <v>FY2013</v>
          </cell>
        </row>
        <row r="2872">
          <cell r="A2872" t="str">
            <v>FY2013</v>
          </cell>
        </row>
        <row r="2873">
          <cell r="A2873" t="str">
            <v>FY2013</v>
          </cell>
        </row>
        <row r="2874">
          <cell r="A2874" t="str">
            <v>FY2013</v>
          </cell>
        </row>
        <row r="2875">
          <cell r="A2875" t="str">
            <v>FY2013</v>
          </cell>
        </row>
        <row r="2876">
          <cell r="A2876" t="str">
            <v>FY2013</v>
          </cell>
        </row>
        <row r="2877">
          <cell r="A2877" t="str">
            <v>FY2013</v>
          </cell>
        </row>
        <row r="2878">
          <cell r="A2878" t="str">
            <v>FY2013</v>
          </cell>
        </row>
        <row r="2879">
          <cell r="A2879" t="str">
            <v>FY2013</v>
          </cell>
        </row>
        <row r="2880">
          <cell r="A2880" t="str">
            <v>FY2013</v>
          </cell>
        </row>
        <row r="2881">
          <cell r="A2881" t="str">
            <v>FY2013</v>
          </cell>
        </row>
        <row r="2882">
          <cell r="A2882" t="str">
            <v>FY2013</v>
          </cell>
        </row>
        <row r="2883">
          <cell r="A2883" t="str">
            <v>FY2013</v>
          </cell>
        </row>
        <row r="2884">
          <cell r="A2884" t="str">
            <v>FY2013</v>
          </cell>
        </row>
        <row r="2885">
          <cell r="A2885" t="str">
            <v>FY2013</v>
          </cell>
        </row>
        <row r="2886">
          <cell r="A2886" t="str">
            <v>FY2013</v>
          </cell>
        </row>
        <row r="2887">
          <cell r="A2887" t="str">
            <v>FY2013</v>
          </cell>
        </row>
        <row r="2888">
          <cell r="A2888" t="str">
            <v>FY2013</v>
          </cell>
        </row>
        <row r="2889">
          <cell r="A2889" t="str">
            <v>FY2013</v>
          </cell>
        </row>
        <row r="2890">
          <cell r="A2890" t="str">
            <v>FY2013</v>
          </cell>
        </row>
        <row r="2891">
          <cell r="A2891" t="str">
            <v>FY2013</v>
          </cell>
        </row>
        <row r="2892">
          <cell r="A2892" t="str">
            <v>FY2013</v>
          </cell>
        </row>
        <row r="2893">
          <cell r="A2893" t="str">
            <v>FY2013</v>
          </cell>
        </row>
        <row r="2894">
          <cell r="A2894" t="str">
            <v>FY2013</v>
          </cell>
        </row>
        <row r="2895">
          <cell r="A2895" t="str">
            <v>FY2013</v>
          </cell>
        </row>
        <row r="2896">
          <cell r="A2896" t="str">
            <v>FY2013</v>
          </cell>
        </row>
        <row r="2897">
          <cell r="A2897" t="str">
            <v>FY2013</v>
          </cell>
        </row>
        <row r="2898">
          <cell r="A2898" t="str">
            <v>FY2013</v>
          </cell>
        </row>
        <row r="2899">
          <cell r="A2899" t="str">
            <v>FY2013</v>
          </cell>
        </row>
        <row r="2900">
          <cell r="A2900" t="str">
            <v>FY2013</v>
          </cell>
        </row>
        <row r="2901">
          <cell r="A2901" t="str">
            <v>FY2013</v>
          </cell>
        </row>
        <row r="2902">
          <cell r="A2902" t="str">
            <v>FY2013</v>
          </cell>
        </row>
        <row r="2903">
          <cell r="A2903" t="str">
            <v>FY2013</v>
          </cell>
        </row>
        <row r="2904">
          <cell r="A2904" t="str">
            <v>FY2013</v>
          </cell>
        </row>
        <row r="2905">
          <cell r="A2905" t="str">
            <v>FY2013</v>
          </cell>
        </row>
        <row r="2906">
          <cell r="A2906" t="str">
            <v>FY2013</v>
          </cell>
        </row>
        <row r="2907">
          <cell r="A2907" t="str">
            <v>FY2013</v>
          </cell>
        </row>
        <row r="2908">
          <cell r="A2908" t="str">
            <v>FY2013</v>
          </cell>
        </row>
        <row r="2909">
          <cell r="A2909" t="str">
            <v>FY2013</v>
          </cell>
        </row>
        <row r="2910">
          <cell r="A2910" t="str">
            <v>FY2013</v>
          </cell>
        </row>
        <row r="2911">
          <cell r="A2911" t="str">
            <v>FY2013</v>
          </cell>
        </row>
        <row r="2912">
          <cell r="A2912" t="str">
            <v>FY2013</v>
          </cell>
        </row>
        <row r="2913">
          <cell r="A2913" t="str">
            <v>FY2013</v>
          </cell>
        </row>
        <row r="2914">
          <cell r="A2914" t="str">
            <v>FY2013</v>
          </cell>
        </row>
        <row r="2915">
          <cell r="A2915" t="str">
            <v>FY2013</v>
          </cell>
        </row>
        <row r="2916">
          <cell r="A2916" t="str">
            <v>FY2013</v>
          </cell>
        </row>
        <row r="2917">
          <cell r="A2917" t="str">
            <v>FY2013</v>
          </cell>
        </row>
        <row r="2918">
          <cell r="A2918" t="str">
            <v>FY2013</v>
          </cell>
        </row>
        <row r="2919">
          <cell r="A2919" t="str">
            <v>FY2013</v>
          </cell>
        </row>
        <row r="2920">
          <cell r="A2920" t="str">
            <v>FY2013</v>
          </cell>
        </row>
        <row r="2921">
          <cell r="A2921" t="str">
            <v>FY2013</v>
          </cell>
        </row>
        <row r="2922">
          <cell r="A2922" t="str">
            <v>FY2013</v>
          </cell>
        </row>
        <row r="2923">
          <cell r="A2923" t="str">
            <v>FY2013</v>
          </cell>
        </row>
        <row r="2924">
          <cell r="A2924" t="str">
            <v>FY2013</v>
          </cell>
        </row>
        <row r="2925">
          <cell r="A2925" t="str">
            <v>FY2013</v>
          </cell>
        </row>
        <row r="2926">
          <cell r="A2926" t="str">
            <v>FY2013</v>
          </cell>
        </row>
        <row r="2927">
          <cell r="A2927" t="str">
            <v>FY2013</v>
          </cell>
        </row>
        <row r="2928">
          <cell r="A2928" t="str">
            <v>FY2013</v>
          </cell>
        </row>
        <row r="2929">
          <cell r="A2929" t="str">
            <v>FY2013</v>
          </cell>
        </row>
        <row r="2930">
          <cell r="A2930" t="str">
            <v>FY2013</v>
          </cell>
        </row>
        <row r="2931">
          <cell r="A2931" t="str">
            <v>FY2013</v>
          </cell>
        </row>
        <row r="2932">
          <cell r="A2932" t="str">
            <v>FY2013</v>
          </cell>
        </row>
        <row r="2933">
          <cell r="A2933" t="str">
            <v>FY2013</v>
          </cell>
        </row>
        <row r="2934">
          <cell r="A2934" t="str">
            <v>FY2013</v>
          </cell>
        </row>
        <row r="2935">
          <cell r="A2935" t="str">
            <v>FY2013</v>
          </cell>
        </row>
        <row r="2936">
          <cell r="A2936" t="str">
            <v>FY2013</v>
          </cell>
        </row>
        <row r="2937">
          <cell r="A2937" t="str">
            <v>FY2013</v>
          </cell>
        </row>
        <row r="2938">
          <cell r="A2938" t="str">
            <v>FY2013</v>
          </cell>
        </row>
        <row r="2939">
          <cell r="A2939" t="str">
            <v>FY2013</v>
          </cell>
        </row>
        <row r="2940">
          <cell r="A2940" t="str">
            <v>FY2013</v>
          </cell>
        </row>
        <row r="2941">
          <cell r="A2941" t="str">
            <v>FY2013</v>
          </cell>
        </row>
        <row r="2942">
          <cell r="A2942" t="str">
            <v>FY2013</v>
          </cell>
        </row>
        <row r="2943">
          <cell r="A2943" t="str">
            <v>FY2013</v>
          </cell>
        </row>
        <row r="2944">
          <cell r="A2944" t="str">
            <v>FY2013</v>
          </cell>
        </row>
        <row r="2945">
          <cell r="A2945" t="str">
            <v>FY2013</v>
          </cell>
        </row>
        <row r="2946">
          <cell r="A2946" t="str">
            <v>FY2013</v>
          </cell>
        </row>
        <row r="2947">
          <cell r="A2947" t="str">
            <v>FY2013</v>
          </cell>
        </row>
        <row r="2948">
          <cell r="A2948" t="str">
            <v>FY2013</v>
          </cell>
        </row>
        <row r="2949">
          <cell r="A2949" t="str">
            <v>FY2013</v>
          </cell>
        </row>
        <row r="2950">
          <cell r="A2950" t="str">
            <v>FY2013</v>
          </cell>
        </row>
        <row r="2951">
          <cell r="A2951" t="str">
            <v>FY2013</v>
          </cell>
        </row>
        <row r="2952">
          <cell r="A2952" t="str">
            <v>FY2013</v>
          </cell>
        </row>
        <row r="2953">
          <cell r="A2953" t="str">
            <v>FY2013</v>
          </cell>
        </row>
        <row r="2954">
          <cell r="A2954" t="str">
            <v>FY2013</v>
          </cell>
        </row>
        <row r="2955">
          <cell r="A2955" t="str">
            <v>FY2013</v>
          </cell>
        </row>
        <row r="2956">
          <cell r="A2956" t="str">
            <v>FY2013</v>
          </cell>
        </row>
        <row r="2957">
          <cell r="A2957" t="str">
            <v>FY2013</v>
          </cell>
        </row>
        <row r="2958">
          <cell r="A2958" t="str">
            <v>FY2013</v>
          </cell>
        </row>
        <row r="2959">
          <cell r="A2959" t="str">
            <v>FY2013</v>
          </cell>
        </row>
        <row r="2960">
          <cell r="A2960" t="str">
            <v>FY2013</v>
          </cell>
        </row>
        <row r="2961">
          <cell r="A2961" t="str">
            <v>FY2013</v>
          </cell>
        </row>
        <row r="2962">
          <cell r="A2962" t="str">
            <v>FY2013</v>
          </cell>
        </row>
        <row r="2963">
          <cell r="A2963" t="str">
            <v>FY2013</v>
          </cell>
        </row>
        <row r="2964">
          <cell r="A2964" t="str">
            <v>FY2013</v>
          </cell>
        </row>
        <row r="2965">
          <cell r="A2965" t="str">
            <v>FY2013</v>
          </cell>
        </row>
        <row r="2966">
          <cell r="A2966" t="str">
            <v>FY2013</v>
          </cell>
        </row>
        <row r="2967">
          <cell r="A2967" t="str">
            <v>FY2013</v>
          </cell>
        </row>
        <row r="2968">
          <cell r="A2968" t="str">
            <v>FY2013</v>
          </cell>
        </row>
        <row r="2969">
          <cell r="A2969" t="str">
            <v>FY2013</v>
          </cell>
        </row>
        <row r="2970">
          <cell r="A2970" t="str">
            <v>FY2013</v>
          </cell>
        </row>
        <row r="2971">
          <cell r="A2971" t="str">
            <v>FY2013</v>
          </cell>
        </row>
        <row r="2972">
          <cell r="A2972" t="str">
            <v>FY2013</v>
          </cell>
        </row>
        <row r="2973">
          <cell r="A2973" t="str">
            <v>FY2013</v>
          </cell>
        </row>
        <row r="2974">
          <cell r="A2974" t="str">
            <v>FY2013</v>
          </cell>
        </row>
        <row r="2975">
          <cell r="A2975" t="str">
            <v>FY2013</v>
          </cell>
        </row>
        <row r="2976">
          <cell r="A2976" t="str">
            <v>FY2013</v>
          </cell>
        </row>
        <row r="2977">
          <cell r="A2977" t="str">
            <v>FY2013</v>
          </cell>
        </row>
        <row r="2978">
          <cell r="A2978" t="str">
            <v>FY2013</v>
          </cell>
        </row>
        <row r="2979">
          <cell r="A2979" t="str">
            <v>FY2013</v>
          </cell>
        </row>
        <row r="2980">
          <cell r="A2980" t="str">
            <v>FY2013</v>
          </cell>
        </row>
        <row r="2981">
          <cell r="A2981" t="str">
            <v>FY2013</v>
          </cell>
        </row>
        <row r="2982">
          <cell r="A2982" t="str">
            <v>FY2013</v>
          </cell>
        </row>
        <row r="2983">
          <cell r="A2983" t="str">
            <v>FY2013</v>
          </cell>
        </row>
        <row r="2984">
          <cell r="A2984" t="str">
            <v>FY2013</v>
          </cell>
        </row>
        <row r="2985">
          <cell r="A2985" t="str">
            <v>FY2013</v>
          </cell>
        </row>
        <row r="2986">
          <cell r="A2986" t="str">
            <v>FY2013</v>
          </cell>
        </row>
        <row r="2987">
          <cell r="A2987" t="str">
            <v>FY2013</v>
          </cell>
        </row>
        <row r="2988">
          <cell r="A2988" t="str">
            <v>FY2013</v>
          </cell>
        </row>
        <row r="2989">
          <cell r="A2989" t="str">
            <v>FY2013</v>
          </cell>
        </row>
        <row r="2990">
          <cell r="A2990" t="str">
            <v>FY2013</v>
          </cell>
        </row>
        <row r="2991">
          <cell r="A2991" t="str">
            <v>FY2013</v>
          </cell>
        </row>
        <row r="2992">
          <cell r="A2992" t="str">
            <v>FY2013</v>
          </cell>
        </row>
        <row r="2993">
          <cell r="A2993" t="str">
            <v>FY2013</v>
          </cell>
        </row>
        <row r="2994">
          <cell r="A2994" t="str">
            <v>FY2013</v>
          </cell>
        </row>
        <row r="2995">
          <cell r="A2995" t="str">
            <v>FY2013</v>
          </cell>
        </row>
        <row r="2996">
          <cell r="A2996" t="str">
            <v>FY2013</v>
          </cell>
        </row>
        <row r="2997">
          <cell r="A2997" t="str">
            <v>FY2013</v>
          </cell>
        </row>
        <row r="2998">
          <cell r="A2998" t="str">
            <v>FY2013</v>
          </cell>
        </row>
        <row r="2999">
          <cell r="A2999" t="str">
            <v>FY2013</v>
          </cell>
        </row>
        <row r="3000">
          <cell r="A3000" t="str">
            <v>FY2013</v>
          </cell>
        </row>
        <row r="3001">
          <cell r="A3001" t="str">
            <v>FY2013</v>
          </cell>
        </row>
        <row r="3002">
          <cell r="A3002" t="str">
            <v>FY2013</v>
          </cell>
        </row>
        <row r="3003">
          <cell r="A3003" t="str">
            <v>FY2013</v>
          </cell>
        </row>
        <row r="3004">
          <cell r="A3004" t="str">
            <v>FY2013</v>
          </cell>
        </row>
        <row r="3005">
          <cell r="A3005" t="str">
            <v>FY2013</v>
          </cell>
        </row>
        <row r="3006">
          <cell r="A3006" t="str">
            <v>FY2013</v>
          </cell>
        </row>
        <row r="3007">
          <cell r="A3007" t="str">
            <v>FY2013</v>
          </cell>
        </row>
        <row r="3008">
          <cell r="A3008" t="str">
            <v>FY2013</v>
          </cell>
        </row>
        <row r="3009">
          <cell r="A3009" t="str">
            <v>FY2013</v>
          </cell>
        </row>
        <row r="3010">
          <cell r="A3010" t="str">
            <v>FY2013</v>
          </cell>
        </row>
        <row r="3011">
          <cell r="A3011" t="str">
            <v>FY2013</v>
          </cell>
        </row>
        <row r="3012">
          <cell r="A3012" t="str">
            <v>FY2013</v>
          </cell>
        </row>
        <row r="3013">
          <cell r="A3013" t="str">
            <v>FY2013</v>
          </cell>
        </row>
        <row r="3014">
          <cell r="A3014" t="str">
            <v>FY2013</v>
          </cell>
        </row>
        <row r="3015">
          <cell r="A3015" t="str">
            <v>FY2013</v>
          </cell>
        </row>
        <row r="3016">
          <cell r="A3016" t="str">
            <v>FY2013</v>
          </cell>
        </row>
        <row r="3017">
          <cell r="A3017" t="str">
            <v>FY2013</v>
          </cell>
        </row>
        <row r="3018">
          <cell r="A3018" t="str">
            <v>FY2013</v>
          </cell>
        </row>
        <row r="3019">
          <cell r="A3019" t="str">
            <v>FY2013</v>
          </cell>
        </row>
        <row r="3020">
          <cell r="A3020" t="str">
            <v>FY2013</v>
          </cell>
        </row>
        <row r="3021">
          <cell r="A3021" t="str">
            <v>FY2013</v>
          </cell>
        </row>
        <row r="3022">
          <cell r="A3022" t="str">
            <v>FY2013</v>
          </cell>
        </row>
        <row r="3023">
          <cell r="A3023" t="str">
            <v>FY2013</v>
          </cell>
        </row>
        <row r="3024">
          <cell r="A3024" t="str">
            <v>FY2013</v>
          </cell>
        </row>
        <row r="3025">
          <cell r="A3025" t="str">
            <v>FY2013</v>
          </cell>
        </row>
        <row r="3026">
          <cell r="A3026" t="str">
            <v>FY2013</v>
          </cell>
        </row>
        <row r="3027">
          <cell r="A3027" t="str">
            <v>FY2013</v>
          </cell>
        </row>
        <row r="3028">
          <cell r="A3028" t="str">
            <v>FY2013</v>
          </cell>
        </row>
        <row r="3029">
          <cell r="A3029" t="str">
            <v>FY2013</v>
          </cell>
        </row>
        <row r="3030">
          <cell r="A3030" t="str">
            <v>FY2013</v>
          </cell>
        </row>
        <row r="3031">
          <cell r="A3031" t="str">
            <v>FY2013</v>
          </cell>
        </row>
        <row r="3032">
          <cell r="A3032" t="str">
            <v>FY2013</v>
          </cell>
        </row>
        <row r="3033">
          <cell r="A3033" t="str">
            <v>FY2013</v>
          </cell>
        </row>
        <row r="3034">
          <cell r="A3034" t="str">
            <v>FY2013</v>
          </cell>
        </row>
        <row r="3035">
          <cell r="A3035" t="str">
            <v>FY2013</v>
          </cell>
        </row>
        <row r="3036">
          <cell r="A3036" t="str">
            <v>FY2013</v>
          </cell>
        </row>
        <row r="3037">
          <cell r="A3037" t="str">
            <v>FY2013</v>
          </cell>
        </row>
        <row r="3038">
          <cell r="A3038" t="str">
            <v>FY2013</v>
          </cell>
        </row>
        <row r="3039">
          <cell r="A3039" t="str">
            <v>FY2013</v>
          </cell>
        </row>
        <row r="3040">
          <cell r="A3040" t="str">
            <v>FY2013</v>
          </cell>
        </row>
        <row r="3041">
          <cell r="A3041" t="str">
            <v>FY2013</v>
          </cell>
        </row>
        <row r="3042">
          <cell r="A3042" t="str">
            <v>FY2013</v>
          </cell>
        </row>
        <row r="3043">
          <cell r="A3043" t="str">
            <v>FY2013</v>
          </cell>
        </row>
        <row r="3044">
          <cell r="A3044" t="str">
            <v>FY2013</v>
          </cell>
        </row>
        <row r="3045">
          <cell r="A3045" t="str">
            <v>FY2013</v>
          </cell>
        </row>
        <row r="3046">
          <cell r="A3046" t="str">
            <v>FY2013</v>
          </cell>
        </row>
        <row r="3047">
          <cell r="A3047" t="str">
            <v>FY2013</v>
          </cell>
        </row>
        <row r="3048">
          <cell r="A3048" t="str">
            <v>FY2013</v>
          </cell>
        </row>
        <row r="3049">
          <cell r="A3049" t="str">
            <v>FY2013</v>
          </cell>
        </row>
        <row r="3050">
          <cell r="A3050" t="str">
            <v>FY2013</v>
          </cell>
        </row>
        <row r="3051">
          <cell r="A3051" t="str">
            <v>FY2013</v>
          </cell>
        </row>
        <row r="3052">
          <cell r="A3052" t="str">
            <v>FY2013</v>
          </cell>
        </row>
        <row r="3053">
          <cell r="A3053" t="str">
            <v>FY2013</v>
          </cell>
        </row>
        <row r="3054">
          <cell r="A3054" t="str">
            <v>FY2013</v>
          </cell>
        </row>
        <row r="3055">
          <cell r="A3055" t="str">
            <v>FY2013</v>
          </cell>
        </row>
        <row r="3056">
          <cell r="A3056" t="str">
            <v>FY2013</v>
          </cell>
        </row>
        <row r="3057">
          <cell r="A3057" t="str">
            <v>FY2013</v>
          </cell>
        </row>
        <row r="3058">
          <cell r="A3058" t="str">
            <v>FY2013</v>
          </cell>
        </row>
        <row r="3059">
          <cell r="A3059" t="str">
            <v>FY2013</v>
          </cell>
        </row>
        <row r="3060">
          <cell r="A3060" t="str">
            <v>FY2013</v>
          </cell>
        </row>
        <row r="3061">
          <cell r="A3061" t="str">
            <v>FY2013</v>
          </cell>
        </row>
        <row r="3062">
          <cell r="A3062" t="str">
            <v>FY2013</v>
          </cell>
        </row>
        <row r="3063">
          <cell r="A3063" t="str">
            <v>FY2013</v>
          </cell>
        </row>
        <row r="3064">
          <cell r="A3064" t="str">
            <v>FY2013</v>
          </cell>
        </row>
        <row r="3065">
          <cell r="A3065" t="str">
            <v>FY2013</v>
          </cell>
        </row>
        <row r="3066">
          <cell r="A3066" t="str">
            <v>FY2013</v>
          </cell>
        </row>
        <row r="3067">
          <cell r="A3067" t="str">
            <v>FY2013</v>
          </cell>
        </row>
        <row r="3068">
          <cell r="A3068" t="str">
            <v>FY2013</v>
          </cell>
        </row>
        <row r="3069">
          <cell r="A3069" t="str">
            <v>FY2013</v>
          </cell>
        </row>
        <row r="3070">
          <cell r="A3070" t="str">
            <v>FY2013</v>
          </cell>
        </row>
        <row r="3071">
          <cell r="A3071" t="str">
            <v>FY2013</v>
          </cell>
        </row>
        <row r="3072">
          <cell r="A3072" t="str">
            <v>FY2013</v>
          </cell>
        </row>
        <row r="3073">
          <cell r="A3073" t="str">
            <v>FY2013</v>
          </cell>
        </row>
        <row r="3074">
          <cell r="A3074" t="str">
            <v>FY2013</v>
          </cell>
        </row>
        <row r="3075">
          <cell r="A3075" t="str">
            <v>FY2013</v>
          </cell>
        </row>
        <row r="3076">
          <cell r="A3076" t="str">
            <v>FY2013</v>
          </cell>
        </row>
        <row r="3077">
          <cell r="A3077" t="str">
            <v>FY2013</v>
          </cell>
        </row>
        <row r="3078">
          <cell r="A3078" t="str">
            <v>FY2013</v>
          </cell>
        </row>
        <row r="3079">
          <cell r="A3079" t="str">
            <v>FY2013</v>
          </cell>
        </row>
        <row r="3080">
          <cell r="A3080" t="str">
            <v>FY2013</v>
          </cell>
        </row>
        <row r="3081">
          <cell r="A3081" t="str">
            <v>FY2013</v>
          </cell>
        </row>
        <row r="3082">
          <cell r="A3082" t="str">
            <v>FY2013</v>
          </cell>
        </row>
        <row r="3083">
          <cell r="A3083" t="str">
            <v>FY2013</v>
          </cell>
        </row>
        <row r="3084">
          <cell r="A3084" t="str">
            <v>FY2013</v>
          </cell>
        </row>
        <row r="3085">
          <cell r="A3085" t="str">
            <v>FY2013</v>
          </cell>
        </row>
        <row r="3086">
          <cell r="A3086" t="str">
            <v>FY2013</v>
          </cell>
        </row>
        <row r="3087">
          <cell r="A3087" t="str">
            <v>FY2013</v>
          </cell>
        </row>
        <row r="3088">
          <cell r="A3088" t="str">
            <v>FY2013</v>
          </cell>
        </row>
        <row r="3089">
          <cell r="A3089" t="str">
            <v>FY2013</v>
          </cell>
        </row>
        <row r="3090">
          <cell r="A3090" t="str">
            <v>FY2013</v>
          </cell>
        </row>
        <row r="3091">
          <cell r="A3091" t="str">
            <v>FY2013</v>
          </cell>
        </row>
        <row r="3092">
          <cell r="A3092" t="str">
            <v>FY2013</v>
          </cell>
        </row>
        <row r="3093">
          <cell r="A3093" t="str">
            <v>FY2013</v>
          </cell>
        </row>
        <row r="3094">
          <cell r="A3094" t="str">
            <v>FY2013</v>
          </cell>
        </row>
        <row r="3095">
          <cell r="A3095" t="str">
            <v>FY2013</v>
          </cell>
        </row>
        <row r="3096">
          <cell r="A3096" t="str">
            <v>FY2013</v>
          </cell>
        </row>
        <row r="3097">
          <cell r="A3097" t="str">
            <v>FY2013</v>
          </cell>
        </row>
        <row r="3098">
          <cell r="A3098" t="str">
            <v>FY2013</v>
          </cell>
        </row>
        <row r="3099">
          <cell r="A3099" t="str">
            <v>FY2013</v>
          </cell>
        </row>
        <row r="3100">
          <cell r="A3100" t="str">
            <v>FY2013</v>
          </cell>
        </row>
        <row r="3101">
          <cell r="A3101" t="str">
            <v>FY2013</v>
          </cell>
        </row>
        <row r="3102">
          <cell r="A3102" t="str">
            <v>FY2013</v>
          </cell>
        </row>
        <row r="3103">
          <cell r="A3103" t="str">
            <v>FY2013</v>
          </cell>
        </row>
        <row r="3104">
          <cell r="A3104" t="str">
            <v>FY2013</v>
          </cell>
        </row>
        <row r="3105">
          <cell r="A3105" t="str">
            <v>FY2013</v>
          </cell>
        </row>
        <row r="3106">
          <cell r="A3106" t="str">
            <v>FY2013</v>
          </cell>
        </row>
        <row r="3107">
          <cell r="A3107" t="str">
            <v>FY2013</v>
          </cell>
        </row>
        <row r="3108">
          <cell r="A3108" t="str">
            <v>FY2013</v>
          </cell>
        </row>
        <row r="3109">
          <cell r="A3109" t="str">
            <v>FY2013</v>
          </cell>
        </row>
        <row r="3110">
          <cell r="A3110" t="str">
            <v>FY2013</v>
          </cell>
        </row>
        <row r="3111">
          <cell r="A3111" t="str">
            <v>FY2013</v>
          </cell>
        </row>
        <row r="3112">
          <cell r="A3112" t="str">
            <v>FY2013</v>
          </cell>
        </row>
        <row r="3113">
          <cell r="A3113" t="str">
            <v>FY2013</v>
          </cell>
        </row>
        <row r="3114">
          <cell r="A3114" t="str">
            <v>FY2013</v>
          </cell>
        </row>
        <row r="3115">
          <cell r="A3115" t="str">
            <v>FY2013</v>
          </cell>
        </row>
        <row r="3116">
          <cell r="A3116" t="str">
            <v>FY2013</v>
          </cell>
        </row>
        <row r="3117">
          <cell r="A3117" t="str">
            <v>FY2013</v>
          </cell>
        </row>
        <row r="3118">
          <cell r="A3118" t="str">
            <v>FY2013</v>
          </cell>
        </row>
        <row r="3119">
          <cell r="A3119" t="str">
            <v>FY2013</v>
          </cell>
        </row>
        <row r="3120">
          <cell r="A3120" t="str">
            <v>FY2013</v>
          </cell>
        </row>
        <row r="3121">
          <cell r="A3121" t="str">
            <v>FY2013</v>
          </cell>
        </row>
        <row r="3122">
          <cell r="A3122" t="str">
            <v>FY2013</v>
          </cell>
        </row>
        <row r="3123">
          <cell r="A3123" t="str">
            <v>FY2013</v>
          </cell>
        </row>
        <row r="3124">
          <cell r="A3124" t="str">
            <v>FY2013</v>
          </cell>
        </row>
        <row r="3125">
          <cell r="A3125" t="str">
            <v>FY2013</v>
          </cell>
        </row>
        <row r="3126">
          <cell r="A3126" t="str">
            <v>FY2013</v>
          </cell>
        </row>
        <row r="3127">
          <cell r="A3127" t="str">
            <v>FY2013</v>
          </cell>
        </row>
        <row r="3128">
          <cell r="A3128" t="str">
            <v>FY2013</v>
          </cell>
        </row>
        <row r="3129">
          <cell r="A3129" t="str">
            <v>FY2013</v>
          </cell>
        </row>
        <row r="3130">
          <cell r="A3130" t="str">
            <v>FY2013</v>
          </cell>
        </row>
        <row r="3131">
          <cell r="A3131" t="str">
            <v>FY2013</v>
          </cell>
        </row>
        <row r="3132">
          <cell r="A3132" t="str">
            <v>FY2013</v>
          </cell>
        </row>
        <row r="3133">
          <cell r="A3133" t="str">
            <v>FY2013</v>
          </cell>
        </row>
        <row r="3134">
          <cell r="A3134" t="str">
            <v>FY2013</v>
          </cell>
        </row>
        <row r="3135">
          <cell r="A3135" t="str">
            <v>FY2013</v>
          </cell>
        </row>
        <row r="3136">
          <cell r="A3136" t="str">
            <v>FY2013</v>
          </cell>
        </row>
        <row r="3137">
          <cell r="A3137" t="str">
            <v>FY2013</v>
          </cell>
        </row>
        <row r="3138">
          <cell r="A3138" t="str">
            <v>FY2013</v>
          </cell>
        </row>
        <row r="3139">
          <cell r="A3139" t="str">
            <v>FY2013</v>
          </cell>
        </row>
        <row r="3140">
          <cell r="A3140" t="str">
            <v>FY2013</v>
          </cell>
        </row>
        <row r="3141">
          <cell r="A3141" t="str">
            <v>FY2013</v>
          </cell>
        </row>
        <row r="3142">
          <cell r="A3142" t="str">
            <v>FY2013</v>
          </cell>
        </row>
        <row r="3143">
          <cell r="A3143" t="str">
            <v>FY2013</v>
          </cell>
        </row>
        <row r="3144">
          <cell r="A3144" t="str">
            <v>FY2013</v>
          </cell>
        </row>
        <row r="3145">
          <cell r="A3145" t="str">
            <v>FY2013</v>
          </cell>
        </row>
        <row r="3146">
          <cell r="A3146" t="str">
            <v>FY2013</v>
          </cell>
        </row>
        <row r="3147">
          <cell r="A3147" t="str">
            <v>FY2013</v>
          </cell>
        </row>
        <row r="3148">
          <cell r="A3148" t="str">
            <v>FY2013</v>
          </cell>
        </row>
        <row r="3149">
          <cell r="A3149" t="str">
            <v>FY2013</v>
          </cell>
        </row>
        <row r="3150">
          <cell r="A3150" t="str">
            <v>FY2013</v>
          </cell>
        </row>
        <row r="3151">
          <cell r="A3151" t="str">
            <v>FY2014</v>
          </cell>
        </row>
        <row r="3152">
          <cell r="A3152" t="str">
            <v>FY2014</v>
          </cell>
        </row>
        <row r="3153">
          <cell r="A3153" t="str">
            <v>FY2014</v>
          </cell>
        </row>
        <row r="3154">
          <cell r="A3154" t="str">
            <v>FY2014</v>
          </cell>
        </row>
        <row r="3155">
          <cell r="A3155" t="str">
            <v>FY2014</v>
          </cell>
        </row>
        <row r="3156">
          <cell r="A3156" t="str">
            <v>FY2014</v>
          </cell>
        </row>
        <row r="3157">
          <cell r="A3157" t="str">
            <v>FY2014</v>
          </cell>
        </row>
        <row r="3158">
          <cell r="A3158" t="str">
            <v>FY2014</v>
          </cell>
        </row>
        <row r="3159">
          <cell r="A3159" t="str">
            <v>FY2014</v>
          </cell>
        </row>
        <row r="3160">
          <cell r="A3160" t="str">
            <v>FY2014</v>
          </cell>
        </row>
        <row r="3161">
          <cell r="A3161" t="str">
            <v>FY2014</v>
          </cell>
        </row>
        <row r="3162">
          <cell r="A3162" t="str">
            <v>FY2014</v>
          </cell>
        </row>
        <row r="3163">
          <cell r="A3163" t="str">
            <v>FY2014</v>
          </cell>
        </row>
        <row r="3164">
          <cell r="A3164" t="str">
            <v>FY2014</v>
          </cell>
        </row>
        <row r="3165">
          <cell r="A3165" t="str">
            <v>FY2014</v>
          </cell>
        </row>
        <row r="3166">
          <cell r="A3166" t="str">
            <v>FY2014</v>
          </cell>
        </row>
        <row r="3167">
          <cell r="A3167" t="str">
            <v>FY2014</v>
          </cell>
        </row>
        <row r="3168">
          <cell r="A3168" t="str">
            <v>FY2014</v>
          </cell>
        </row>
        <row r="3169">
          <cell r="A3169" t="str">
            <v>FY2014</v>
          </cell>
        </row>
        <row r="3170">
          <cell r="A3170" t="str">
            <v>FY2014</v>
          </cell>
        </row>
        <row r="3171">
          <cell r="A3171" t="str">
            <v>FY2014</v>
          </cell>
        </row>
        <row r="3172">
          <cell r="A3172" t="str">
            <v>FY2014</v>
          </cell>
        </row>
        <row r="3173">
          <cell r="A3173" t="str">
            <v>FY2014</v>
          </cell>
        </row>
        <row r="3174">
          <cell r="A3174" t="str">
            <v>FY2014</v>
          </cell>
        </row>
        <row r="3175">
          <cell r="A3175" t="str">
            <v>FY2014</v>
          </cell>
        </row>
        <row r="3176">
          <cell r="A3176" t="str">
            <v>FY2014</v>
          </cell>
        </row>
        <row r="3177">
          <cell r="A3177" t="str">
            <v>FY2014</v>
          </cell>
        </row>
        <row r="3178">
          <cell r="A3178" t="str">
            <v>FY2014</v>
          </cell>
        </row>
        <row r="3179">
          <cell r="A3179" t="str">
            <v>FY2014</v>
          </cell>
        </row>
        <row r="3180">
          <cell r="A3180" t="str">
            <v>FY2014</v>
          </cell>
        </row>
        <row r="3181">
          <cell r="A3181" t="str">
            <v>FY2014</v>
          </cell>
        </row>
        <row r="3182">
          <cell r="A3182" t="str">
            <v>FY2014</v>
          </cell>
        </row>
        <row r="3183">
          <cell r="A3183" t="str">
            <v>FY2014</v>
          </cell>
        </row>
        <row r="3184">
          <cell r="A3184" t="str">
            <v>FY2014</v>
          </cell>
        </row>
        <row r="3185">
          <cell r="A3185" t="str">
            <v>FY2014</v>
          </cell>
        </row>
        <row r="3186">
          <cell r="A3186" t="str">
            <v>FY2014</v>
          </cell>
        </row>
        <row r="3187">
          <cell r="A3187" t="str">
            <v>FY2014</v>
          </cell>
        </row>
        <row r="3188">
          <cell r="A3188" t="str">
            <v>FY2014</v>
          </cell>
        </row>
        <row r="3189">
          <cell r="A3189" t="str">
            <v>FY2014</v>
          </cell>
        </row>
        <row r="3190">
          <cell r="A3190" t="str">
            <v>FY2014</v>
          </cell>
        </row>
        <row r="3191">
          <cell r="A3191" t="str">
            <v>FY2014</v>
          </cell>
        </row>
        <row r="3192">
          <cell r="A3192" t="str">
            <v>FY2014</v>
          </cell>
        </row>
        <row r="3193">
          <cell r="A3193" t="str">
            <v>FY2014</v>
          </cell>
        </row>
        <row r="3194">
          <cell r="A3194" t="str">
            <v>FY2014</v>
          </cell>
        </row>
        <row r="3195">
          <cell r="A3195" t="str">
            <v>FY2014</v>
          </cell>
        </row>
        <row r="3196">
          <cell r="A3196" t="str">
            <v>FY2014</v>
          </cell>
        </row>
        <row r="3197">
          <cell r="A3197" t="str">
            <v>FY2014</v>
          </cell>
        </row>
        <row r="3198">
          <cell r="A3198" t="str">
            <v>FY2014</v>
          </cell>
        </row>
        <row r="3199">
          <cell r="A3199" t="str">
            <v>FY2014</v>
          </cell>
        </row>
        <row r="3200">
          <cell r="A3200" t="str">
            <v>FY2014</v>
          </cell>
        </row>
        <row r="3201">
          <cell r="A3201" t="str">
            <v>FY2014</v>
          </cell>
        </row>
        <row r="3202">
          <cell r="A3202" t="str">
            <v>FY2014</v>
          </cell>
        </row>
        <row r="3203">
          <cell r="A3203" t="str">
            <v>FY2014</v>
          </cell>
        </row>
        <row r="3204">
          <cell r="A3204" t="str">
            <v>FY2014</v>
          </cell>
        </row>
        <row r="3205">
          <cell r="A3205" t="str">
            <v>FY2014</v>
          </cell>
        </row>
        <row r="3206">
          <cell r="A3206" t="str">
            <v>FY2014</v>
          </cell>
        </row>
        <row r="3207">
          <cell r="A3207" t="str">
            <v>FY2014</v>
          </cell>
        </row>
        <row r="3208">
          <cell r="A3208" t="str">
            <v>FY2014</v>
          </cell>
        </row>
        <row r="3209">
          <cell r="A3209" t="str">
            <v>FY2014</v>
          </cell>
        </row>
        <row r="3210">
          <cell r="A3210" t="str">
            <v>FY2014</v>
          </cell>
        </row>
        <row r="3211">
          <cell r="A3211" t="str">
            <v>FY2014</v>
          </cell>
        </row>
        <row r="3212">
          <cell r="A3212" t="str">
            <v>FY2014</v>
          </cell>
        </row>
        <row r="3213">
          <cell r="A3213" t="str">
            <v>FY2014</v>
          </cell>
        </row>
        <row r="3214">
          <cell r="A3214" t="str">
            <v>FY2014</v>
          </cell>
        </row>
        <row r="3215">
          <cell r="A3215" t="str">
            <v>FY2014</v>
          </cell>
        </row>
        <row r="3216">
          <cell r="A3216" t="str">
            <v>FY2014</v>
          </cell>
        </row>
        <row r="3217">
          <cell r="A3217" t="str">
            <v>FY2014</v>
          </cell>
        </row>
        <row r="3218">
          <cell r="A3218" t="str">
            <v>FY2014</v>
          </cell>
        </row>
        <row r="3219">
          <cell r="A3219" t="str">
            <v>FY2014</v>
          </cell>
        </row>
        <row r="3220">
          <cell r="A3220" t="str">
            <v>FY2014</v>
          </cell>
        </row>
        <row r="3221">
          <cell r="A3221" t="str">
            <v>FY2014</v>
          </cell>
        </row>
        <row r="3222">
          <cell r="A3222" t="str">
            <v>FY2014</v>
          </cell>
        </row>
        <row r="3223">
          <cell r="A3223" t="str">
            <v>FY2014</v>
          </cell>
        </row>
        <row r="3224">
          <cell r="A3224" t="str">
            <v>FY2014</v>
          </cell>
        </row>
        <row r="3225">
          <cell r="A3225" t="str">
            <v>FY2014</v>
          </cell>
        </row>
        <row r="3226">
          <cell r="A3226" t="str">
            <v>FY2014</v>
          </cell>
        </row>
        <row r="3227">
          <cell r="A3227" t="str">
            <v>FY2014</v>
          </cell>
        </row>
        <row r="3228">
          <cell r="A3228" t="str">
            <v>FY2014</v>
          </cell>
        </row>
        <row r="3229">
          <cell r="A3229" t="str">
            <v>FY2014</v>
          </cell>
        </row>
        <row r="3230">
          <cell r="A3230" t="str">
            <v>FY2014</v>
          </cell>
        </row>
        <row r="3231">
          <cell r="A3231" t="str">
            <v>FY2014</v>
          </cell>
        </row>
        <row r="3232">
          <cell r="A3232" t="str">
            <v>FY2014</v>
          </cell>
        </row>
        <row r="3233">
          <cell r="A3233" t="str">
            <v>FY2014</v>
          </cell>
        </row>
        <row r="3234">
          <cell r="A3234" t="str">
            <v>FY2014</v>
          </cell>
        </row>
        <row r="3235">
          <cell r="A3235" t="str">
            <v>FY2014</v>
          </cell>
        </row>
        <row r="3236">
          <cell r="A3236" t="str">
            <v>FY2014</v>
          </cell>
        </row>
        <row r="3237">
          <cell r="A3237" t="str">
            <v>FY2014</v>
          </cell>
        </row>
        <row r="3238">
          <cell r="A3238" t="str">
            <v>FY2014</v>
          </cell>
        </row>
        <row r="3239">
          <cell r="A3239" t="str">
            <v>FY2014</v>
          </cell>
        </row>
        <row r="3240">
          <cell r="A3240" t="str">
            <v>FY2014</v>
          </cell>
        </row>
        <row r="3241">
          <cell r="A3241" t="str">
            <v>FY2014</v>
          </cell>
        </row>
        <row r="3242">
          <cell r="A3242" t="str">
            <v>FY2014</v>
          </cell>
        </row>
        <row r="3243">
          <cell r="A3243" t="str">
            <v>FY2014</v>
          </cell>
        </row>
        <row r="3244">
          <cell r="A3244" t="str">
            <v>FY2014</v>
          </cell>
        </row>
        <row r="3245">
          <cell r="A3245" t="str">
            <v>FY2014</v>
          </cell>
        </row>
        <row r="3246">
          <cell r="A3246" t="str">
            <v>FY2014</v>
          </cell>
        </row>
        <row r="3247">
          <cell r="A3247" t="str">
            <v>FY2014</v>
          </cell>
        </row>
        <row r="3248">
          <cell r="A3248" t="str">
            <v>FY2014</v>
          </cell>
        </row>
        <row r="3249">
          <cell r="A3249" t="str">
            <v>FY2014</v>
          </cell>
        </row>
        <row r="3250">
          <cell r="A3250" t="str">
            <v>FY2014</v>
          </cell>
        </row>
        <row r="3251">
          <cell r="A3251" t="str">
            <v>FY2014</v>
          </cell>
        </row>
        <row r="3252">
          <cell r="A3252" t="str">
            <v>FY2014</v>
          </cell>
        </row>
        <row r="3253">
          <cell r="A3253" t="str">
            <v>FY2014</v>
          </cell>
        </row>
        <row r="3254">
          <cell r="A3254" t="str">
            <v>FY2014</v>
          </cell>
        </row>
        <row r="3255">
          <cell r="A3255" t="str">
            <v>FY2014</v>
          </cell>
        </row>
        <row r="3256">
          <cell r="A3256" t="str">
            <v>FY2014</v>
          </cell>
        </row>
        <row r="3257">
          <cell r="A3257" t="str">
            <v>FY2014</v>
          </cell>
        </row>
        <row r="3258">
          <cell r="A3258" t="str">
            <v>FY2014</v>
          </cell>
        </row>
        <row r="3259">
          <cell r="A3259" t="str">
            <v>FY2014</v>
          </cell>
        </row>
        <row r="3260">
          <cell r="A3260" t="str">
            <v>FY2014</v>
          </cell>
        </row>
        <row r="3261">
          <cell r="A3261" t="str">
            <v>FY2014</v>
          </cell>
        </row>
        <row r="3262">
          <cell r="A3262" t="str">
            <v>FY2014</v>
          </cell>
        </row>
        <row r="3263">
          <cell r="A3263" t="str">
            <v>FY2014</v>
          </cell>
        </row>
        <row r="3264">
          <cell r="A3264" t="str">
            <v>FY2014</v>
          </cell>
        </row>
        <row r="3265">
          <cell r="A3265" t="str">
            <v>FY2014</v>
          </cell>
        </row>
        <row r="3266">
          <cell r="A3266" t="str">
            <v>FY2014</v>
          </cell>
        </row>
        <row r="3267">
          <cell r="A3267" t="str">
            <v>FY2014</v>
          </cell>
        </row>
        <row r="3268">
          <cell r="A3268" t="str">
            <v>FY2014</v>
          </cell>
        </row>
        <row r="3269">
          <cell r="A3269" t="str">
            <v>FY2014</v>
          </cell>
        </row>
        <row r="3270">
          <cell r="A3270" t="str">
            <v>FY2014</v>
          </cell>
        </row>
        <row r="3271">
          <cell r="A3271" t="str">
            <v>FY2014</v>
          </cell>
        </row>
        <row r="3272">
          <cell r="A3272" t="str">
            <v>FY2014</v>
          </cell>
        </row>
        <row r="3273">
          <cell r="A3273" t="str">
            <v>FY2014</v>
          </cell>
        </row>
        <row r="3274">
          <cell r="A3274" t="str">
            <v>FY2014</v>
          </cell>
        </row>
        <row r="3275">
          <cell r="A3275" t="str">
            <v>FY2014</v>
          </cell>
        </row>
        <row r="3276">
          <cell r="A3276" t="str">
            <v>FY2014</v>
          </cell>
        </row>
        <row r="3277">
          <cell r="A3277" t="str">
            <v>FY2014</v>
          </cell>
        </row>
        <row r="3278">
          <cell r="A3278" t="str">
            <v>FY2014</v>
          </cell>
        </row>
        <row r="3279">
          <cell r="A3279" t="str">
            <v>FY2014</v>
          </cell>
        </row>
        <row r="3280">
          <cell r="A3280" t="str">
            <v>FY2014</v>
          </cell>
        </row>
        <row r="3281">
          <cell r="A3281" t="str">
            <v>FY2014</v>
          </cell>
        </row>
        <row r="3282">
          <cell r="A3282" t="str">
            <v>FY2014</v>
          </cell>
        </row>
        <row r="3283">
          <cell r="A3283" t="str">
            <v>FY2014</v>
          </cell>
        </row>
        <row r="3284">
          <cell r="A3284" t="str">
            <v>FY2014</v>
          </cell>
        </row>
        <row r="3285">
          <cell r="A3285" t="str">
            <v>FY2014</v>
          </cell>
        </row>
        <row r="3286">
          <cell r="A3286" t="str">
            <v>FY2014</v>
          </cell>
        </row>
        <row r="3287">
          <cell r="A3287" t="str">
            <v>FY2014</v>
          </cell>
        </row>
        <row r="3288">
          <cell r="A3288" t="str">
            <v>FY2014</v>
          </cell>
        </row>
        <row r="3289">
          <cell r="A3289" t="str">
            <v>FY2014</v>
          </cell>
        </row>
        <row r="3290">
          <cell r="A3290" t="str">
            <v>FY2014</v>
          </cell>
        </row>
        <row r="3291">
          <cell r="A3291" t="str">
            <v>FY2014</v>
          </cell>
        </row>
        <row r="3292">
          <cell r="A3292" t="str">
            <v>FY2014</v>
          </cell>
        </row>
        <row r="3293">
          <cell r="A3293" t="str">
            <v>FY2014</v>
          </cell>
        </row>
        <row r="3294">
          <cell r="A3294" t="str">
            <v>FY2014</v>
          </cell>
        </row>
        <row r="3295">
          <cell r="A3295" t="str">
            <v>FY2014</v>
          </cell>
        </row>
        <row r="3296">
          <cell r="A3296" t="str">
            <v>FY2014</v>
          </cell>
        </row>
        <row r="3297">
          <cell r="A3297" t="str">
            <v>FY2014</v>
          </cell>
        </row>
        <row r="3298">
          <cell r="A3298" t="str">
            <v>FY2014</v>
          </cell>
        </row>
        <row r="3299">
          <cell r="A3299" t="str">
            <v>FY2014</v>
          </cell>
        </row>
        <row r="3300">
          <cell r="A3300" t="str">
            <v>FY2014</v>
          </cell>
        </row>
        <row r="3301">
          <cell r="A3301" t="str">
            <v>FY2014</v>
          </cell>
        </row>
        <row r="3302">
          <cell r="A3302" t="str">
            <v>FY2014</v>
          </cell>
        </row>
        <row r="3303">
          <cell r="A3303" t="str">
            <v>FY2014</v>
          </cell>
        </row>
        <row r="3304">
          <cell r="A3304" t="str">
            <v>FY2014</v>
          </cell>
        </row>
        <row r="3305">
          <cell r="A3305" t="str">
            <v>FY2014</v>
          </cell>
        </row>
        <row r="3306">
          <cell r="A3306" t="str">
            <v>FY2014</v>
          </cell>
        </row>
        <row r="3307">
          <cell r="A3307" t="str">
            <v>FY2014</v>
          </cell>
        </row>
        <row r="3308">
          <cell r="A3308" t="str">
            <v>FY2014</v>
          </cell>
        </row>
        <row r="3309">
          <cell r="A3309" t="str">
            <v>FY2014</v>
          </cell>
        </row>
        <row r="3310">
          <cell r="A3310" t="str">
            <v>FY2014</v>
          </cell>
        </row>
        <row r="3311">
          <cell r="A3311" t="str">
            <v>FY2014</v>
          </cell>
        </row>
        <row r="3312">
          <cell r="A3312" t="str">
            <v>FY2014</v>
          </cell>
        </row>
        <row r="3313">
          <cell r="A3313" t="str">
            <v>FY2014</v>
          </cell>
        </row>
        <row r="3314">
          <cell r="A3314" t="str">
            <v>FY2014</v>
          </cell>
        </row>
        <row r="3315">
          <cell r="A3315" t="str">
            <v>FY2014</v>
          </cell>
        </row>
        <row r="3316">
          <cell r="A3316" t="str">
            <v>FY2014</v>
          </cell>
        </row>
        <row r="3317">
          <cell r="A3317" t="str">
            <v>FY2014</v>
          </cell>
        </row>
        <row r="3318">
          <cell r="A3318" t="str">
            <v>FY2014</v>
          </cell>
        </row>
        <row r="3319">
          <cell r="A3319" t="str">
            <v>FY2014</v>
          </cell>
        </row>
        <row r="3320">
          <cell r="A3320" t="str">
            <v>FY2014</v>
          </cell>
        </row>
        <row r="3321">
          <cell r="A3321" t="str">
            <v>FY2014</v>
          </cell>
        </row>
        <row r="3322">
          <cell r="A3322" t="str">
            <v>FY2014</v>
          </cell>
        </row>
        <row r="3323">
          <cell r="A3323" t="str">
            <v>FY2014</v>
          </cell>
        </row>
        <row r="3324">
          <cell r="A3324" t="str">
            <v>FY2014</v>
          </cell>
        </row>
        <row r="3325">
          <cell r="A3325" t="str">
            <v>FY2014</v>
          </cell>
        </row>
        <row r="3326">
          <cell r="A3326" t="str">
            <v>FY2014</v>
          </cell>
        </row>
        <row r="3327">
          <cell r="A3327" t="str">
            <v>FY2014</v>
          </cell>
        </row>
        <row r="3328">
          <cell r="A3328" t="str">
            <v>FY2014</v>
          </cell>
        </row>
        <row r="3329">
          <cell r="A3329" t="str">
            <v>FY2014</v>
          </cell>
        </row>
        <row r="3330">
          <cell r="A3330" t="str">
            <v>FY2014</v>
          </cell>
        </row>
        <row r="3331">
          <cell r="A3331" t="str">
            <v>FY2014</v>
          </cell>
        </row>
        <row r="3332">
          <cell r="A3332" t="str">
            <v>FY2014</v>
          </cell>
        </row>
        <row r="3333">
          <cell r="A3333" t="str">
            <v>FY2014</v>
          </cell>
        </row>
        <row r="3334">
          <cell r="A3334" t="str">
            <v>FY2014</v>
          </cell>
        </row>
        <row r="3335">
          <cell r="A3335" t="str">
            <v>FY2014</v>
          </cell>
        </row>
        <row r="3336">
          <cell r="A3336" t="str">
            <v>FY2014</v>
          </cell>
        </row>
        <row r="3337">
          <cell r="A3337" t="str">
            <v>FY2014</v>
          </cell>
        </row>
        <row r="3338">
          <cell r="A3338" t="str">
            <v>FY2014</v>
          </cell>
        </row>
        <row r="3339">
          <cell r="A3339" t="str">
            <v>FY2014</v>
          </cell>
        </row>
        <row r="3340">
          <cell r="A3340" t="str">
            <v>FY2014</v>
          </cell>
        </row>
        <row r="3341">
          <cell r="A3341" t="str">
            <v>FY2014</v>
          </cell>
        </row>
        <row r="3342">
          <cell r="A3342" t="str">
            <v>FY2014</v>
          </cell>
        </row>
        <row r="3343">
          <cell r="A3343" t="str">
            <v>FY2014</v>
          </cell>
        </row>
        <row r="3344">
          <cell r="A3344" t="str">
            <v>FY2014</v>
          </cell>
        </row>
        <row r="3345">
          <cell r="A3345" t="str">
            <v>FY2014</v>
          </cell>
        </row>
        <row r="3346">
          <cell r="A3346" t="str">
            <v>FY2014</v>
          </cell>
        </row>
        <row r="3347">
          <cell r="A3347" t="str">
            <v>FY2014</v>
          </cell>
        </row>
        <row r="3348">
          <cell r="A3348" t="str">
            <v>FY2014</v>
          </cell>
        </row>
        <row r="3349">
          <cell r="A3349" t="str">
            <v>FY2014</v>
          </cell>
        </row>
        <row r="3350">
          <cell r="A3350" t="str">
            <v>FY2014</v>
          </cell>
        </row>
        <row r="3351">
          <cell r="A3351" t="str">
            <v>FY2014</v>
          </cell>
        </row>
        <row r="3352">
          <cell r="A3352" t="str">
            <v>FY2014</v>
          </cell>
        </row>
        <row r="3353">
          <cell r="A3353" t="str">
            <v>FY2014</v>
          </cell>
        </row>
        <row r="3354">
          <cell r="A3354" t="str">
            <v>FY2014</v>
          </cell>
        </row>
        <row r="3355">
          <cell r="A3355" t="str">
            <v>FY2014</v>
          </cell>
        </row>
        <row r="3356">
          <cell r="A3356" t="str">
            <v>FY2014</v>
          </cell>
        </row>
        <row r="3357">
          <cell r="A3357" t="str">
            <v>FY2014</v>
          </cell>
        </row>
        <row r="3358">
          <cell r="A3358" t="str">
            <v>FY2014</v>
          </cell>
        </row>
        <row r="3359">
          <cell r="A3359" t="str">
            <v>FY2014</v>
          </cell>
        </row>
        <row r="3360">
          <cell r="A3360" t="str">
            <v>FY2014</v>
          </cell>
        </row>
        <row r="3361">
          <cell r="A3361" t="str">
            <v>FY2014</v>
          </cell>
        </row>
        <row r="3362">
          <cell r="A3362" t="str">
            <v>FY2014</v>
          </cell>
        </row>
        <row r="3363">
          <cell r="A3363" t="str">
            <v>FY2014</v>
          </cell>
        </row>
        <row r="3364">
          <cell r="A3364" t="str">
            <v>FY2014</v>
          </cell>
        </row>
        <row r="3365">
          <cell r="A3365" t="str">
            <v>FY2014</v>
          </cell>
        </row>
        <row r="3366">
          <cell r="A3366" t="str">
            <v>FY2014</v>
          </cell>
        </row>
        <row r="3367">
          <cell r="A3367" t="str">
            <v>FY2014</v>
          </cell>
        </row>
        <row r="3368">
          <cell r="A3368" t="str">
            <v>FY2014</v>
          </cell>
        </row>
        <row r="3369">
          <cell r="A3369" t="str">
            <v>FY2014</v>
          </cell>
        </row>
        <row r="3370">
          <cell r="A3370" t="str">
            <v>FY2014</v>
          </cell>
        </row>
        <row r="3371">
          <cell r="A3371" t="str">
            <v>FY2014</v>
          </cell>
        </row>
        <row r="3372">
          <cell r="A3372" t="str">
            <v>FY2014</v>
          </cell>
        </row>
        <row r="3373">
          <cell r="A3373" t="str">
            <v>FY2014</v>
          </cell>
        </row>
        <row r="3374">
          <cell r="A3374" t="str">
            <v>FY2014</v>
          </cell>
        </row>
        <row r="3375">
          <cell r="A3375" t="str">
            <v>FY2014</v>
          </cell>
        </row>
        <row r="3376">
          <cell r="A3376" t="str">
            <v>FY2014</v>
          </cell>
        </row>
        <row r="3377">
          <cell r="A3377" t="str">
            <v>FY2014</v>
          </cell>
        </row>
        <row r="3378">
          <cell r="A3378" t="str">
            <v>FY2014</v>
          </cell>
        </row>
        <row r="3379">
          <cell r="A3379" t="str">
            <v>FY2014</v>
          </cell>
        </row>
        <row r="3380">
          <cell r="A3380" t="str">
            <v>FY2014</v>
          </cell>
        </row>
        <row r="3381">
          <cell r="A3381" t="str">
            <v>FY2014</v>
          </cell>
        </row>
        <row r="3382">
          <cell r="A3382" t="str">
            <v>FY2014</v>
          </cell>
        </row>
        <row r="3383">
          <cell r="A3383" t="str">
            <v>FY2014</v>
          </cell>
        </row>
        <row r="3384">
          <cell r="A3384" t="str">
            <v>FY2014</v>
          </cell>
        </row>
        <row r="3385">
          <cell r="A3385" t="str">
            <v>FY2014</v>
          </cell>
        </row>
        <row r="3386">
          <cell r="A3386" t="str">
            <v>FY2014</v>
          </cell>
        </row>
        <row r="3387">
          <cell r="A3387" t="str">
            <v>FY2014</v>
          </cell>
        </row>
        <row r="3388">
          <cell r="A3388" t="str">
            <v>FY2014</v>
          </cell>
        </row>
        <row r="3389">
          <cell r="A3389" t="str">
            <v>FY2014</v>
          </cell>
        </row>
        <row r="3390">
          <cell r="A3390" t="str">
            <v>FY2014</v>
          </cell>
        </row>
        <row r="3391">
          <cell r="A3391" t="str">
            <v>FY2014</v>
          </cell>
        </row>
        <row r="3392">
          <cell r="A3392" t="str">
            <v>FY2014</v>
          </cell>
        </row>
        <row r="3393">
          <cell r="A3393" t="str">
            <v>FY2014</v>
          </cell>
        </row>
        <row r="3394">
          <cell r="A3394" t="str">
            <v>FY2014</v>
          </cell>
        </row>
        <row r="3395">
          <cell r="A3395" t="str">
            <v>FY2014</v>
          </cell>
        </row>
        <row r="3396">
          <cell r="A3396" t="str">
            <v>FY2014</v>
          </cell>
        </row>
        <row r="3397">
          <cell r="A3397" t="str">
            <v>FY2014</v>
          </cell>
        </row>
        <row r="3398">
          <cell r="A3398" t="str">
            <v>FY2014</v>
          </cell>
        </row>
        <row r="3399">
          <cell r="A3399" t="str">
            <v>FY2014</v>
          </cell>
        </row>
        <row r="3400">
          <cell r="A3400" t="str">
            <v>FY2014</v>
          </cell>
        </row>
        <row r="3401">
          <cell r="A3401" t="str">
            <v>FY2014</v>
          </cell>
        </row>
        <row r="3402">
          <cell r="A3402" t="str">
            <v>FY2014</v>
          </cell>
        </row>
        <row r="3403">
          <cell r="A3403" t="str">
            <v>FY2014</v>
          </cell>
        </row>
        <row r="3404">
          <cell r="A3404" t="str">
            <v>FY2014</v>
          </cell>
        </row>
        <row r="3405">
          <cell r="A3405" t="str">
            <v>FY2014</v>
          </cell>
        </row>
        <row r="3406">
          <cell r="A3406" t="str">
            <v>FY2014</v>
          </cell>
        </row>
        <row r="3407">
          <cell r="A3407" t="str">
            <v>FY2014</v>
          </cell>
        </row>
        <row r="3408">
          <cell r="A3408" t="str">
            <v>FY2014</v>
          </cell>
        </row>
        <row r="3409">
          <cell r="A3409" t="str">
            <v>FY2014</v>
          </cell>
        </row>
        <row r="3410">
          <cell r="A3410" t="str">
            <v>FY2014</v>
          </cell>
        </row>
        <row r="3411">
          <cell r="A3411" t="str">
            <v>FY2014</v>
          </cell>
        </row>
        <row r="3412">
          <cell r="A3412" t="str">
            <v>FY2014</v>
          </cell>
        </row>
        <row r="3413">
          <cell r="A3413" t="str">
            <v>FY2014</v>
          </cell>
        </row>
        <row r="3414">
          <cell r="A3414" t="str">
            <v>FY2014</v>
          </cell>
        </row>
        <row r="3415">
          <cell r="A3415" t="str">
            <v>FY2014</v>
          </cell>
        </row>
        <row r="3416">
          <cell r="A3416" t="str">
            <v>FY2014</v>
          </cell>
        </row>
        <row r="3417">
          <cell r="A3417" t="str">
            <v>FY2014</v>
          </cell>
        </row>
        <row r="3418">
          <cell r="A3418" t="str">
            <v>FY2014</v>
          </cell>
        </row>
        <row r="3419">
          <cell r="A3419" t="str">
            <v>FY2014</v>
          </cell>
        </row>
        <row r="3420">
          <cell r="A3420" t="str">
            <v>FY2014</v>
          </cell>
        </row>
        <row r="3421">
          <cell r="A3421" t="str">
            <v>FY2014</v>
          </cell>
        </row>
        <row r="3422">
          <cell r="A3422" t="str">
            <v>FY2014</v>
          </cell>
        </row>
        <row r="3423">
          <cell r="A3423" t="str">
            <v>FY2014</v>
          </cell>
        </row>
        <row r="3424">
          <cell r="A3424" t="str">
            <v>FY2014</v>
          </cell>
        </row>
        <row r="3425">
          <cell r="A3425" t="str">
            <v>FY2014</v>
          </cell>
        </row>
        <row r="3426">
          <cell r="A3426" t="str">
            <v>FY2014</v>
          </cell>
        </row>
        <row r="3427">
          <cell r="A3427" t="str">
            <v>FY2014</v>
          </cell>
        </row>
        <row r="3428">
          <cell r="A3428" t="str">
            <v>FY2014</v>
          </cell>
        </row>
        <row r="3429">
          <cell r="A3429" t="str">
            <v>FY2014</v>
          </cell>
        </row>
        <row r="3430">
          <cell r="A3430" t="str">
            <v>FY2014</v>
          </cell>
        </row>
        <row r="3431">
          <cell r="A3431" t="str">
            <v>FY2014</v>
          </cell>
        </row>
        <row r="3432">
          <cell r="A3432" t="str">
            <v>FY2014</v>
          </cell>
        </row>
        <row r="3433">
          <cell r="A3433" t="str">
            <v>FY2014</v>
          </cell>
        </row>
        <row r="3434">
          <cell r="A3434" t="str">
            <v>FY2014</v>
          </cell>
        </row>
        <row r="3435">
          <cell r="A3435" t="str">
            <v>FY2014</v>
          </cell>
        </row>
        <row r="3436">
          <cell r="A3436" t="str">
            <v>FY2014</v>
          </cell>
        </row>
        <row r="3437">
          <cell r="A3437" t="str">
            <v>FY2014</v>
          </cell>
        </row>
        <row r="3438">
          <cell r="A3438" t="str">
            <v>FY2014</v>
          </cell>
        </row>
        <row r="3439">
          <cell r="A3439" t="str">
            <v>FY2014</v>
          </cell>
        </row>
        <row r="3440">
          <cell r="A3440" t="str">
            <v>FY2014</v>
          </cell>
        </row>
        <row r="3441">
          <cell r="A3441" t="str">
            <v>FY2014</v>
          </cell>
        </row>
        <row r="3442">
          <cell r="A3442" t="str">
            <v>FY2014</v>
          </cell>
        </row>
        <row r="3443">
          <cell r="A3443" t="str">
            <v>FY2014</v>
          </cell>
        </row>
        <row r="3444">
          <cell r="A3444" t="str">
            <v>FY2014</v>
          </cell>
        </row>
        <row r="3445">
          <cell r="A3445" t="str">
            <v>FY2014</v>
          </cell>
        </row>
        <row r="3446">
          <cell r="A3446" t="str">
            <v>FY2014</v>
          </cell>
        </row>
        <row r="3447">
          <cell r="A3447" t="str">
            <v>FY2014</v>
          </cell>
        </row>
        <row r="3448">
          <cell r="A3448" t="str">
            <v>FY2014</v>
          </cell>
        </row>
        <row r="3449">
          <cell r="A3449" t="str">
            <v>FY2014</v>
          </cell>
        </row>
        <row r="3450">
          <cell r="A3450" t="str">
            <v>FY2014</v>
          </cell>
        </row>
        <row r="3451">
          <cell r="A3451" t="str">
            <v>FY2014</v>
          </cell>
        </row>
        <row r="3452">
          <cell r="A3452" t="str">
            <v>FY2014</v>
          </cell>
        </row>
        <row r="3453">
          <cell r="A3453" t="str">
            <v>FY2014</v>
          </cell>
        </row>
        <row r="3454">
          <cell r="A3454" t="str">
            <v>FY2014</v>
          </cell>
        </row>
        <row r="3455">
          <cell r="A3455" t="str">
            <v>FY2014</v>
          </cell>
        </row>
        <row r="3456">
          <cell r="A3456" t="str">
            <v>FY2014</v>
          </cell>
        </row>
        <row r="3457">
          <cell r="A3457" t="str">
            <v>FY2014</v>
          </cell>
        </row>
        <row r="3458">
          <cell r="A3458" t="str">
            <v>FY2014</v>
          </cell>
        </row>
        <row r="3459">
          <cell r="A3459" t="str">
            <v>FY2014</v>
          </cell>
        </row>
        <row r="3460">
          <cell r="A3460" t="str">
            <v>FY2014</v>
          </cell>
        </row>
        <row r="3461">
          <cell r="A3461" t="str">
            <v>FY2014</v>
          </cell>
        </row>
        <row r="3462">
          <cell r="A3462" t="str">
            <v>FY2014</v>
          </cell>
        </row>
        <row r="3463">
          <cell r="A3463" t="str">
            <v>FY2014</v>
          </cell>
        </row>
        <row r="3464">
          <cell r="A3464" t="str">
            <v>FY2014</v>
          </cell>
        </row>
        <row r="3465">
          <cell r="A3465" t="str">
            <v>FY2014</v>
          </cell>
        </row>
        <row r="3466">
          <cell r="A3466" t="str">
            <v>FY2014</v>
          </cell>
        </row>
        <row r="3467">
          <cell r="A3467" t="str">
            <v>FY2014</v>
          </cell>
        </row>
        <row r="3468">
          <cell r="A3468" t="str">
            <v>FY2014</v>
          </cell>
        </row>
        <row r="3469">
          <cell r="A3469" t="str">
            <v>FY2014</v>
          </cell>
        </row>
        <row r="3470">
          <cell r="A3470" t="str">
            <v>FY2014</v>
          </cell>
        </row>
        <row r="3471">
          <cell r="A3471" t="str">
            <v>FY2014</v>
          </cell>
        </row>
        <row r="3472">
          <cell r="A3472" t="str">
            <v>FY2014</v>
          </cell>
        </row>
        <row r="3473">
          <cell r="A3473" t="str">
            <v>FY2014</v>
          </cell>
        </row>
        <row r="3474">
          <cell r="A3474" t="str">
            <v>FY2014</v>
          </cell>
        </row>
        <row r="3475">
          <cell r="A3475" t="str">
            <v>FY2014</v>
          </cell>
        </row>
        <row r="3476">
          <cell r="A3476" t="str">
            <v>FY2014</v>
          </cell>
        </row>
        <row r="3477">
          <cell r="A3477" t="str">
            <v>FY2014</v>
          </cell>
        </row>
        <row r="3478">
          <cell r="A3478" t="str">
            <v>FY2014</v>
          </cell>
        </row>
        <row r="3479">
          <cell r="A3479" t="str">
            <v>FY2014</v>
          </cell>
        </row>
        <row r="3480">
          <cell r="A3480" t="str">
            <v>FY2014</v>
          </cell>
        </row>
        <row r="3481">
          <cell r="A3481" t="str">
            <v>FY2014</v>
          </cell>
        </row>
        <row r="3482">
          <cell r="A3482" t="str">
            <v>FY2014</v>
          </cell>
        </row>
        <row r="3483">
          <cell r="A3483" t="str">
            <v>FY2014</v>
          </cell>
        </row>
        <row r="3484">
          <cell r="A3484" t="str">
            <v>FY2014</v>
          </cell>
        </row>
        <row r="3485">
          <cell r="A3485" t="str">
            <v>FY2014</v>
          </cell>
        </row>
        <row r="3486">
          <cell r="A3486" t="str">
            <v>FY2014</v>
          </cell>
        </row>
        <row r="3487">
          <cell r="A3487" t="str">
            <v>FY2014</v>
          </cell>
        </row>
        <row r="3488">
          <cell r="A3488" t="str">
            <v>FY2014</v>
          </cell>
        </row>
        <row r="3489">
          <cell r="A3489" t="str">
            <v>FY2014</v>
          </cell>
        </row>
        <row r="3490">
          <cell r="A3490" t="str">
            <v>FY2014</v>
          </cell>
        </row>
        <row r="3491">
          <cell r="A3491" t="str">
            <v>FY2014</v>
          </cell>
        </row>
        <row r="3492">
          <cell r="A3492" t="str">
            <v>FY2014</v>
          </cell>
        </row>
        <row r="3493">
          <cell r="A3493" t="str">
            <v>FY2014</v>
          </cell>
        </row>
        <row r="3494">
          <cell r="A3494" t="str">
            <v>FY2014</v>
          </cell>
        </row>
        <row r="3495">
          <cell r="A3495" t="str">
            <v>FY2014</v>
          </cell>
        </row>
        <row r="3496">
          <cell r="A3496" t="str">
            <v>FY2014</v>
          </cell>
        </row>
        <row r="3497">
          <cell r="A3497" t="str">
            <v>FY2014</v>
          </cell>
        </row>
        <row r="3498">
          <cell r="A3498" t="str">
            <v>FY2014</v>
          </cell>
        </row>
        <row r="3499">
          <cell r="A3499" t="str">
            <v>FY2014</v>
          </cell>
        </row>
        <row r="3500">
          <cell r="A3500" t="str">
            <v>FY2014</v>
          </cell>
        </row>
        <row r="3501">
          <cell r="A3501" t="str">
            <v>FY2014</v>
          </cell>
        </row>
        <row r="3502">
          <cell r="A3502" t="str">
            <v>FY2014</v>
          </cell>
        </row>
        <row r="3503">
          <cell r="A3503" t="str">
            <v>FY2014</v>
          </cell>
        </row>
        <row r="3504">
          <cell r="A3504" t="str">
            <v>FY2014</v>
          </cell>
        </row>
        <row r="3505">
          <cell r="A3505" t="str">
            <v>FY2014</v>
          </cell>
        </row>
        <row r="3506">
          <cell r="A3506" t="str">
            <v>FY2014</v>
          </cell>
        </row>
        <row r="3507">
          <cell r="A3507" t="str">
            <v>FY2014</v>
          </cell>
        </row>
        <row r="3508">
          <cell r="A3508" t="str">
            <v>FY2014</v>
          </cell>
        </row>
        <row r="3509">
          <cell r="A3509" t="str">
            <v>FY2014</v>
          </cell>
        </row>
        <row r="3510">
          <cell r="A3510" t="str">
            <v>FY2014</v>
          </cell>
        </row>
        <row r="3511">
          <cell r="A3511" t="str">
            <v>FY2014</v>
          </cell>
        </row>
        <row r="3512">
          <cell r="A3512" t="str">
            <v>FY2014</v>
          </cell>
        </row>
        <row r="3513">
          <cell r="A3513" t="str">
            <v>FY2014</v>
          </cell>
        </row>
        <row r="3514">
          <cell r="A3514" t="str">
            <v>FY2014</v>
          </cell>
        </row>
        <row r="3515">
          <cell r="A3515" t="str">
            <v>FY2014</v>
          </cell>
        </row>
        <row r="3516">
          <cell r="A3516" t="str">
            <v>FY2014</v>
          </cell>
        </row>
        <row r="3517">
          <cell r="A3517" t="str">
            <v>FY2014</v>
          </cell>
        </row>
        <row r="3518">
          <cell r="A3518" t="str">
            <v>FY2014</v>
          </cell>
        </row>
        <row r="3519">
          <cell r="A3519" t="str">
            <v>FY2014</v>
          </cell>
        </row>
        <row r="3520">
          <cell r="A3520" t="str">
            <v>FY2014</v>
          </cell>
        </row>
        <row r="3521">
          <cell r="A3521" t="str">
            <v>FY2014</v>
          </cell>
        </row>
        <row r="3522">
          <cell r="A3522" t="str">
            <v>FY2014</v>
          </cell>
        </row>
        <row r="3523">
          <cell r="A3523" t="str">
            <v>FY2014</v>
          </cell>
        </row>
        <row r="3524">
          <cell r="A3524" t="str">
            <v>FY2014</v>
          </cell>
        </row>
        <row r="3525">
          <cell r="A3525" t="str">
            <v>FY2014</v>
          </cell>
        </row>
        <row r="3526">
          <cell r="A3526" t="str">
            <v>FY2014</v>
          </cell>
        </row>
        <row r="3527">
          <cell r="A3527" t="str">
            <v>FY2014</v>
          </cell>
        </row>
        <row r="3528">
          <cell r="A3528" t="str">
            <v>FY2014</v>
          </cell>
        </row>
        <row r="3529">
          <cell r="A3529" t="str">
            <v>FY2014</v>
          </cell>
        </row>
        <row r="3530">
          <cell r="A3530" t="str">
            <v>FY2014</v>
          </cell>
        </row>
        <row r="3531">
          <cell r="A3531" t="str">
            <v>FY2014</v>
          </cell>
        </row>
        <row r="3532">
          <cell r="A3532" t="str">
            <v>FY2014</v>
          </cell>
        </row>
        <row r="3533">
          <cell r="A3533" t="str">
            <v>FY2014</v>
          </cell>
        </row>
        <row r="3534">
          <cell r="A3534" t="str">
            <v>FY2014</v>
          </cell>
        </row>
        <row r="3535">
          <cell r="A3535" t="str">
            <v>FY2014</v>
          </cell>
        </row>
        <row r="3536">
          <cell r="A3536" t="str">
            <v>FY2014</v>
          </cell>
        </row>
        <row r="3537">
          <cell r="A3537" t="str">
            <v>FY2014</v>
          </cell>
        </row>
        <row r="3538">
          <cell r="A3538" t="str">
            <v>FY2014</v>
          </cell>
        </row>
        <row r="3539">
          <cell r="A3539" t="str">
            <v>FY2014</v>
          </cell>
        </row>
        <row r="3540">
          <cell r="A3540" t="str">
            <v>FY2014</v>
          </cell>
        </row>
        <row r="3541">
          <cell r="A3541" t="str">
            <v>FY2014</v>
          </cell>
        </row>
        <row r="3542">
          <cell r="A3542" t="str">
            <v>FY2014</v>
          </cell>
        </row>
        <row r="3543">
          <cell r="A3543" t="str">
            <v>FY2014</v>
          </cell>
        </row>
        <row r="3544">
          <cell r="A3544" t="str">
            <v>FY2014</v>
          </cell>
        </row>
        <row r="3545">
          <cell r="A3545" t="str">
            <v>FY2014</v>
          </cell>
        </row>
        <row r="3546">
          <cell r="A3546" t="str">
            <v>FY2014</v>
          </cell>
        </row>
        <row r="3547">
          <cell r="A3547" t="str">
            <v>FY2014</v>
          </cell>
        </row>
        <row r="3548">
          <cell r="A3548" t="str">
            <v>FY2014</v>
          </cell>
        </row>
        <row r="3549">
          <cell r="A3549" t="str">
            <v>FY2014</v>
          </cell>
        </row>
        <row r="3550">
          <cell r="A3550" t="str">
            <v>FY2014</v>
          </cell>
        </row>
        <row r="3551">
          <cell r="A3551" t="str">
            <v>FY2014</v>
          </cell>
        </row>
        <row r="3552">
          <cell r="A3552" t="str">
            <v>FY2014</v>
          </cell>
        </row>
        <row r="3553">
          <cell r="A3553" t="str">
            <v>FY2014</v>
          </cell>
        </row>
        <row r="3554">
          <cell r="A3554" t="str">
            <v>FY2014</v>
          </cell>
        </row>
        <row r="3555">
          <cell r="A3555" t="str">
            <v>FY2014</v>
          </cell>
        </row>
        <row r="3556">
          <cell r="A3556" t="str">
            <v>FY2014</v>
          </cell>
        </row>
        <row r="3557">
          <cell r="A3557" t="str">
            <v>FY2014</v>
          </cell>
        </row>
        <row r="3558">
          <cell r="A3558" t="str">
            <v>FY2014</v>
          </cell>
        </row>
        <row r="3559">
          <cell r="A3559" t="str">
            <v>FY2014</v>
          </cell>
        </row>
        <row r="3560">
          <cell r="A3560" t="str">
            <v>FY2014</v>
          </cell>
        </row>
        <row r="3561">
          <cell r="A3561" t="str">
            <v>FY2014</v>
          </cell>
        </row>
        <row r="3562">
          <cell r="A3562" t="str">
            <v>FY2014</v>
          </cell>
        </row>
        <row r="3563">
          <cell r="A3563" t="str">
            <v>FY2014</v>
          </cell>
        </row>
        <row r="3564">
          <cell r="A3564" t="str">
            <v>FY2014</v>
          </cell>
        </row>
        <row r="3565">
          <cell r="A3565" t="str">
            <v>FY2014</v>
          </cell>
        </row>
        <row r="3566">
          <cell r="A3566" t="str">
            <v>FY2014</v>
          </cell>
        </row>
        <row r="3567">
          <cell r="A3567" t="str">
            <v>FY2014</v>
          </cell>
        </row>
        <row r="3568">
          <cell r="A3568" t="str">
            <v>FY2014</v>
          </cell>
        </row>
        <row r="3569">
          <cell r="A3569" t="str">
            <v>FY2014</v>
          </cell>
        </row>
        <row r="3570">
          <cell r="A3570" t="str">
            <v>FY2014</v>
          </cell>
        </row>
        <row r="3571">
          <cell r="A3571" t="str">
            <v>FY2014</v>
          </cell>
        </row>
        <row r="3572">
          <cell r="A3572" t="str">
            <v>FY2014</v>
          </cell>
        </row>
        <row r="3573">
          <cell r="A3573" t="str">
            <v>FY2014</v>
          </cell>
        </row>
        <row r="3574">
          <cell r="A3574" t="str">
            <v>FY2014</v>
          </cell>
        </row>
        <row r="3575">
          <cell r="A3575" t="str">
            <v>FY2014</v>
          </cell>
        </row>
        <row r="3576">
          <cell r="A3576" t="str">
            <v>FY2014</v>
          </cell>
        </row>
        <row r="3577">
          <cell r="A3577" t="str">
            <v>FY2014</v>
          </cell>
        </row>
        <row r="3578">
          <cell r="A3578" t="str">
            <v>FY2014</v>
          </cell>
        </row>
        <row r="3579">
          <cell r="A3579" t="str">
            <v>FY2014</v>
          </cell>
        </row>
        <row r="3580">
          <cell r="A3580" t="str">
            <v>FY2014</v>
          </cell>
        </row>
        <row r="3581">
          <cell r="A3581" t="str">
            <v>FY2014</v>
          </cell>
        </row>
        <row r="3582">
          <cell r="A3582" t="str">
            <v>FY2014</v>
          </cell>
        </row>
        <row r="3583">
          <cell r="A3583" t="str">
            <v>FY2014</v>
          </cell>
        </row>
        <row r="3584">
          <cell r="A3584" t="str">
            <v>FY2014</v>
          </cell>
        </row>
        <row r="3585">
          <cell r="A3585" t="str">
            <v>FY2014</v>
          </cell>
        </row>
        <row r="3586">
          <cell r="A3586" t="str">
            <v>FY2014</v>
          </cell>
        </row>
        <row r="3587">
          <cell r="A3587" t="str">
            <v>FY2014</v>
          </cell>
        </row>
        <row r="3588">
          <cell r="A3588" t="str">
            <v>FY2014</v>
          </cell>
        </row>
        <row r="3589">
          <cell r="A3589" t="str">
            <v>FY2014</v>
          </cell>
        </row>
        <row r="3590">
          <cell r="A3590" t="str">
            <v>FY2014</v>
          </cell>
        </row>
        <row r="3591">
          <cell r="A3591" t="str">
            <v>FY2014</v>
          </cell>
        </row>
        <row r="3592">
          <cell r="A3592" t="str">
            <v>FY2014</v>
          </cell>
        </row>
        <row r="3593">
          <cell r="A3593" t="str">
            <v>FY2014</v>
          </cell>
        </row>
        <row r="3594">
          <cell r="A3594" t="str">
            <v>FY2014</v>
          </cell>
        </row>
        <row r="3595">
          <cell r="A3595" t="str">
            <v>FY2014</v>
          </cell>
        </row>
        <row r="3596">
          <cell r="A3596" t="str">
            <v>FY2014</v>
          </cell>
        </row>
        <row r="3597">
          <cell r="A3597" t="str">
            <v>FY2014</v>
          </cell>
        </row>
        <row r="3598">
          <cell r="A3598" t="str">
            <v>FY2014</v>
          </cell>
        </row>
        <row r="3599">
          <cell r="A3599" t="str">
            <v>FY2014</v>
          </cell>
        </row>
        <row r="3600">
          <cell r="A3600" t="str">
            <v>FY2014</v>
          </cell>
        </row>
        <row r="3601">
          <cell r="A3601" t="str">
            <v>FY2014</v>
          </cell>
        </row>
        <row r="3602">
          <cell r="A3602" t="str">
            <v>FY2014</v>
          </cell>
        </row>
        <row r="3603">
          <cell r="A3603" t="str">
            <v>FY2014</v>
          </cell>
        </row>
        <row r="3604">
          <cell r="A3604" t="str">
            <v>FY2014</v>
          </cell>
        </row>
        <row r="3605">
          <cell r="A3605" t="str">
            <v>FY2014</v>
          </cell>
        </row>
        <row r="3606">
          <cell r="A3606" t="str">
            <v>FY2014</v>
          </cell>
        </row>
        <row r="3607">
          <cell r="A3607" t="str">
            <v>FY2014</v>
          </cell>
        </row>
        <row r="3608">
          <cell r="A3608" t="str">
            <v>FY2014</v>
          </cell>
        </row>
        <row r="3609">
          <cell r="A3609" t="str">
            <v>FY2014</v>
          </cell>
        </row>
        <row r="3610">
          <cell r="A3610" t="str">
            <v>FY2014</v>
          </cell>
        </row>
        <row r="3611">
          <cell r="A3611" t="str">
            <v>FY2014</v>
          </cell>
        </row>
        <row r="3612">
          <cell r="A3612" t="str">
            <v>FY2014</v>
          </cell>
        </row>
        <row r="3613">
          <cell r="A3613" t="str">
            <v>FY2014</v>
          </cell>
        </row>
        <row r="3614">
          <cell r="A3614" t="str">
            <v>FY2014</v>
          </cell>
        </row>
        <row r="3615">
          <cell r="A3615" t="str">
            <v>FY2014</v>
          </cell>
        </row>
        <row r="3616">
          <cell r="A3616" t="str">
            <v>FY2014</v>
          </cell>
        </row>
        <row r="3617">
          <cell r="A3617" t="str">
            <v>FY2014</v>
          </cell>
        </row>
        <row r="3618">
          <cell r="A3618" t="str">
            <v>FY2014</v>
          </cell>
        </row>
        <row r="3619">
          <cell r="A3619" t="str">
            <v>FY2014</v>
          </cell>
        </row>
        <row r="3620">
          <cell r="A3620" t="str">
            <v>FY2014</v>
          </cell>
        </row>
        <row r="3621">
          <cell r="A3621" t="str">
            <v>FY2014</v>
          </cell>
        </row>
        <row r="3622">
          <cell r="A3622" t="str">
            <v>FY2014</v>
          </cell>
        </row>
        <row r="3623">
          <cell r="A3623" t="str">
            <v>FY2014</v>
          </cell>
        </row>
        <row r="3624">
          <cell r="A3624" t="str">
            <v>FY2014</v>
          </cell>
        </row>
        <row r="3625">
          <cell r="A3625" t="str">
            <v>FY2014</v>
          </cell>
        </row>
        <row r="3626">
          <cell r="A3626" t="str">
            <v>FY2014</v>
          </cell>
        </row>
        <row r="3627">
          <cell r="A3627" t="str">
            <v>FY2014</v>
          </cell>
        </row>
        <row r="3628">
          <cell r="A3628" t="str">
            <v>FY2014</v>
          </cell>
        </row>
        <row r="3629">
          <cell r="A3629" t="str">
            <v>FY2014</v>
          </cell>
        </row>
        <row r="3630">
          <cell r="A3630" t="str">
            <v>FY2014</v>
          </cell>
        </row>
        <row r="3631">
          <cell r="A3631" t="str">
            <v>FY2014</v>
          </cell>
        </row>
        <row r="3632">
          <cell r="A3632" t="str">
            <v>FY2014</v>
          </cell>
        </row>
        <row r="3633">
          <cell r="A3633" t="str">
            <v>FY2014</v>
          </cell>
        </row>
        <row r="3634">
          <cell r="A3634" t="str">
            <v>FY2014</v>
          </cell>
        </row>
        <row r="3635">
          <cell r="A3635" t="str">
            <v>FY2014</v>
          </cell>
        </row>
        <row r="3636">
          <cell r="A3636" t="str">
            <v>FY2014</v>
          </cell>
        </row>
        <row r="3637">
          <cell r="A3637" t="str">
            <v>FY2014</v>
          </cell>
        </row>
        <row r="3638">
          <cell r="A3638" t="str">
            <v>FY2014</v>
          </cell>
        </row>
        <row r="3639">
          <cell r="A3639" t="str">
            <v>FY2014</v>
          </cell>
        </row>
        <row r="3640">
          <cell r="A3640" t="str">
            <v>FY2014</v>
          </cell>
        </row>
        <row r="3641">
          <cell r="A3641" t="str">
            <v>FY2014</v>
          </cell>
        </row>
        <row r="3642">
          <cell r="A3642" t="str">
            <v>FY2014</v>
          </cell>
        </row>
        <row r="3643">
          <cell r="A3643" t="str">
            <v>FY2014</v>
          </cell>
        </row>
        <row r="3644">
          <cell r="A3644" t="str">
            <v>FY2014</v>
          </cell>
        </row>
        <row r="3645">
          <cell r="A3645" t="str">
            <v>FY2014</v>
          </cell>
        </row>
        <row r="3646">
          <cell r="A3646" t="str">
            <v>FY2014</v>
          </cell>
        </row>
        <row r="3647">
          <cell r="A3647" t="str">
            <v>FY2014</v>
          </cell>
        </row>
        <row r="3648">
          <cell r="A3648" t="str">
            <v>FY2014</v>
          </cell>
        </row>
        <row r="3649">
          <cell r="A3649" t="str">
            <v>FY2014</v>
          </cell>
        </row>
        <row r="3650">
          <cell r="A3650" t="str">
            <v>FY2014</v>
          </cell>
        </row>
        <row r="3651">
          <cell r="A3651" t="str">
            <v>FY2014</v>
          </cell>
        </row>
        <row r="3652">
          <cell r="A3652" t="str">
            <v>FY2014</v>
          </cell>
        </row>
        <row r="3653">
          <cell r="A3653" t="str">
            <v>FY2014</v>
          </cell>
        </row>
        <row r="3654">
          <cell r="A3654" t="str">
            <v>FY2014</v>
          </cell>
        </row>
        <row r="3655">
          <cell r="A3655" t="str">
            <v>FY2014</v>
          </cell>
        </row>
        <row r="3656">
          <cell r="A3656" t="str">
            <v>FY2014</v>
          </cell>
        </row>
        <row r="3657">
          <cell r="A3657" t="str">
            <v>FY2014</v>
          </cell>
        </row>
        <row r="3658">
          <cell r="A3658" t="str">
            <v>FY2014</v>
          </cell>
        </row>
        <row r="3659">
          <cell r="A3659" t="str">
            <v>FY2014</v>
          </cell>
        </row>
        <row r="3660">
          <cell r="A3660" t="str">
            <v>FY2014</v>
          </cell>
        </row>
        <row r="3661">
          <cell r="A3661" t="str">
            <v>FY2014</v>
          </cell>
        </row>
        <row r="3662">
          <cell r="A3662" t="str">
            <v>FY2014</v>
          </cell>
        </row>
        <row r="3663">
          <cell r="A3663" t="str">
            <v>FY2014</v>
          </cell>
        </row>
        <row r="3664">
          <cell r="A3664" t="str">
            <v>FY2014</v>
          </cell>
        </row>
        <row r="3665">
          <cell r="A3665" t="str">
            <v>FY2014</v>
          </cell>
        </row>
        <row r="3666">
          <cell r="A3666" t="str">
            <v>FY2014</v>
          </cell>
        </row>
        <row r="3667">
          <cell r="A3667" t="str">
            <v>FY2014</v>
          </cell>
        </row>
        <row r="3668">
          <cell r="A3668" t="str">
            <v>FY2014</v>
          </cell>
        </row>
        <row r="3669">
          <cell r="A3669" t="str">
            <v>FY2014</v>
          </cell>
        </row>
        <row r="3670">
          <cell r="A3670" t="str">
            <v>FY2014</v>
          </cell>
        </row>
        <row r="3671">
          <cell r="A3671" t="str">
            <v>FY2014</v>
          </cell>
        </row>
        <row r="3672">
          <cell r="A3672" t="str">
            <v>FY2014</v>
          </cell>
        </row>
        <row r="3673">
          <cell r="A3673" t="str">
            <v>FY2014</v>
          </cell>
        </row>
        <row r="3674">
          <cell r="A3674" t="str">
            <v>FY2014</v>
          </cell>
        </row>
        <row r="3675">
          <cell r="A3675" t="str">
            <v>FY2014</v>
          </cell>
        </row>
        <row r="3676">
          <cell r="A3676" t="str">
            <v>FY2014</v>
          </cell>
        </row>
        <row r="3677">
          <cell r="A3677" t="str">
            <v>FY2014</v>
          </cell>
        </row>
        <row r="3678">
          <cell r="A3678" t="str">
            <v>FY2014</v>
          </cell>
        </row>
        <row r="3679">
          <cell r="A3679" t="str">
            <v>FY2014</v>
          </cell>
        </row>
        <row r="3680">
          <cell r="A3680" t="str">
            <v>FY2014</v>
          </cell>
        </row>
        <row r="3681">
          <cell r="A3681" t="str">
            <v>FY2014</v>
          </cell>
        </row>
        <row r="3682">
          <cell r="A3682" t="str">
            <v>FY2014</v>
          </cell>
        </row>
        <row r="3683">
          <cell r="A3683" t="str">
            <v>FY2014</v>
          </cell>
        </row>
        <row r="3684">
          <cell r="A3684" t="str">
            <v>FY2014</v>
          </cell>
        </row>
        <row r="3685">
          <cell r="A3685" t="str">
            <v>FY2014</v>
          </cell>
        </row>
        <row r="3686">
          <cell r="A3686" t="str">
            <v>FY2014</v>
          </cell>
        </row>
        <row r="3687">
          <cell r="A3687" t="str">
            <v>FY2014</v>
          </cell>
        </row>
        <row r="3688">
          <cell r="A3688" t="str">
            <v>FY2014</v>
          </cell>
        </row>
        <row r="3689">
          <cell r="A3689" t="str">
            <v>FY2014</v>
          </cell>
        </row>
        <row r="3690">
          <cell r="A3690" t="str">
            <v>FY2014</v>
          </cell>
        </row>
        <row r="3691">
          <cell r="A3691" t="str">
            <v>FY2014</v>
          </cell>
        </row>
        <row r="3692">
          <cell r="A3692" t="str">
            <v>FY2014</v>
          </cell>
        </row>
        <row r="3693">
          <cell r="A3693" t="str">
            <v>FY2014</v>
          </cell>
        </row>
        <row r="3694">
          <cell r="A3694" t="str">
            <v>FY2014</v>
          </cell>
        </row>
        <row r="3695">
          <cell r="A3695" t="str">
            <v>FY2014</v>
          </cell>
        </row>
        <row r="3696">
          <cell r="A3696" t="str">
            <v>FY2014</v>
          </cell>
        </row>
        <row r="3697">
          <cell r="A3697" t="str">
            <v>FY2014</v>
          </cell>
        </row>
        <row r="3698">
          <cell r="A3698" t="str">
            <v>FY2014</v>
          </cell>
        </row>
        <row r="3699">
          <cell r="A3699" t="str">
            <v>FY2014</v>
          </cell>
        </row>
        <row r="3700">
          <cell r="A3700" t="str">
            <v>FY2014</v>
          </cell>
        </row>
        <row r="3701">
          <cell r="A3701" t="str">
            <v>FY2014</v>
          </cell>
        </row>
        <row r="3702">
          <cell r="A3702" t="str">
            <v>FY2014</v>
          </cell>
        </row>
        <row r="3703">
          <cell r="A3703" t="str">
            <v>FY2014</v>
          </cell>
        </row>
        <row r="3704">
          <cell r="A3704" t="str">
            <v>FY2014</v>
          </cell>
        </row>
        <row r="3705">
          <cell r="A3705" t="str">
            <v>FY2014</v>
          </cell>
        </row>
        <row r="3706">
          <cell r="A3706" t="str">
            <v>FY2014</v>
          </cell>
        </row>
        <row r="3707">
          <cell r="A3707" t="str">
            <v>FY2014</v>
          </cell>
        </row>
        <row r="3708">
          <cell r="A3708" t="str">
            <v>FY2014</v>
          </cell>
        </row>
        <row r="3709">
          <cell r="A3709" t="str">
            <v>FY2014</v>
          </cell>
        </row>
        <row r="3710">
          <cell r="A3710" t="str">
            <v>FY2014</v>
          </cell>
        </row>
        <row r="3711">
          <cell r="A3711" t="str">
            <v>FY2014</v>
          </cell>
        </row>
        <row r="3712">
          <cell r="A3712" t="str">
            <v>FY2014</v>
          </cell>
        </row>
        <row r="3713">
          <cell r="A3713" t="str">
            <v>FY2014</v>
          </cell>
        </row>
        <row r="3714">
          <cell r="A3714" t="str">
            <v>FY2014</v>
          </cell>
        </row>
        <row r="3715">
          <cell r="A3715" t="str">
            <v>FY2014</v>
          </cell>
        </row>
        <row r="3716">
          <cell r="A3716" t="str">
            <v>FY2014</v>
          </cell>
        </row>
        <row r="3717">
          <cell r="A3717" t="str">
            <v>FY2014</v>
          </cell>
        </row>
        <row r="3718">
          <cell r="A3718" t="str">
            <v>FY2014</v>
          </cell>
        </row>
        <row r="3719">
          <cell r="A3719" t="str">
            <v>FY2014</v>
          </cell>
        </row>
        <row r="3720">
          <cell r="A3720" t="str">
            <v>FY2014</v>
          </cell>
        </row>
        <row r="3721">
          <cell r="A3721" t="str">
            <v>FY2014</v>
          </cell>
        </row>
        <row r="3722">
          <cell r="A3722" t="str">
            <v>FY2014</v>
          </cell>
        </row>
        <row r="3723">
          <cell r="A3723" t="str">
            <v>FY2014</v>
          </cell>
        </row>
        <row r="3724">
          <cell r="A3724" t="str">
            <v>FY2014</v>
          </cell>
        </row>
        <row r="3725">
          <cell r="A3725" t="str">
            <v>FY2014</v>
          </cell>
        </row>
        <row r="3726">
          <cell r="A3726" t="str">
            <v>FY2014</v>
          </cell>
        </row>
        <row r="3727">
          <cell r="A3727" t="str">
            <v>FY2014</v>
          </cell>
        </row>
        <row r="3728">
          <cell r="A3728" t="str">
            <v>FY2014</v>
          </cell>
        </row>
        <row r="3729">
          <cell r="A3729" t="str">
            <v>FY2014</v>
          </cell>
        </row>
        <row r="3730">
          <cell r="A3730" t="str">
            <v>FY2014</v>
          </cell>
        </row>
        <row r="3731">
          <cell r="A3731" t="str">
            <v>FY2014</v>
          </cell>
        </row>
        <row r="3732">
          <cell r="A3732" t="str">
            <v>FY2014</v>
          </cell>
        </row>
        <row r="3733">
          <cell r="A3733" t="str">
            <v>FY2014</v>
          </cell>
        </row>
        <row r="3734">
          <cell r="A3734" t="str">
            <v>FY2014</v>
          </cell>
        </row>
        <row r="3735">
          <cell r="A3735" t="str">
            <v>FY2014</v>
          </cell>
        </row>
        <row r="3736">
          <cell r="A3736" t="str">
            <v>FY2014</v>
          </cell>
        </row>
        <row r="3737">
          <cell r="A3737" t="str">
            <v>FY2014</v>
          </cell>
        </row>
        <row r="3738">
          <cell r="A3738" t="str">
            <v>FY2014</v>
          </cell>
        </row>
        <row r="3739">
          <cell r="A3739" t="str">
            <v>FY2014</v>
          </cell>
        </row>
        <row r="3740">
          <cell r="A3740" t="str">
            <v>FY2014</v>
          </cell>
        </row>
        <row r="3741">
          <cell r="A3741" t="str">
            <v>FY2014</v>
          </cell>
        </row>
        <row r="3742">
          <cell r="A3742" t="str">
            <v>FY2014</v>
          </cell>
        </row>
        <row r="3743">
          <cell r="A3743" t="str">
            <v>FY2014</v>
          </cell>
        </row>
        <row r="3744">
          <cell r="A3744" t="str">
            <v>FY2014</v>
          </cell>
        </row>
        <row r="3745">
          <cell r="A3745" t="str">
            <v>FY2014</v>
          </cell>
        </row>
        <row r="3746">
          <cell r="A3746" t="str">
            <v>FY2014</v>
          </cell>
        </row>
        <row r="3747">
          <cell r="A3747" t="str">
            <v>FY2014</v>
          </cell>
        </row>
        <row r="3748">
          <cell r="A3748" t="str">
            <v>FY2014</v>
          </cell>
        </row>
        <row r="3749">
          <cell r="A3749" t="str">
            <v>FY2014</v>
          </cell>
        </row>
        <row r="3750">
          <cell r="A3750" t="str">
            <v>FY2014</v>
          </cell>
        </row>
        <row r="3751">
          <cell r="A3751" t="str">
            <v>FY2014</v>
          </cell>
        </row>
        <row r="3752">
          <cell r="A3752" t="str">
            <v>FY2014</v>
          </cell>
        </row>
        <row r="3753">
          <cell r="A3753" t="str">
            <v>FY2014</v>
          </cell>
        </row>
        <row r="3754">
          <cell r="A3754" t="str">
            <v>FY2014</v>
          </cell>
        </row>
        <row r="3755">
          <cell r="A3755" t="str">
            <v>FY2014</v>
          </cell>
        </row>
        <row r="3756">
          <cell r="A3756" t="str">
            <v>FY2014</v>
          </cell>
        </row>
        <row r="3757">
          <cell r="A3757" t="str">
            <v>FY2014</v>
          </cell>
        </row>
        <row r="3758">
          <cell r="A3758" t="str">
            <v>FY2014</v>
          </cell>
        </row>
        <row r="3759">
          <cell r="A3759" t="str">
            <v>FY2014</v>
          </cell>
        </row>
        <row r="3760">
          <cell r="A3760" t="str">
            <v>FY2014</v>
          </cell>
        </row>
        <row r="3761">
          <cell r="A3761" t="str">
            <v>FY2014</v>
          </cell>
        </row>
        <row r="3762">
          <cell r="A3762" t="str">
            <v>FY2014</v>
          </cell>
        </row>
        <row r="3763">
          <cell r="A3763" t="str">
            <v>FY2014</v>
          </cell>
        </row>
        <row r="3764">
          <cell r="A3764" t="str">
            <v>FY2014</v>
          </cell>
        </row>
        <row r="3765">
          <cell r="A3765" t="str">
            <v>FY2014</v>
          </cell>
        </row>
        <row r="3766">
          <cell r="A3766" t="str">
            <v>FY2014</v>
          </cell>
        </row>
        <row r="3767">
          <cell r="A3767" t="str">
            <v>FY2014</v>
          </cell>
        </row>
        <row r="3768">
          <cell r="A3768" t="str">
            <v>FY2014</v>
          </cell>
        </row>
        <row r="3769">
          <cell r="A3769" t="str">
            <v>FY2014</v>
          </cell>
        </row>
        <row r="3770">
          <cell r="A3770" t="str">
            <v>FY2014</v>
          </cell>
        </row>
        <row r="3771">
          <cell r="A3771" t="str">
            <v>FY2014</v>
          </cell>
        </row>
        <row r="3772">
          <cell r="A3772" t="str">
            <v>FY2014</v>
          </cell>
        </row>
        <row r="3773">
          <cell r="A3773" t="str">
            <v>FY2014</v>
          </cell>
        </row>
        <row r="3774">
          <cell r="A3774" t="str">
            <v>FY2014</v>
          </cell>
        </row>
        <row r="3775">
          <cell r="A3775" t="str">
            <v>FY2014</v>
          </cell>
        </row>
        <row r="3776">
          <cell r="A3776" t="str">
            <v>FY2014</v>
          </cell>
        </row>
        <row r="3777">
          <cell r="A3777" t="str">
            <v>FY2014</v>
          </cell>
        </row>
        <row r="3778">
          <cell r="A3778" t="str">
            <v>FY2014</v>
          </cell>
        </row>
        <row r="3779">
          <cell r="A3779" t="str">
            <v>FY2014</v>
          </cell>
        </row>
        <row r="3780">
          <cell r="A3780" t="str">
            <v>FY2014</v>
          </cell>
        </row>
        <row r="3781">
          <cell r="A3781" t="str">
            <v>FY2014</v>
          </cell>
        </row>
        <row r="3782">
          <cell r="A3782" t="str">
            <v>FY2014</v>
          </cell>
        </row>
        <row r="3783">
          <cell r="A3783" t="str">
            <v>FY2014</v>
          </cell>
        </row>
        <row r="3784">
          <cell r="A3784" t="str">
            <v>FY2014</v>
          </cell>
        </row>
        <row r="3785">
          <cell r="A3785" t="str">
            <v>FY2014</v>
          </cell>
        </row>
        <row r="3786">
          <cell r="A3786" t="str">
            <v>FY2014</v>
          </cell>
        </row>
        <row r="3787">
          <cell r="A3787" t="str">
            <v>FY2014</v>
          </cell>
        </row>
        <row r="3788">
          <cell r="A3788" t="str">
            <v>FY2014</v>
          </cell>
        </row>
        <row r="3789">
          <cell r="A3789" t="str">
            <v>FY2014</v>
          </cell>
        </row>
        <row r="3790">
          <cell r="A3790" t="str">
            <v>FY2014</v>
          </cell>
        </row>
        <row r="3791">
          <cell r="A3791" t="str">
            <v>FY2014</v>
          </cell>
        </row>
        <row r="3792">
          <cell r="A3792" t="str">
            <v>FY2014</v>
          </cell>
        </row>
        <row r="3793">
          <cell r="A3793" t="str">
            <v>FY2014</v>
          </cell>
        </row>
        <row r="3794">
          <cell r="A3794" t="str">
            <v>FY2014</v>
          </cell>
        </row>
        <row r="3795">
          <cell r="A3795" t="str">
            <v>FY2014</v>
          </cell>
        </row>
        <row r="3796">
          <cell r="A3796" t="str">
            <v>FY2014</v>
          </cell>
        </row>
        <row r="3797">
          <cell r="A3797" t="str">
            <v>FY2014</v>
          </cell>
        </row>
        <row r="3798">
          <cell r="A3798" t="str">
            <v>FY2014</v>
          </cell>
        </row>
        <row r="3799">
          <cell r="A3799" t="str">
            <v>FY2014</v>
          </cell>
        </row>
        <row r="3800">
          <cell r="A3800" t="str">
            <v>FY2014</v>
          </cell>
        </row>
        <row r="3801">
          <cell r="A3801" t="str">
            <v>FY2014</v>
          </cell>
        </row>
        <row r="3802">
          <cell r="A3802" t="str">
            <v>FY2014</v>
          </cell>
        </row>
        <row r="3803">
          <cell r="A3803" t="str">
            <v>FY2014</v>
          </cell>
        </row>
        <row r="3804">
          <cell r="A3804" t="str">
            <v>FY2014</v>
          </cell>
        </row>
        <row r="3805">
          <cell r="A3805" t="str">
            <v>FY2014</v>
          </cell>
        </row>
        <row r="3806">
          <cell r="A3806" t="str">
            <v>FY2014</v>
          </cell>
        </row>
        <row r="3807">
          <cell r="A3807" t="str">
            <v>FY2014</v>
          </cell>
        </row>
        <row r="3808">
          <cell r="A3808" t="str">
            <v>FY2014</v>
          </cell>
        </row>
        <row r="3809">
          <cell r="A3809" t="str">
            <v>FY2014</v>
          </cell>
        </row>
        <row r="3810">
          <cell r="A3810" t="str">
            <v>FY2014</v>
          </cell>
        </row>
        <row r="3811">
          <cell r="A3811" t="str">
            <v>FY2014</v>
          </cell>
        </row>
        <row r="3812">
          <cell r="A3812" t="str">
            <v>FY2014</v>
          </cell>
        </row>
        <row r="3813">
          <cell r="A3813" t="str">
            <v>FY2014</v>
          </cell>
        </row>
        <row r="3814">
          <cell r="A3814" t="str">
            <v>FY2014</v>
          </cell>
        </row>
        <row r="3815">
          <cell r="A3815" t="str">
            <v>FY2014</v>
          </cell>
        </row>
        <row r="3816">
          <cell r="A3816" t="str">
            <v>FY2014</v>
          </cell>
        </row>
        <row r="3817">
          <cell r="A3817" t="str">
            <v>FY2014</v>
          </cell>
        </row>
        <row r="3818">
          <cell r="A3818" t="str">
            <v>FY2014</v>
          </cell>
        </row>
        <row r="3819">
          <cell r="A3819" t="str">
            <v>FY2014</v>
          </cell>
        </row>
        <row r="3820">
          <cell r="A3820" t="str">
            <v>FY2014</v>
          </cell>
        </row>
        <row r="3821">
          <cell r="A3821" t="str">
            <v>FY2014</v>
          </cell>
        </row>
        <row r="3822">
          <cell r="A3822" t="str">
            <v>FY2014</v>
          </cell>
        </row>
        <row r="3823">
          <cell r="A3823" t="str">
            <v>FY2014</v>
          </cell>
        </row>
        <row r="3824">
          <cell r="A3824" t="str">
            <v>FY2014</v>
          </cell>
        </row>
        <row r="3825">
          <cell r="A3825" t="str">
            <v>FY2014</v>
          </cell>
        </row>
        <row r="3826">
          <cell r="A3826" t="str">
            <v>FY2014</v>
          </cell>
        </row>
        <row r="3827">
          <cell r="A3827" t="str">
            <v>FY2014</v>
          </cell>
        </row>
        <row r="3828">
          <cell r="A3828" t="str">
            <v>FY2014</v>
          </cell>
        </row>
        <row r="3829">
          <cell r="A3829" t="str">
            <v>FY2014</v>
          </cell>
        </row>
        <row r="3830">
          <cell r="A3830" t="str">
            <v>FY2014</v>
          </cell>
        </row>
        <row r="3831">
          <cell r="A3831" t="str">
            <v>FY2014</v>
          </cell>
        </row>
        <row r="3832">
          <cell r="A3832" t="str">
            <v>FY2014</v>
          </cell>
        </row>
        <row r="3833">
          <cell r="A3833" t="str">
            <v>FY2014</v>
          </cell>
        </row>
        <row r="3834">
          <cell r="A3834" t="str">
            <v>FY2014</v>
          </cell>
        </row>
        <row r="3835">
          <cell r="A3835" t="str">
            <v>FY2014</v>
          </cell>
        </row>
        <row r="3836">
          <cell r="A3836" t="str">
            <v>FY2014</v>
          </cell>
        </row>
        <row r="3837">
          <cell r="A3837" t="str">
            <v>FY2014</v>
          </cell>
        </row>
        <row r="3838">
          <cell r="A3838" t="str">
            <v>FY2014</v>
          </cell>
        </row>
        <row r="3839">
          <cell r="A3839" t="str">
            <v>FY2014</v>
          </cell>
        </row>
        <row r="3840">
          <cell r="A3840" t="str">
            <v>FY2014</v>
          </cell>
        </row>
        <row r="3841">
          <cell r="A3841" t="str">
            <v>FY2014</v>
          </cell>
        </row>
        <row r="3842">
          <cell r="A3842" t="str">
            <v>FY2014</v>
          </cell>
        </row>
        <row r="3843">
          <cell r="A3843" t="str">
            <v>FY2014</v>
          </cell>
        </row>
        <row r="3844">
          <cell r="A3844" t="str">
            <v>FY2014</v>
          </cell>
        </row>
        <row r="3845">
          <cell r="A3845" t="str">
            <v>FY2014</v>
          </cell>
        </row>
        <row r="3846">
          <cell r="A3846" t="str">
            <v>FY2014</v>
          </cell>
        </row>
        <row r="3847">
          <cell r="A3847" t="str">
            <v>FY2014</v>
          </cell>
        </row>
        <row r="3848">
          <cell r="A3848" t="str">
            <v>FY2014</v>
          </cell>
        </row>
        <row r="3849">
          <cell r="A3849" t="str">
            <v>FY2014</v>
          </cell>
        </row>
        <row r="3850">
          <cell r="A3850" t="str">
            <v>FY2014</v>
          </cell>
        </row>
        <row r="3851">
          <cell r="A3851" t="str">
            <v>FY2014</v>
          </cell>
        </row>
        <row r="3852">
          <cell r="A3852" t="str">
            <v>FY2014</v>
          </cell>
        </row>
        <row r="3853">
          <cell r="A3853" t="str">
            <v>FY2014</v>
          </cell>
        </row>
        <row r="3854">
          <cell r="A3854" t="str">
            <v>FY2014</v>
          </cell>
        </row>
        <row r="3855">
          <cell r="A3855" t="str">
            <v>FY2014</v>
          </cell>
        </row>
        <row r="3856">
          <cell r="A3856" t="str">
            <v>FY2014</v>
          </cell>
        </row>
        <row r="3857">
          <cell r="A3857" t="str">
            <v>FY2014</v>
          </cell>
        </row>
        <row r="3858">
          <cell r="A3858" t="str">
            <v>FY2014</v>
          </cell>
        </row>
        <row r="3859">
          <cell r="A3859" t="str">
            <v>FY2014</v>
          </cell>
        </row>
        <row r="3860">
          <cell r="A3860" t="str">
            <v>FY2014</v>
          </cell>
        </row>
        <row r="3861">
          <cell r="A3861" t="str">
            <v>FY2014</v>
          </cell>
        </row>
        <row r="3862">
          <cell r="A3862" t="str">
            <v>FY2014</v>
          </cell>
        </row>
        <row r="3863">
          <cell r="A3863" t="str">
            <v>FY2014</v>
          </cell>
        </row>
        <row r="3864">
          <cell r="A3864" t="str">
            <v>FY2014</v>
          </cell>
        </row>
        <row r="3865">
          <cell r="A3865" t="str">
            <v>FY2014</v>
          </cell>
        </row>
        <row r="3866">
          <cell r="A3866" t="str">
            <v>FY2014</v>
          </cell>
        </row>
        <row r="3867">
          <cell r="A3867" t="str">
            <v>FY2014</v>
          </cell>
        </row>
        <row r="3868">
          <cell r="A3868" t="str">
            <v>FY2014</v>
          </cell>
        </row>
        <row r="3869">
          <cell r="A3869" t="str">
            <v>FY2014</v>
          </cell>
        </row>
        <row r="3870">
          <cell r="A3870" t="str">
            <v>FY2014</v>
          </cell>
        </row>
        <row r="3871">
          <cell r="A3871" t="str">
            <v>FY2014</v>
          </cell>
        </row>
        <row r="3872">
          <cell r="A3872" t="str">
            <v>FY2014</v>
          </cell>
        </row>
        <row r="3873">
          <cell r="A3873" t="str">
            <v>FY2014</v>
          </cell>
        </row>
        <row r="3874">
          <cell r="A3874" t="str">
            <v>FY2014</v>
          </cell>
        </row>
        <row r="3875">
          <cell r="A3875" t="str">
            <v>FY2014</v>
          </cell>
        </row>
        <row r="3876">
          <cell r="A3876" t="str">
            <v>FY2014</v>
          </cell>
        </row>
        <row r="3877">
          <cell r="A3877" t="str">
            <v>FY2014</v>
          </cell>
        </row>
        <row r="3878">
          <cell r="A3878" t="str">
            <v>FY2014</v>
          </cell>
        </row>
        <row r="3879">
          <cell r="A3879" t="str">
            <v>FY2014</v>
          </cell>
        </row>
        <row r="3880">
          <cell r="A3880" t="str">
            <v>FY2014</v>
          </cell>
        </row>
        <row r="3881">
          <cell r="A3881" t="str">
            <v>FY2014</v>
          </cell>
        </row>
        <row r="3882">
          <cell r="A3882" t="str">
            <v>FY2014</v>
          </cell>
        </row>
        <row r="3883">
          <cell r="A3883" t="str">
            <v>FY2014</v>
          </cell>
        </row>
        <row r="3884">
          <cell r="A3884" t="str">
            <v>FY2014</v>
          </cell>
        </row>
        <row r="3885">
          <cell r="A3885" t="str">
            <v>FY2014</v>
          </cell>
        </row>
        <row r="3886">
          <cell r="A3886" t="str">
            <v>FY2014</v>
          </cell>
        </row>
        <row r="3887">
          <cell r="A3887" t="str">
            <v>FY2014</v>
          </cell>
        </row>
        <row r="3888">
          <cell r="A3888" t="str">
            <v>FY2014</v>
          </cell>
        </row>
        <row r="3889">
          <cell r="A3889" t="str">
            <v>FY2014</v>
          </cell>
        </row>
        <row r="3890">
          <cell r="A3890" t="str">
            <v>FY2014</v>
          </cell>
        </row>
        <row r="3891">
          <cell r="A3891" t="str">
            <v>FY2014</v>
          </cell>
        </row>
        <row r="3892">
          <cell r="A3892" t="str">
            <v>FY2014</v>
          </cell>
        </row>
        <row r="3893">
          <cell r="A3893" t="str">
            <v>FY2014</v>
          </cell>
        </row>
        <row r="3894">
          <cell r="A3894" t="str">
            <v>FY2014</v>
          </cell>
        </row>
        <row r="3895">
          <cell r="A3895" t="str">
            <v>FY2014</v>
          </cell>
        </row>
        <row r="3896">
          <cell r="A3896" t="str">
            <v>FY2014</v>
          </cell>
        </row>
        <row r="3897">
          <cell r="A3897" t="str">
            <v>FY2014</v>
          </cell>
        </row>
        <row r="3898">
          <cell r="A3898" t="str">
            <v>FY2014</v>
          </cell>
        </row>
        <row r="3899">
          <cell r="A3899" t="str">
            <v>FY2014</v>
          </cell>
        </row>
        <row r="3900">
          <cell r="A3900" t="str">
            <v>FY2014</v>
          </cell>
        </row>
        <row r="3901">
          <cell r="A3901" t="str">
            <v>FY2014</v>
          </cell>
        </row>
        <row r="3902">
          <cell r="A3902" t="str">
            <v>FY2014</v>
          </cell>
        </row>
        <row r="3903">
          <cell r="A3903" t="str">
            <v>FY2014</v>
          </cell>
        </row>
        <row r="3904">
          <cell r="A3904" t="str">
            <v>FY2014</v>
          </cell>
        </row>
        <row r="3905">
          <cell r="A3905" t="str">
            <v>FY2014</v>
          </cell>
        </row>
        <row r="3906">
          <cell r="A3906" t="str">
            <v>FY2014</v>
          </cell>
        </row>
        <row r="3907">
          <cell r="A3907" t="str">
            <v>FY2014</v>
          </cell>
        </row>
        <row r="3908">
          <cell r="A3908" t="str">
            <v>FY2014</v>
          </cell>
        </row>
        <row r="3909">
          <cell r="A3909" t="str">
            <v>FY2014</v>
          </cell>
        </row>
        <row r="3910">
          <cell r="A3910" t="str">
            <v>FY2014</v>
          </cell>
        </row>
        <row r="3911">
          <cell r="A3911" t="str">
            <v>FY2014</v>
          </cell>
        </row>
        <row r="3912">
          <cell r="A3912" t="str">
            <v>FY2014</v>
          </cell>
        </row>
        <row r="3913">
          <cell r="A3913" t="str">
            <v>FY2014</v>
          </cell>
        </row>
        <row r="3914">
          <cell r="A3914" t="str">
            <v>FY2014</v>
          </cell>
        </row>
        <row r="3915">
          <cell r="A3915" t="str">
            <v>FY2014</v>
          </cell>
        </row>
        <row r="3916">
          <cell r="A3916" t="str">
            <v>FY2014</v>
          </cell>
        </row>
        <row r="3917">
          <cell r="A3917" t="str">
            <v>FY2014</v>
          </cell>
        </row>
        <row r="3918">
          <cell r="A3918" t="str">
            <v>FY2014</v>
          </cell>
        </row>
        <row r="3919">
          <cell r="A3919" t="str">
            <v>FY2014</v>
          </cell>
        </row>
        <row r="3920">
          <cell r="A3920" t="str">
            <v>FY2014</v>
          </cell>
        </row>
        <row r="3921">
          <cell r="A3921" t="str">
            <v>FY2014</v>
          </cell>
        </row>
        <row r="3922">
          <cell r="A3922" t="str">
            <v>FY2014</v>
          </cell>
        </row>
        <row r="3923">
          <cell r="A3923" t="str">
            <v>FY2014</v>
          </cell>
        </row>
        <row r="3924">
          <cell r="A3924" t="str">
            <v>FY2014</v>
          </cell>
        </row>
        <row r="3925">
          <cell r="A3925" t="str">
            <v>FY2014</v>
          </cell>
        </row>
        <row r="3926">
          <cell r="A3926" t="str">
            <v>FY2014</v>
          </cell>
        </row>
        <row r="3927">
          <cell r="A3927" t="str">
            <v>FY2014</v>
          </cell>
        </row>
        <row r="3928">
          <cell r="A3928" t="str">
            <v>FY2014</v>
          </cell>
        </row>
        <row r="3929">
          <cell r="A3929" t="str">
            <v>FY2014</v>
          </cell>
        </row>
        <row r="3930">
          <cell r="A3930" t="str">
            <v>FY2014</v>
          </cell>
        </row>
        <row r="3931">
          <cell r="A3931" t="str">
            <v>FY2014</v>
          </cell>
        </row>
        <row r="3932">
          <cell r="A3932" t="str">
            <v>FY2014</v>
          </cell>
        </row>
        <row r="3933">
          <cell r="A3933" t="str">
            <v>FY2014</v>
          </cell>
        </row>
        <row r="3934">
          <cell r="A3934" t="str">
            <v>FY2014</v>
          </cell>
        </row>
        <row r="3935">
          <cell r="A3935" t="str">
            <v>FY2014</v>
          </cell>
        </row>
        <row r="3936">
          <cell r="A3936" t="str">
            <v>FY2014</v>
          </cell>
        </row>
        <row r="3937">
          <cell r="A3937" t="str">
            <v>FY2014</v>
          </cell>
        </row>
        <row r="3938">
          <cell r="A3938" t="str">
            <v>FY2014</v>
          </cell>
        </row>
        <row r="3939">
          <cell r="A3939" t="str">
            <v>FY2014</v>
          </cell>
        </row>
        <row r="3940">
          <cell r="A3940" t="str">
            <v>FY2014</v>
          </cell>
        </row>
        <row r="3941">
          <cell r="A3941" t="str">
            <v>FY2014</v>
          </cell>
        </row>
        <row r="3942">
          <cell r="A3942" t="str">
            <v>FY2014</v>
          </cell>
        </row>
        <row r="3943">
          <cell r="A3943" t="str">
            <v>FY2014</v>
          </cell>
        </row>
        <row r="3944">
          <cell r="A3944" t="str">
            <v>FY2014</v>
          </cell>
        </row>
        <row r="3945">
          <cell r="A3945" t="str">
            <v>FY2014</v>
          </cell>
        </row>
        <row r="3946">
          <cell r="A3946" t="str">
            <v>FY2014</v>
          </cell>
        </row>
        <row r="3947">
          <cell r="A3947" t="str">
            <v>FY2014</v>
          </cell>
        </row>
        <row r="3948">
          <cell r="A3948" t="str">
            <v>FY2014</v>
          </cell>
        </row>
        <row r="3949">
          <cell r="A3949" t="str">
            <v>FY2014</v>
          </cell>
        </row>
        <row r="3950">
          <cell r="A3950" t="str">
            <v>FY2014</v>
          </cell>
        </row>
        <row r="3951">
          <cell r="A3951" t="str">
            <v>FY2014</v>
          </cell>
        </row>
        <row r="3952">
          <cell r="A3952" t="str">
            <v>FY2014</v>
          </cell>
        </row>
        <row r="3953">
          <cell r="A3953" t="str">
            <v>FY2014</v>
          </cell>
        </row>
        <row r="3954">
          <cell r="A3954" t="str">
            <v>FY2014</v>
          </cell>
        </row>
        <row r="3955">
          <cell r="A3955" t="str">
            <v>FY2014</v>
          </cell>
        </row>
        <row r="3956">
          <cell r="A3956" t="str">
            <v>FY2014</v>
          </cell>
        </row>
        <row r="3957">
          <cell r="A3957" t="str">
            <v>FY2014</v>
          </cell>
        </row>
        <row r="3958">
          <cell r="A3958" t="str">
            <v>FY2014</v>
          </cell>
        </row>
        <row r="3959">
          <cell r="A3959" t="str">
            <v>FY2014</v>
          </cell>
        </row>
        <row r="3960">
          <cell r="A3960" t="str">
            <v>FY2014</v>
          </cell>
        </row>
        <row r="3961">
          <cell r="A3961" t="str">
            <v>FY2014</v>
          </cell>
        </row>
        <row r="3962">
          <cell r="A3962" t="str">
            <v>FY2014</v>
          </cell>
        </row>
        <row r="3963">
          <cell r="A3963" t="str">
            <v>FY2014</v>
          </cell>
        </row>
        <row r="3964">
          <cell r="A3964" t="str">
            <v>FY2014</v>
          </cell>
        </row>
        <row r="3965">
          <cell r="A3965" t="str">
            <v>FY2014</v>
          </cell>
        </row>
        <row r="3966">
          <cell r="A3966" t="str">
            <v>FY2014</v>
          </cell>
        </row>
        <row r="3967">
          <cell r="A3967" t="str">
            <v>FY2014</v>
          </cell>
        </row>
        <row r="3968">
          <cell r="A3968" t="str">
            <v>FY2014</v>
          </cell>
        </row>
        <row r="3969">
          <cell r="A3969" t="str">
            <v>FY2014</v>
          </cell>
        </row>
        <row r="3970">
          <cell r="A3970" t="str">
            <v>FY2014</v>
          </cell>
        </row>
        <row r="3971">
          <cell r="A3971" t="str">
            <v>FY2014</v>
          </cell>
        </row>
        <row r="3972">
          <cell r="A3972" t="str">
            <v>FY2014</v>
          </cell>
        </row>
        <row r="3973">
          <cell r="A3973" t="str">
            <v>FY2014</v>
          </cell>
        </row>
        <row r="3974">
          <cell r="A3974" t="str">
            <v>FY2014</v>
          </cell>
        </row>
        <row r="3975">
          <cell r="A3975" t="str">
            <v>FY2014</v>
          </cell>
        </row>
        <row r="3976">
          <cell r="A3976" t="str">
            <v>FY2014</v>
          </cell>
        </row>
        <row r="3977">
          <cell r="A3977" t="str">
            <v>FY2014</v>
          </cell>
        </row>
        <row r="3978">
          <cell r="A3978" t="str">
            <v>FY2014</v>
          </cell>
        </row>
        <row r="3979">
          <cell r="A3979" t="str">
            <v>FY2014</v>
          </cell>
        </row>
        <row r="3980">
          <cell r="A3980" t="str">
            <v>FY2014</v>
          </cell>
        </row>
        <row r="3981">
          <cell r="A3981" t="str">
            <v>FY2014</v>
          </cell>
        </row>
        <row r="3982">
          <cell r="A3982" t="str">
            <v>FY2014</v>
          </cell>
        </row>
        <row r="3983">
          <cell r="A3983" t="str">
            <v>FY2014</v>
          </cell>
        </row>
        <row r="3984">
          <cell r="A3984" t="str">
            <v>FY2014</v>
          </cell>
        </row>
        <row r="3985">
          <cell r="A3985" t="str">
            <v>FY2014</v>
          </cell>
        </row>
        <row r="3986">
          <cell r="A3986" t="str">
            <v>FY2014</v>
          </cell>
        </row>
        <row r="3987">
          <cell r="A3987" t="str">
            <v>FY2014</v>
          </cell>
        </row>
        <row r="3988">
          <cell r="A3988" t="str">
            <v>FY2014</v>
          </cell>
        </row>
        <row r="3989">
          <cell r="A3989" t="str">
            <v>FY2014</v>
          </cell>
        </row>
        <row r="3990">
          <cell r="A3990" t="str">
            <v>FY2014</v>
          </cell>
        </row>
        <row r="3991">
          <cell r="A3991" t="str">
            <v>FY2014</v>
          </cell>
        </row>
        <row r="3992">
          <cell r="A3992" t="str">
            <v>FY2014</v>
          </cell>
        </row>
        <row r="3993">
          <cell r="A3993" t="str">
            <v>FY2014</v>
          </cell>
        </row>
        <row r="3994">
          <cell r="A3994" t="str">
            <v>FY2014</v>
          </cell>
        </row>
        <row r="3995">
          <cell r="A3995" t="str">
            <v>FY2014</v>
          </cell>
        </row>
        <row r="3996">
          <cell r="A3996" t="str">
            <v>FY2014</v>
          </cell>
        </row>
        <row r="3997">
          <cell r="A3997" t="str">
            <v>FY2014</v>
          </cell>
        </row>
        <row r="3998">
          <cell r="A3998" t="str">
            <v>FY2014</v>
          </cell>
        </row>
        <row r="3999">
          <cell r="A3999" t="str">
            <v>FY2014</v>
          </cell>
        </row>
        <row r="4000">
          <cell r="A4000" t="str">
            <v>FY2014</v>
          </cell>
        </row>
        <row r="4001">
          <cell r="A4001" t="str">
            <v>FY2014</v>
          </cell>
        </row>
        <row r="4002">
          <cell r="A4002" t="str">
            <v>FY2014</v>
          </cell>
        </row>
        <row r="4003">
          <cell r="A4003" t="str">
            <v>FY2014</v>
          </cell>
        </row>
        <row r="4004">
          <cell r="A4004" t="str">
            <v>FY2014</v>
          </cell>
        </row>
        <row r="4005">
          <cell r="A4005" t="str">
            <v>FY2014</v>
          </cell>
        </row>
        <row r="4006">
          <cell r="A4006" t="str">
            <v>FY2014</v>
          </cell>
        </row>
        <row r="4007">
          <cell r="A4007" t="str">
            <v>FY2014</v>
          </cell>
        </row>
        <row r="4008">
          <cell r="A4008" t="str">
            <v>FY2014</v>
          </cell>
        </row>
        <row r="4009">
          <cell r="A4009" t="str">
            <v>FY2014</v>
          </cell>
        </row>
        <row r="4010">
          <cell r="A4010" t="str">
            <v>FY2014</v>
          </cell>
        </row>
        <row r="4011">
          <cell r="A4011" t="str">
            <v>FY2014</v>
          </cell>
        </row>
        <row r="4012">
          <cell r="A4012" t="str">
            <v>FY2014</v>
          </cell>
        </row>
        <row r="4013">
          <cell r="A4013" t="str">
            <v>FY2014</v>
          </cell>
        </row>
        <row r="4014">
          <cell r="A4014" t="str">
            <v>FY2014</v>
          </cell>
        </row>
        <row r="4015">
          <cell r="A4015" t="str">
            <v>FY2014</v>
          </cell>
        </row>
        <row r="4016">
          <cell r="A4016" t="str">
            <v>FY2014</v>
          </cell>
        </row>
        <row r="4017">
          <cell r="A4017" t="str">
            <v>FY2014</v>
          </cell>
        </row>
        <row r="4018">
          <cell r="A4018" t="str">
            <v>FY2014</v>
          </cell>
        </row>
        <row r="4019">
          <cell r="A4019" t="str">
            <v>FY2014</v>
          </cell>
        </row>
        <row r="4020">
          <cell r="A4020" t="str">
            <v>FY2014</v>
          </cell>
        </row>
        <row r="4021">
          <cell r="A4021" t="str">
            <v>FY2014</v>
          </cell>
        </row>
        <row r="4022">
          <cell r="A4022" t="str">
            <v>FY2014</v>
          </cell>
        </row>
        <row r="4023">
          <cell r="A4023" t="str">
            <v>FY2014</v>
          </cell>
        </row>
        <row r="4024">
          <cell r="A4024" t="str">
            <v>FY2014</v>
          </cell>
        </row>
        <row r="4025">
          <cell r="A4025" t="str">
            <v>FY2014</v>
          </cell>
        </row>
        <row r="4026">
          <cell r="A4026" t="str">
            <v>FY2014</v>
          </cell>
        </row>
        <row r="4027">
          <cell r="A4027" t="str">
            <v>FY2014</v>
          </cell>
        </row>
        <row r="4028">
          <cell r="A4028" t="str">
            <v>FY2014</v>
          </cell>
        </row>
        <row r="4029">
          <cell r="A4029" t="str">
            <v>FY2014</v>
          </cell>
        </row>
        <row r="4030">
          <cell r="A4030" t="str">
            <v>FY2014</v>
          </cell>
        </row>
        <row r="4031">
          <cell r="A4031" t="str">
            <v>FY2014</v>
          </cell>
        </row>
        <row r="4032">
          <cell r="A4032" t="str">
            <v>FY2014</v>
          </cell>
        </row>
        <row r="4033">
          <cell r="A4033" t="str">
            <v>FY2014</v>
          </cell>
        </row>
        <row r="4034">
          <cell r="A4034" t="str">
            <v>FY2014</v>
          </cell>
        </row>
        <row r="4035">
          <cell r="A4035" t="str">
            <v>FY2014</v>
          </cell>
        </row>
        <row r="4036">
          <cell r="A4036" t="str">
            <v>FY2014</v>
          </cell>
        </row>
        <row r="4037">
          <cell r="A4037" t="str">
            <v>FY2014</v>
          </cell>
        </row>
        <row r="4038">
          <cell r="A4038" t="str">
            <v>FY2014</v>
          </cell>
        </row>
        <row r="4039">
          <cell r="A4039" t="str">
            <v>FY2014</v>
          </cell>
        </row>
        <row r="4040">
          <cell r="A4040" t="str">
            <v>FY2014</v>
          </cell>
        </row>
        <row r="4041">
          <cell r="A4041" t="str">
            <v>FY2014</v>
          </cell>
        </row>
        <row r="4042">
          <cell r="A4042" t="str">
            <v>FY2014</v>
          </cell>
        </row>
        <row r="4043">
          <cell r="A4043" t="str">
            <v>FY2014</v>
          </cell>
        </row>
        <row r="4044">
          <cell r="A4044" t="str">
            <v>FY2014</v>
          </cell>
        </row>
        <row r="4045">
          <cell r="A4045" t="str">
            <v>FY2014</v>
          </cell>
        </row>
        <row r="4046">
          <cell r="A4046" t="str">
            <v>FY2014</v>
          </cell>
        </row>
        <row r="4047">
          <cell r="A4047" t="str">
            <v>FY2014</v>
          </cell>
        </row>
        <row r="4048">
          <cell r="A4048" t="str">
            <v>FY2014</v>
          </cell>
        </row>
        <row r="4049">
          <cell r="A4049" t="str">
            <v>FY2014</v>
          </cell>
        </row>
        <row r="4050">
          <cell r="A4050" t="str">
            <v>FY2014</v>
          </cell>
        </row>
        <row r="4051">
          <cell r="A4051" t="str">
            <v>FY2014</v>
          </cell>
        </row>
        <row r="4052">
          <cell r="A4052" t="str">
            <v>FY2014</v>
          </cell>
        </row>
        <row r="4053">
          <cell r="A4053" t="str">
            <v>FY2014</v>
          </cell>
        </row>
        <row r="4054">
          <cell r="A4054" t="str">
            <v>FY2014</v>
          </cell>
        </row>
        <row r="4055">
          <cell r="A4055" t="str">
            <v>FY2014</v>
          </cell>
        </row>
        <row r="4056">
          <cell r="A4056" t="str">
            <v>FY2014</v>
          </cell>
        </row>
        <row r="4057">
          <cell r="A4057" t="str">
            <v>FY2014</v>
          </cell>
        </row>
        <row r="4058">
          <cell r="A4058" t="str">
            <v>FY2014</v>
          </cell>
        </row>
        <row r="4059">
          <cell r="A4059" t="str">
            <v>FY2014</v>
          </cell>
        </row>
        <row r="4060">
          <cell r="A4060" t="str">
            <v>FY2014</v>
          </cell>
        </row>
        <row r="4061">
          <cell r="A4061" t="str">
            <v>FY2014</v>
          </cell>
        </row>
        <row r="4062">
          <cell r="A4062" t="str">
            <v>FY2014</v>
          </cell>
        </row>
        <row r="4063">
          <cell r="A4063" t="str">
            <v>FY2014</v>
          </cell>
        </row>
        <row r="4064">
          <cell r="A4064" t="str">
            <v>FY2014</v>
          </cell>
        </row>
        <row r="4065">
          <cell r="A4065" t="str">
            <v>FY2014</v>
          </cell>
        </row>
        <row r="4066">
          <cell r="A4066" t="str">
            <v>FY2014</v>
          </cell>
        </row>
        <row r="4067">
          <cell r="A4067" t="str">
            <v>FY2014</v>
          </cell>
        </row>
        <row r="4068">
          <cell r="A4068" t="str">
            <v>FY2014</v>
          </cell>
        </row>
        <row r="4069">
          <cell r="A4069" t="str">
            <v>FY2014</v>
          </cell>
        </row>
        <row r="4070">
          <cell r="A4070" t="str">
            <v>FY2014</v>
          </cell>
        </row>
        <row r="4071">
          <cell r="A4071" t="str">
            <v>FY2014</v>
          </cell>
        </row>
        <row r="4072">
          <cell r="A4072" t="str">
            <v>FY2014</v>
          </cell>
        </row>
        <row r="4073">
          <cell r="A4073" t="str">
            <v>FY2014</v>
          </cell>
        </row>
        <row r="4074">
          <cell r="A4074" t="str">
            <v>FY2014</v>
          </cell>
        </row>
        <row r="4075">
          <cell r="A4075" t="str">
            <v>FY2014</v>
          </cell>
        </row>
        <row r="4076">
          <cell r="A4076" t="str">
            <v>FY2014</v>
          </cell>
        </row>
        <row r="4077">
          <cell r="A4077" t="str">
            <v>FY2014</v>
          </cell>
        </row>
        <row r="4078">
          <cell r="A4078" t="str">
            <v>FY2014</v>
          </cell>
        </row>
        <row r="4079">
          <cell r="A4079" t="str">
            <v>FY2014</v>
          </cell>
        </row>
        <row r="4080">
          <cell r="A4080" t="str">
            <v>FY2014</v>
          </cell>
        </row>
        <row r="4081">
          <cell r="A4081" t="str">
            <v>FY2014</v>
          </cell>
        </row>
        <row r="4082">
          <cell r="A4082" t="str">
            <v>FY2014</v>
          </cell>
        </row>
        <row r="4083">
          <cell r="A4083" t="str">
            <v>FY2014</v>
          </cell>
        </row>
        <row r="4084">
          <cell r="A4084" t="str">
            <v>FY2014</v>
          </cell>
        </row>
        <row r="4085">
          <cell r="A4085" t="str">
            <v>FY2014</v>
          </cell>
        </row>
        <row r="4086">
          <cell r="A4086" t="str">
            <v>FY2014</v>
          </cell>
        </row>
        <row r="4087">
          <cell r="A4087" t="str">
            <v>FY2014</v>
          </cell>
        </row>
        <row r="4088">
          <cell r="A4088" t="str">
            <v>FY2014</v>
          </cell>
        </row>
        <row r="4089">
          <cell r="A4089" t="str">
            <v>FY2014</v>
          </cell>
        </row>
        <row r="4090">
          <cell r="A4090" t="str">
            <v>FY2014</v>
          </cell>
        </row>
        <row r="4091">
          <cell r="A4091" t="str">
            <v>FY2014</v>
          </cell>
        </row>
        <row r="4092">
          <cell r="A4092" t="str">
            <v>FY2014</v>
          </cell>
        </row>
        <row r="4093">
          <cell r="A4093" t="str">
            <v>FY2014</v>
          </cell>
        </row>
        <row r="4094">
          <cell r="A4094" t="str">
            <v>FY2014</v>
          </cell>
        </row>
        <row r="4095">
          <cell r="A4095" t="str">
            <v>FY2014</v>
          </cell>
        </row>
        <row r="4096">
          <cell r="A4096" t="str">
            <v>FY2014</v>
          </cell>
        </row>
        <row r="4097">
          <cell r="A4097" t="str">
            <v>FY2014</v>
          </cell>
        </row>
        <row r="4098">
          <cell r="A4098" t="str">
            <v>FY2014</v>
          </cell>
        </row>
        <row r="4099">
          <cell r="A4099" t="str">
            <v>FY2014</v>
          </cell>
        </row>
        <row r="4100">
          <cell r="A4100" t="str">
            <v>FY2014</v>
          </cell>
        </row>
        <row r="4101">
          <cell r="A4101" t="str">
            <v>FY2014</v>
          </cell>
        </row>
        <row r="4102">
          <cell r="A4102" t="str">
            <v>FY2014</v>
          </cell>
        </row>
        <row r="4103">
          <cell r="A4103" t="str">
            <v>FY2014</v>
          </cell>
        </row>
        <row r="4104">
          <cell r="A4104" t="str">
            <v>FY2014</v>
          </cell>
        </row>
        <row r="4105">
          <cell r="A4105" t="str">
            <v>FY2014</v>
          </cell>
        </row>
        <row r="4106">
          <cell r="A4106" t="str">
            <v>FY2014</v>
          </cell>
        </row>
        <row r="4107">
          <cell r="A4107" t="str">
            <v>FY2014</v>
          </cell>
        </row>
        <row r="4108">
          <cell r="A4108" t="str">
            <v>FY2014</v>
          </cell>
        </row>
        <row r="4109">
          <cell r="A4109" t="str">
            <v>FY2014</v>
          </cell>
        </row>
        <row r="4110">
          <cell r="A4110" t="str">
            <v>FY2014</v>
          </cell>
        </row>
        <row r="4111">
          <cell r="A4111" t="str">
            <v>FY2014</v>
          </cell>
        </row>
        <row r="4112">
          <cell r="A4112" t="str">
            <v>FY2014</v>
          </cell>
        </row>
        <row r="4113">
          <cell r="A4113" t="str">
            <v>FY2014</v>
          </cell>
        </row>
        <row r="4114">
          <cell r="A4114" t="str">
            <v>FY2014</v>
          </cell>
        </row>
        <row r="4115">
          <cell r="A4115" t="str">
            <v>FY2014</v>
          </cell>
        </row>
        <row r="4116">
          <cell r="A4116" t="str">
            <v>FY2014</v>
          </cell>
        </row>
        <row r="4117">
          <cell r="A4117" t="str">
            <v>FY2014</v>
          </cell>
        </row>
        <row r="4118">
          <cell r="A4118" t="str">
            <v>FY2014</v>
          </cell>
        </row>
        <row r="4119">
          <cell r="A4119" t="str">
            <v>FY2014</v>
          </cell>
        </row>
        <row r="4120">
          <cell r="A4120" t="str">
            <v>FY2014</v>
          </cell>
        </row>
        <row r="4121">
          <cell r="A4121" t="str">
            <v>FY2014</v>
          </cell>
        </row>
        <row r="4122">
          <cell r="A4122" t="str">
            <v>FY2014</v>
          </cell>
        </row>
        <row r="4123">
          <cell r="A4123" t="str">
            <v>FY2014</v>
          </cell>
        </row>
        <row r="4124">
          <cell r="A4124" t="str">
            <v>FY2014</v>
          </cell>
        </row>
        <row r="4125">
          <cell r="A4125" t="str">
            <v>FY2014</v>
          </cell>
        </row>
        <row r="4126">
          <cell r="A4126" t="str">
            <v>FY2014</v>
          </cell>
        </row>
        <row r="4127">
          <cell r="A4127" t="str">
            <v>FY2014</v>
          </cell>
        </row>
        <row r="4128">
          <cell r="A4128" t="str">
            <v>FY2014</v>
          </cell>
        </row>
        <row r="4129">
          <cell r="A4129" t="str">
            <v>FY2014</v>
          </cell>
        </row>
        <row r="4130">
          <cell r="A4130" t="str">
            <v>FY2014</v>
          </cell>
        </row>
        <row r="4131">
          <cell r="A4131" t="str">
            <v>FY2014</v>
          </cell>
        </row>
        <row r="4132">
          <cell r="A4132" t="str">
            <v>FY2014</v>
          </cell>
        </row>
        <row r="4133">
          <cell r="A4133" t="str">
            <v>FY2014</v>
          </cell>
        </row>
        <row r="4134">
          <cell r="A4134" t="str">
            <v>FY2014</v>
          </cell>
        </row>
        <row r="4135">
          <cell r="A4135" t="str">
            <v>FY2014</v>
          </cell>
        </row>
        <row r="4136">
          <cell r="A4136" t="str">
            <v>FY2014</v>
          </cell>
        </row>
        <row r="4137">
          <cell r="A4137" t="str">
            <v>FY2014</v>
          </cell>
        </row>
        <row r="4138">
          <cell r="A4138" t="str">
            <v>FY2014</v>
          </cell>
        </row>
        <row r="4139">
          <cell r="A4139" t="str">
            <v>FY2014</v>
          </cell>
        </row>
        <row r="4140">
          <cell r="A4140" t="str">
            <v>FY2014</v>
          </cell>
        </row>
        <row r="4141">
          <cell r="A4141" t="str">
            <v>FY2014</v>
          </cell>
        </row>
        <row r="4142">
          <cell r="A4142" t="str">
            <v>FY2014</v>
          </cell>
        </row>
        <row r="4143">
          <cell r="A4143" t="str">
            <v>FY2014</v>
          </cell>
        </row>
        <row r="4144">
          <cell r="A4144" t="str">
            <v>FY2014</v>
          </cell>
        </row>
        <row r="4145">
          <cell r="A4145" t="str">
            <v>FY2014</v>
          </cell>
        </row>
        <row r="4146">
          <cell r="A4146" t="str">
            <v>FY2014</v>
          </cell>
        </row>
        <row r="4147">
          <cell r="A4147" t="str">
            <v>FY2014</v>
          </cell>
        </row>
        <row r="4148">
          <cell r="A4148" t="str">
            <v>FY2014</v>
          </cell>
        </row>
        <row r="4149">
          <cell r="A4149" t="str">
            <v>FY2014</v>
          </cell>
        </row>
        <row r="4150">
          <cell r="A4150" t="str">
            <v>FY2014</v>
          </cell>
        </row>
        <row r="4151">
          <cell r="A4151" t="str">
            <v>FY2014</v>
          </cell>
        </row>
        <row r="4152">
          <cell r="A4152" t="str">
            <v>FY2014</v>
          </cell>
        </row>
        <row r="4153">
          <cell r="A4153" t="str">
            <v>FY2014</v>
          </cell>
        </row>
        <row r="4154">
          <cell r="A4154" t="str">
            <v>FY2014</v>
          </cell>
        </row>
        <row r="4155">
          <cell r="A4155" t="str">
            <v>FY2014</v>
          </cell>
        </row>
        <row r="4156">
          <cell r="A4156" t="str">
            <v>FY2014</v>
          </cell>
        </row>
        <row r="4157">
          <cell r="A4157" t="str">
            <v>FY2014</v>
          </cell>
        </row>
        <row r="4158">
          <cell r="A4158" t="str">
            <v>FY2014</v>
          </cell>
        </row>
        <row r="4159">
          <cell r="A4159" t="str">
            <v>FY2014</v>
          </cell>
        </row>
        <row r="4160">
          <cell r="A4160" t="str">
            <v>FY2014</v>
          </cell>
        </row>
        <row r="4161">
          <cell r="A4161" t="str">
            <v>FY2014</v>
          </cell>
        </row>
        <row r="4162">
          <cell r="A4162" t="str">
            <v>FY2014</v>
          </cell>
        </row>
        <row r="4163">
          <cell r="A4163" t="str">
            <v>FY2014</v>
          </cell>
        </row>
        <row r="4164">
          <cell r="A4164" t="str">
            <v>FY2014</v>
          </cell>
        </row>
        <row r="4165">
          <cell r="A4165" t="str">
            <v>FY2014</v>
          </cell>
        </row>
        <row r="4166">
          <cell r="A4166" t="str">
            <v>FY2014</v>
          </cell>
        </row>
        <row r="4167">
          <cell r="A4167" t="str">
            <v>FY2014</v>
          </cell>
        </row>
        <row r="4168">
          <cell r="A4168" t="str">
            <v>FY2014</v>
          </cell>
        </row>
        <row r="4169">
          <cell r="A4169" t="str">
            <v>FY2014</v>
          </cell>
        </row>
        <row r="4170">
          <cell r="A4170" t="str">
            <v>FY2014</v>
          </cell>
        </row>
        <row r="4171">
          <cell r="A4171" t="str">
            <v>FY2014</v>
          </cell>
        </row>
        <row r="4172">
          <cell r="A4172" t="str">
            <v>FY2014</v>
          </cell>
        </row>
        <row r="4173">
          <cell r="A4173" t="str">
            <v>FY2014</v>
          </cell>
        </row>
        <row r="4174">
          <cell r="A4174" t="str">
            <v>FY2014</v>
          </cell>
        </row>
        <row r="4175">
          <cell r="A4175" t="str">
            <v>FY2014</v>
          </cell>
        </row>
        <row r="4176">
          <cell r="A4176" t="str">
            <v>FY2014</v>
          </cell>
        </row>
        <row r="4177">
          <cell r="A4177" t="str">
            <v>FY2014</v>
          </cell>
        </row>
        <row r="4178">
          <cell r="A4178" t="str">
            <v>FY2014</v>
          </cell>
        </row>
        <row r="4179">
          <cell r="A4179" t="str">
            <v>FY2014</v>
          </cell>
        </row>
        <row r="4180">
          <cell r="A4180" t="str">
            <v>FY2014</v>
          </cell>
        </row>
        <row r="4181">
          <cell r="A4181" t="str">
            <v>FY2014</v>
          </cell>
        </row>
        <row r="4182">
          <cell r="A4182" t="str">
            <v>FY2014</v>
          </cell>
        </row>
        <row r="4183">
          <cell r="A4183" t="str">
            <v>FY2014</v>
          </cell>
        </row>
        <row r="4184">
          <cell r="A4184" t="str">
            <v>FY2014</v>
          </cell>
        </row>
        <row r="4185">
          <cell r="A4185" t="str">
            <v>FY2014</v>
          </cell>
        </row>
        <row r="4186">
          <cell r="A4186" t="str">
            <v>FY2014</v>
          </cell>
        </row>
        <row r="4187">
          <cell r="A4187" t="str">
            <v>FY2014</v>
          </cell>
        </row>
        <row r="4188">
          <cell r="A4188" t="str">
            <v>FY2014</v>
          </cell>
        </row>
        <row r="4189">
          <cell r="A4189" t="str">
            <v>FY2014</v>
          </cell>
        </row>
        <row r="4190">
          <cell r="A4190" t="str">
            <v>FY2014</v>
          </cell>
        </row>
        <row r="4191">
          <cell r="A4191" t="str">
            <v>FY2014</v>
          </cell>
        </row>
        <row r="4192">
          <cell r="A4192" t="str">
            <v>FY2014</v>
          </cell>
        </row>
        <row r="4193">
          <cell r="A4193" t="str">
            <v>FY2014</v>
          </cell>
        </row>
        <row r="4194">
          <cell r="A4194" t="str">
            <v>FY2014</v>
          </cell>
        </row>
        <row r="4195">
          <cell r="A4195" t="str">
            <v>FY2014</v>
          </cell>
        </row>
        <row r="4196">
          <cell r="A4196" t="str">
            <v>FY2014</v>
          </cell>
        </row>
        <row r="4197">
          <cell r="A4197" t="str">
            <v>FY2014</v>
          </cell>
        </row>
        <row r="4198">
          <cell r="A4198" t="str">
            <v>FY2014</v>
          </cell>
        </row>
        <row r="4199">
          <cell r="A4199" t="str">
            <v>FY2014</v>
          </cell>
        </row>
        <row r="4200">
          <cell r="A4200" t="str">
            <v>FY2014</v>
          </cell>
        </row>
        <row r="4201">
          <cell r="A4201" t="str">
            <v>FY2014</v>
          </cell>
        </row>
        <row r="4202">
          <cell r="A4202" t="str">
            <v>FY2014</v>
          </cell>
        </row>
        <row r="4203">
          <cell r="A4203" t="str">
            <v>FY2014</v>
          </cell>
        </row>
        <row r="4204">
          <cell r="A4204" t="str">
            <v>FY2014</v>
          </cell>
        </row>
        <row r="4205">
          <cell r="A4205" t="str">
            <v>FY2014</v>
          </cell>
        </row>
        <row r="4206">
          <cell r="A4206" t="str">
            <v>FY2014</v>
          </cell>
        </row>
        <row r="4207">
          <cell r="A4207" t="str">
            <v>FY2014</v>
          </cell>
        </row>
        <row r="4208">
          <cell r="A4208" t="str">
            <v>FY2014</v>
          </cell>
        </row>
        <row r="4209">
          <cell r="A4209" t="str">
            <v>FY2014</v>
          </cell>
        </row>
        <row r="4210">
          <cell r="A4210" t="str">
            <v>FY2014</v>
          </cell>
        </row>
        <row r="4211">
          <cell r="A4211" t="str">
            <v>FY2014</v>
          </cell>
        </row>
        <row r="4212">
          <cell r="A4212" t="str">
            <v>FY2014</v>
          </cell>
        </row>
        <row r="4213">
          <cell r="A4213" t="str">
            <v>FY2014</v>
          </cell>
        </row>
        <row r="4214">
          <cell r="A4214" t="str">
            <v>FY2014</v>
          </cell>
        </row>
        <row r="4215">
          <cell r="A4215" t="str">
            <v>FY2014</v>
          </cell>
        </row>
        <row r="4216">
          <cell r="A4216" t="str">
            <v>FY2014</v>
          </cell>
        </row>
        <row r="4217">
          <cell r="A4217" t="str">
            <v>FY2014</v>
          </cell>
        </row>
        <row r="4218">
          <cell r="A4218" t="str">
            <v>FY2014</v>
          </cell>
        </row>
        <row r="4219">
          <cell r="A4219" t="str">
            <v>FY2014</v>
          </cell>
        </row>
        <row r="4220">
          <cell r="A4220" t="str">
            <v>FY2014</v>
          </cell>
        </row>
        <row r="4221">
          <cell r="A4221" t="str">
            <v>FY2014</v>
          </cell>
        </row>
        <row r="4222">
          <cell r="A4222" t="str">
            <v>FY2014</v>
          </cell>
        </row>
        <row r="4223">
          <cell r="A4223" t="str">
            <v>FY2014</v>
          </cell>
        </row>
        <row r="4224">
          <cell r="A4224" t="str">
            <v>FY2014</v>
          </cell>
        </row>
        <row r="4225">
          <cell r="A4225" t="str">
            <v>FY2014</v>
          </cell>
        </row>
        <row r="4226">
          <cell r="A4226" t="str">
            <v>FY2014</v>
          </cell>
        </row>
        <row r="4227">
          <cell r="A4227" t="str">
            <v>FY2014</v>
          </cell>
        </row>
        <row r="4228">
          <cell r="A4228" t="str">
            <v>FY2014</v>
          </cell>
        </row>
        <row r="4229">
          <cell r="A4229" t="str">
            <v>FY2014</v>
          </cell>
        </row>
        <row r="4230">
          <cell r="A4230" t="str">
            <v>FY2014</v>
          </cell>
        </row>
        <row r="4231">
          <cell r="A4231" t="str">
            <v>FY2014</v>
          </cell>
        </row>
        <row r="4232">
          <cell r="A4232" t="str">
            <v>FY2014</v>
          </cell>
        </row>
        <row r="4233">
          <cell r="A4233" t="str">
            <v>FY2014</v>
          </cell>
        </row>
        <row r="4234">
          <cell r="A4234" t="str">
            <v>FY2014</v>
          </cell>
        </row>
        <row r="4235">
          <cell r="A4235" t="str">
            <v>FY2014</v>
          </cell>
        </row>
        <row r="4236">
          <cell r="A4236" t="str">
            <v>FY2014</v>
          </cell>
        </row>
        <row r="4237">
          <cell r="A4237" t="str">
            <v>FY2014</v>
          </cell>
        </row>
        <row r="4238">
          <cell r="A4238" t="str">
            <v>FY2014</v>
          </cell>
        </row>
        <row r="4239">
          <cell r="A4239" t="str">
            <v>FY2014</v>
          </cell>
        </row>
        <row r="4240">
          <cell r="A4240" t="str">
            <v>FY2014</v>
          </cell>
        </row>
        <row r="4241">
          <cell r="A4241" t="str">
            <v>FY2014</v>
          </cell>
        </row>
        <row r="4242">
          <cell r="A4242" t="str">
            <v>FY2014</v>
          </cell>
        </row>
        <row r="4243">
          <cell r="A4243" t="str">
            <v>FY2014</v>
          </cell>
        </row>
        <row r="4244">
          <cell r="A4244" t="str">
            <v>FY2014</v>
          </cell>
        </row>
        <row r="4245">
          <cell r="A4245" t="str">
            <v>FY2014</v>
          </cell>
        </row>
        <row r="4246">
          <cell r="A4246" t="str">
            <v>FY2014</v>
          </cell>
        </row>
        <row r="4247">
          <cell r="A4247" t="str">
            <v>FY2014</v>
          </cell>
        </row>
        <row r="4248">
          <cell r="A4248" t="str">
            <v>FY2014</v>
          </cell>
        </row>
        <row r="4249">
          <cell r="A4249" t="str">
            <v>FY2014</v>
          </cell>
        </row>
        <row r="4250">
          <cell r="A4250" t="str">
            <v>FY2014</v>
          </cell>
        </row>
        <row r="4251">
          <cell r="A4251" t="str">
            <v>FY2014</v>
          </cell>
        </row>
        <row r="4252">
          <cell r="A4252" t="str">
            <v>FY2014</v>
          </cell>
        </row>
        <row r="4253">
          <cell r="A4253" t="str">
            <v>FY2014</v>
          </cell>
        </row>
        <row r="4254">
          <cell r="A4254" t="str">
            <v>FY2014</v>
          </cell>
        </row>
        <row r="4255">
          <cell r="A4255" t="str">
            <v>FY2014</v>
          </cell>
        </row>
        <row r="4256">
          <cell r="A4256" t="str">
            <v>FY2014</v>
          </cell>
        </row>
        <row r="4257">
          <cell r="A4257" t="str">
            <v>FY2014</v>
          </cell>
        </row>
        <row r="4258">
          <cell r="A4258" t="str">
            <v>FY2014</v>
          </cell>
        </row>
        <row r="4259">
          <cell r="A4259" t="str">
            <v>FY2014</v>
          </cell>
        </row>
        <row r="4260">
          <cell r="A4260" t="str">
            <v>FY2014</v>
          </cell>
        </row>
        <row r="4261">
          <cell r="A4261" t="str">
            <v>FY2014</v>
          </cell>
        </row>
        <row r="4262">
          <cell r="A4262" t="str">
            <v>FY2014</v>
          </cell>
        </row>
        <row r="4263">
          <cell r="A4263" t="str">
            <v>FY2014</v>
          </cell>
        </row>
        <row r="4264">
          <cell r="A4264" t="str">
            <v>FY2014</v>
          </cell>
        </row>
        <row r="4265">
          <cell r="A4265" t="str">
            <v>FY2014</v>
          </cell>
        </row>
        <row r="4266">
          <cell r="A4266" t="str">
            <v>FY2014</v>
          </cell>
        </row>
        <row r="4267">
          <cell r="A4267" t="str">
            <v>FY2014</v>
          </cell>
        </row>
        <row r="4268">
          <cell r="A4268" t="str">
            <v>FY2014</v>
          </cell>
        </row>
        <row r="4269">
          <cell r="A4269" t="str">
            <v>FY2014</v>
          </cell>
        </row>
        <row r="4270">
          <cell r="A4270" t="str">
            <v>FY2014</v>
          </cell>
        </row>
        <row r="4271">
          <cell r="A4271" t="str">
            <v>FY2014</v>
          </cell>
        </row>
        <row r="4272">
          <cell r="A4272" t="str">
            <v>FY2014</v>
          </cell>
        </row>
        <row r="4273">
          <cell r="A4273" t="str">
            <v>FY2014</v>
          </cell>
        </row>
        <row r="4274">
          <cell r="A4274" t="str">
            <v>FY2014</v>
          </cell>
        </row>
        <row r="4275">
          <cell r="A4275" t="str">
            <v>FY2014</v>
          </cell>
        </row>
        <row r="4276">
          <cell r="A4276" t="str">
            <v>FY2014</v>
          </cell>
        </row>
        <row r="4277">
          <cell r="A4277" t="str">
            <v>FY2014</v>
          </cell>
        </row>
        <row r="4278">
          <cell r="A4278" t="str">
            <v>FY2014</v>
          </cell>
        </row>
        <row r="4279">
          <cell r="A4279" t="str">
            <v>FY2014</v>
          </cell>
        </row>
        <row r="4280">
          <cell r="A4280" t="str">
            <v>FY2014</v>
          </cell>
        </row>
        <row r="4281">
          <cell r="A4281" t="str">
            <v>FY2014</v>
          </cell>
        </row>
        <row r="4282">
          <cell r="A4282" t="str">
            <v>FY2014</v>
          </cell>
        </row>
        <row r="4283">
          <cell r="A4283" t="str">
            <v>FY2014</v>
          </cell>
        </row>
        <row r="4284">
          <cell r="A4284" t="str">
            <v>FY2014</v>
          </cell>
        </row>
        <row r="4285">
          <cell r="A4285" t="str">
            <v>FY2014</v>
          </cell>
        </row>
        <row r="4286">
          <cell r="A4286" t="str">
            <v>FY2014</v>
          </cell>
        </row>
        <row r="4287">
          <cell r="A4287" t="str">
            <v>FY2014</v>
          </cell>
        </row>
        <row r="4288">
          <cell r="A4288" t="str">
            <v>FY2014</v>
          </cell>
        </row>
        <row r="4289">
          <cell r="A4289" t="str">
            <v>FY2014</v>
          </cell>
        </row>
        <row r="4290">
          <cell r="A4290" t="str">
            <v>FY2014</v>
          </cell>
        </row>
        <row r="4291">
          <cell r="A4291" t="str">
            <v>FY2014</v>
          </cell>
        </row>
        <row r="4292">
          <cell r="A4292" t="str">
            <v>FY2014</v>
          </cell>
        </row>
        <row r="4293">
          <cell r="A4293" t="str">
            <v>FY2014</v>
          </cell>
        </row>
        <row r="4294">
          <cell r="A4294" t="str">
            <v>FY2014</v>
          </cell>
        </row>
        <row r="4295">
          <cell r="A4295" t="str">
            <v>FY2014</v>
          </cell>
        </row>
        <row r="4296">
          <cell r="A4296" t="str">
            <v>FY2014</v>
          </cell>
        </row>
        <row r="4297">
          <cell r="A4297" t="str">
            <v>FY2014</v>
          </cell>
        </row>
        <row r="4298">
          <cell r="A4298" t="str">
            <v>FY2014</v>
          </cell>
        </row>
        <row r="4299">
          <cell r="A4299" t="str">
            <v>FY2014</v>
          </cell>
        </row>
        <row r="4300">
          <cell r="A4300" t="str">
            <v>FY2014</v>
          </cell>
        </row>
        <row r="4301">
          <cell r="A4301" t="str">
            <v>FY2014</v>
          </cell>
        </row>
        <row r="4302">
          <cell r="A4302" t="str">
            <v>FY2014</v>
          </cell>
        </row>
        <row r="4303">
          <cell r="A4303" t="str">
            <v>FY2014</v>
          </cell>
        </row>
        <row r="4304">
          <cell r="A4304" t="str">
            <v>FY2014</v>
          </cell>
        </row>
        <row r="4305">
          <cell r="A4305" t="str">
            <v>FY2014</v>
          </cell>
        </row>
        <row r="4306">
          <cell r="A4306" t="str">
            <v>FY2014</v>
          </cell>
        </row>
        <row r="4307">
          <cell r="A4307" t="str">
            <v>FY2014</v>
          </cell>
        </row>
        <row r="4308">
          <cell r="A4308" t="str">
            <v>FY2014</v>
          </cell>
        </row>
        <row r="4309">
          <cell r="A4309" t="str">
            <v>FY2014</v>
          </cell>
        </row>
        <row r="4310">
          <cell r="A4310" t="str">
            <v>FY2014</v>
          </cell>
        </row>
        <row r="4311">
          <cell r="A4311" t="str">
            <v>FY2014</v>
          </cell>
        </row>
        <row r="4312">
          <cell r="A4312" t="str">
            <v>FY2014</v>
          </cell>
        </row>
        <row r="4313">
          <cell r="A4313" t="str">
            <v>FY2014</v>
          </cell>
        </row>
        <row r="4314">
          <cell r="A4314" t="str">
            <v>FY2014</v>
          </cell>
        </row>
        <row r="4315">
          <cell r="A4315" t="str">
            <v>FY2014</v>
          </cell>
        </row>
        <row r="4316">
          <cell r="A4316" t="str">
            <v>FY2014</v>
          </cell>
        </row>
        <row r="4317">
          <cell r="A4317" t="str">
            <v>FY2014</v>
          </cell>
        </row>
        <row r="4318">
          <cell r="A4318" t="str">
            <v>FY2014</v>
          </cell>
        </row>
        <row r="4319">
          <cell r="A4319" t="str">
            <v>FY2014</v>
          </cell>
        </row>
        <row r="4320">
          <cell r="A4320" t="str">
            <v>FY2014</v>
          </cell>
        </row>
        <row r="4321">
          <cell r="A4321" t="str">
            <v>FY2014</v>
          </cell>
        </row>
        <row r="4322">
          <cell r="A4322" t="str">
            <v>FY2014</v>
          </cell>
        </row>
        <row r="4323">
          <cell r="A4323" t="str">
            <v>FY2014</v>
          </cell>
        </row>
        <row r="4324">
          <cell r="A4324" t="str">
            <v>FY2014</v>
          </cell>
        </row>
        <row r="4325">
          <cell r="A4325" t="str">
            <v>FY2014</v>
          </cell>
        </row>
        <row r="4326">
          <cell r="A4326" t="str">
            <v>FY2014</v>
          </cell>
        </row>
        <row r="4327">
          <cell r="A4327" t="str">
            <v>FY2014</v>
          </cell>
        </row>
        <row r="4328">
          <cell r="A4328" t="str">
            <v>FY2014</v>
          </cell>
        </row>
        <row r="4329">
          <cell r="A4329" t="str">
            <v>FY2014</v>
          </cell>
        </row>
        <row r="4330">
          <cell r="A4330" t="str">
            <v>FY2014</v>
          </cell>
        </row>
        <row r="4331">
          <cell r="A4331" t="str">
            <v>FY2014</v>
          </cell>
        </row>
        <row r="4332">
          <cell r="A4332" t="str">
            <v>FY2014</v>
          </cell>
        </row>
        <row r="4333">
          <cell r="A4333" t="str">
            <v>FY2014</v>
          </cell>
        </row>
        <row r="4334">
          <cell r="A4334" t="str">
            <v>FY2014</v>
          </cell>
        </row>
        <row r="4335">
          <cell r="A4335" t="str">
            <v>FY2014</v>
          </cell>
        </row>
        <row r="4336">
          <cell r="A4336" t="str">
            <v>FY2014</v>
          </cell>
        </row>
        <row r="4337">
          <cell r="A4337" t="str">
            <v>FY2014</v>
          </cell>
        </row>
        <row r="4338">
          <cell r="A4338" t="str">
            <v>FY2014</v>
          </cell>
        </row>
        <row r="4339">
          <cell r="A4339" t="str">
            <v>FY2014</v>
          </cell>
        </row>
        <row r="4340">
          <cell r="A4340" t="str">
            <v>FY2014</v>
          </cell>
        </row>
        <row r="4341">
          <cell r="A4341" t="str">
            <v>FY2014</v>
          </cell>
        </row>
        <row r="4342">
          <cell r="A4342" t="str">
            <v>FY2014</v>
          </cell>
        </row>
        <row r="4343">
          <cell r="A4343" t="str">
            <v>FY2014</v>
          </cell>
        </row>
        <row r="4344">
          <cell r="A4344" t="str">
            <v>FY2014</v>
          </cell>
        </row>
        <row r="4345">
          <cell r="A4345" t="str">
            <v>FY2014</v>
          </cell>
        </row>
        <row r="4346">
          <cell r="A4346" t="str">
            <v>FY2014</v>
          </cell>
        </row>
        <row r="4347">
          <cell r="A4347" t="str">
            <v>FY2014</v>
          </cell>
        </row>
        <row r="4348">
          <cell r="A4348" t="str">
            <v>FY2014</v>
          </cell>
        </row>
        <row r="4349">
          <cell r="A4349" t="str">
            <v>FY2014</v>
          </cell>
        </row>
        <row r="4350">
          <cell r="A4350" t="str">
            <v>FY2014</v>
          </cell>
        </row>
        <row r="4351">
          <cell r="A4351" t="str">
            <v>FY2014</v>
          </cell>
        </row>
        <row r="4352">
          <cell r="A4352" t="str">
            <v>FY2014</v>
          </cell>
        </row>
        <row r="4353">
          <cell r="A4353" t="str">
            <v>FY2014</v>
          </cell>
        </row>
        <row r="4354">
          <cell r="A4354" t="str">
            <v>FY2014</v>
          </cell>
        </row>
        <row r="4355">
          <cell r="A4355" t="str">
            <v>FY2014</v>
          </cell>
        </row>
        <row r="4356">
          <cell r="A4356" t="str">
            <v>FY2014</v>
          </cell>
        </row>
        <row r="4357">
          <cell r="A4357" t="str">
            <v>FY2014</v>
          </cell>
        </row>
        <row r="4358">
          <cell r="A4358" t="str">
            <v>FY2014</v>
          </cell>
        </row>
        <row r="4359">
          <cell r="A4359" t="str">
            <v>FY2014</v>
          </cell>
        </row>
        <row r="4360">
          <cell r="A4360" t="str">
            <v>FY2014</v>
          </cell>
        </row>
        <row r="4361">
          <cell r="A4361" t="str">
            <v>FY2014</v>
          </cell>
        </row>
        <row r="4362">
          <cell r="A4362" t="str">
            <v>FY2014</v>
          </cell>
        </row>
        <row r="4363">
          <cell r="A4363" t="str">
            <v>FY2014</v>
          </cell>
        </row>
        <row r="4364">
          <cell r="A4364" t="str">
            <v>FY2014</v>
          </cell>
        </row>
        <row r="4365">
          <cell r="A4365" t="str">
            <v>FY2014</v>
          </cell>
        </row>
        <row r="4366">
          <cell r="A4366" t="str">
            <v>FY2014</v>
          </cell>
        </row>
        <row r="4367">
          <cell r="A4367" t="str">
            <v>FY2014</v>
          </cell>
        </row>
        <row r="4368">
          <cell r="A4368" t="str">
            <v>FY2014</v>
          </cell>
        </row>
        <row r="4369">
          <cell r="A4369" t="str">
            <v>FY2014</v>
          </cell>
        </row>
        <row r="4370">
          <cell r="A4370" t="str">
            <v>FY2014</v>
          </cell>
        </row>
        <row r="4371">
          <cell r="A4371" t="str">
            <v>FY2014</v>
          </cell>
        </row>
        <row r="4372">
          <cell r="A4372" t="str">
            <v>FY2014</v>
          </cell>
        </row>
        <row r="4373">
          <cell r="A4373" t="str">
            <v>FY2014</v>
          </cell>
        </row>
        <row r="4374">
          <cell r="A4374" t="str">
            <v>FY2014</v>
          </cell>
        </row>
        <row r="4375">
          <cell r="A4375" t="str">
            <v>FY2014</v>
          </cell>
        </row>
        <row r="4376">
          <cell r="A4376" t="str">
            <v>FY2014</v>
          </cell>
        </row>
        <row r="4377">
          <cell r="A4377" t="str">
            <v>FY2014</v>
          </cell>
        </row>
        <row r="4378">
          <cell r="A4378" t="str">
            <v>FY2014</v>
          </cell>
        </row>
        <row r="4379">
          <cell r="A4379" t="str">
            <v>FY2014</v>
          </cell>
        </row>
        <row r="4380">
          <cell r="A4380" t="str">
            <v>FY2014</v>
          </cell>
        </row>
        <row r="4381">
          <cell r="A4381" t="str">
            <v>FY2014</v>
          </cell>
        </row>
        <row r="4382">
          <cell r="A4382" t="str">
            <v>FY2014</v>
          </cell>
        </row>
        <row r="4383">
          <cell r="A4383" t="str">
            <v>FY2014</v>
          </cell>
        </row>
        <row r="4384">
          <cell r="A4384" t="str">
            <v>FY2014</v>
          </cell>
        </row>
        <row r="4385">
          <cell r="A4385" t="str">
            <v>FY2014</v>
          </cell>
        </row>
        <row r="4386">
          <cell r="A4386" t="str">
            <v>FY2014</v>
          </cell>
        </row>
        <row r="4387">
          <cell r="A4387" t="str">
            <v>FY2014</v>
          </cell>
        </row>
        <row r="4388">
          <cell r="A4388" t="str">
            <v>FY2014</v>
          </cell>
        </row>
        <row r="4389">
          <cell r="A4389" t="str">
            <v>FY2014</v>
          </cell>
        </row>
        <row r="4390">
          <cell r="A4390" t="str">
            <v>FY2014</v>
          </cell>
        </row>
        <row r="4391">
          <cell r="A4391" t="str">
            <v>FY2014</v>
          </cell>
        </row>
        <row r="4392">
          <cell r="A4392" t="str">
            <v>FY2014</v>
          </cell>
        </row>
        <row r="4393">
          <cell r="A4393" t="str">
            <v>FY2014</v>
          </cell>
        </row>
        <row r="4394">
          <cell r="A4394" t="str">
            <v>FY2014</v>
          </cell>
        </row>
        <row r="4395">
          <cell r="A4395" t="str">
            <v>FY2014</v>
          </cell>
        </row>
        <row r="4396">
          <cell r="A4396" t="str">
            <v>FY2014</v>
          </cell>
        </row>
        <row r="4397">
          <cell r="A4397" t="str">
            <v>FY2014</v>
          </cell>
        </row>
        <row r="4398">
          <cell r="A4398" t="str">
            <v>FY2014</v>
          </cell>
        </row>
        <row r="4399">
          <cell r="A4399" t="str">
            <v>FY2014</v>
          </cell>
        </row>
        <row r="4400">
          <cell r="A4400" t="str">
            <v>FY2014</v>
          </cell>
        </row>
        <row r="4401">
          <cell r="A4401" t="str">
            <v>FY2014</v>
          </cell>
        </row>
        <row r="4402">
          <cell r="A4402" t="str">
            <v>FY2014</v>
          </cell>
        </row>
        <row r="4403">
          <cell r="A4403" t="str">
            <v>FY2014</v>
          </cell>
        </row>
        <row r="4404">
          <cell r="A4404" t="str">
            <v>FY2014</v>
          </cell>
        </row>
        <row r="4405">
          <cell r="A4405" t="str">
            <v>FY2014</v>
          </cell>
        </row>
        <row r="4406">
          <cell r="A4406" t="str">
            <v>FY2014</v>
          </cell>
        </row>
        <row r="4407">
          <cell r="A4407" t="str">
            <v>FY2014</v>
          </cell>
        </row>
        <row r="4408">
          <cell r="A4408" t="str">
            <v>FY2014</v>
          </cell>
        </row>
        <row r="4409">
          <cell r="A4409" t="str">
            <v>FY2014</v>
          </cell>
        </row>
        <row r="4410">
          <cell r="A4410" t="str">
            <v>FY2014</v>
          </cell>
        </row>
        <row r="4411">
          <cell r="A4411" t="str">
            <v>FY2014</v>
          </cell>
        </row>
        <row r="4412">
          <cell r="A4412" t="str">
            <v>FY2014</v>
          </cell>
        </row>
        <row r="4413">
          <cell r="A4413" t="str">
            <v>FY2014</v>
          </cell>
        </row>
        <row r="4414">
          <cell r="A4414" t="str">
            <v>FY2014</v>
          </cell>
        </row>
        <row r="4415">
          <cell r="A4415" t="str">
            <v>FY2014</v>
          </cell>
        </row>
        <row r="4416">
          <cell r="A4416" t="str">
            <v>FY2014</v>
          </cell>
        </row>
        <row r="4417">
          <cell r="A4417" t="str">
            <v>FY2014</v>
          </cell>
        </row>
        <row r="4418">
          <cell r="A4418" t="str">
            <v>FY2014</v>
          </cell>
        </row>
        <row r="4419">
          <cell r="A4419" t="str">
            <v>FY2014</v>
          </cell>
        </row>
        <row r="4420">
          <cell r="A4420" t="str">
            <v>FY2014</v>
          </cell>
        </row>
        <row r="4421">
          <cell r="A4421" t="str">
            <v>FY2014</v>
          </cell>
        </row>
        <row r="4422">
          <cell r="A4422" t="str">
            <v>FY2014</v>
          </cell>
        </row>
        <row r="4423">
          <cell r="A4423" t="str">
            <v>FY2014</v>
          </cell>
        </row>
        <row r="4424">
          <cell r="A4424" t="str">
            <v>FY2014</v>
          </cell>
        </row>
        <row r="4425">
          <cell r="A4425" t="str">
            <v>FY2014</v>
          </cell>
        </row>
        <row r="4426">
          <cell r="A4426" t="str">
            <v>FY2014</v>
          </cell>
        </row>
        <row r="4427">
          <cell r="A4427" t="str">
            <v>FY2014</v>
          </cell>
        </row>
        <row r="4428">
          <cell r="A4428" t="str">
            <v>FY2014</v>
          </cell>
        </row>
        <row r="4429">
          <cell r="A4429" t="str">
            <v>FY2014</v>
          </cell>
        </row>
        <row r="4430">
          <cell r="A4430" t="str">
            <v>FY2014</v>
          </cell>
        </row>
        <row r="4431">
          <cell r="A4431" t="str">
            <v>FY2014</v>
          </cell>
        </row>
        <row r="4432">
          <cell r="A4432" t="str">
            <v>FY2014</v>
          </cell>
        </row>
        <row r="4433">
          <cell r="A4433" t="str">
            <v>FY2014</v>
          </cell>
        </row>
        <row r="4434">
          <cell r="A4434" t="str">
            <v>FY2014</v>
          </cell>
        </row>
        <row r="4435">
          <cell r="A4435" t="str">
            <v>FY2014</v>
          </cell>
        </row>
        <row r="4436">
          <cell r="A4436" t="str">
            <v>FY2014</v>
          </cell>
        </row>
        <row r="4437">
          <cell r="A4437" t="str">
            <v>FY2014</v>
          </cell>
        </row>
        <row r="4438">
          <cell r="A4438" t="str">
            <v>FY2014</v>
          </cell>
        </row>
        <row r="4439">
          <cell r="A4439" t="str">
            <v>FY2014</v>
          </cell>
        </row>
        <row r="4440">
          <cell r="A4440" t="str">
            <v>FY2014</v>
          </cell>
        </row>
        <row r="4441">
          <cell r="A4441" t="str">
            <v>FY2014</v>
          </cell>
        </row>
        <row r="4442">
          <cell r="A4442" t="str">
            <v>FY2014</v>
          </cell>
        </row>
        <row r="4443">
          <cell r="A4443" t="str">
            <v>FY2014</v>
          </cell>
        </row>
        <row r="4444">
          <cell r="A4444" t="str">
            <v>FY2014</v>
          </cell>
        </row>
        <row r="4445">
          <cell r="A4445" t="str">
            <v>FY2014</v>
          </cell>
        </row>
        <row r="4446">
          <cell r="A4446" t="str">
            <v>FY2014</v>
          </cell>
        </row>
        <row r="4447">
          <cell r="A4447" t="str">
            <v>FY2014</v>
          </cell>
        </row>
        <row r="4448">
          <cell r="A4448" t="str">
            <v>FY2014</v>
          </cell>
        </row>
        <row r="4449">
          <cell r="A4449" t="str">
            <v>FY2014</v>
          </cell>
        </row>
        <row r="4450">
          <cell r="A4450" t="str">
            <v>FY2014</v>
          </cell>
        </row>
        <row r="4451">
          <cell r="A4451" t="str">
            <v>FY2014</v>
          </cell>
        </row>
        <row r="4452">
          <cell r="A4452" t="str">
            <v>FY2014</v>
          </cell>
        </row>
        <row r="4453">
          <cell r="A4453" t="str">
            <v>FY2014</v>
          </cell>
        </row>
        <row r="4454">
          <cell r="A4454" t="str">
            <v>FY2014</v>
          </cell>
        </row>
        <row r="4455">
          <cell r="A4455" t="str">
            <v>FY2014</v>
          </cell>
        </row>
        <row r="4456">
          <cell r="A4456" t="str">
            <v>FY2014</v>
          </cell>
        </row>
        <row r="4457">
          <cell r="A4457" t="str">
            <v>FY2014</v>
          </cell>
        </row>
        <row r="4458">
          <cell r="A4458" t="str">
            <v>FY2014</v>
          </cell>
        </row>
        <row r="4459">
          <cell r="A4459" t="str">
            <v>FY2014</v>
          </cell>
        </row>
        <row r="4460">
          <cell r="A4460" t="str">
            <v>FY2014</v>
          </cell>
        </row>
        <row r="4461">
          <cell r="A4461" t="str">
            <v>FY2014</v>
          </cell>
        </row>
        <row r="4462">
          <cell r="A4462" t="str">
            <v>FY2014</v>
          </cell>
        </row>
        <row r="4463">
          <cell r="A4463" t="str">
            <v>FY2014</v>
          </cell>
        </row>
        <row r="4464">
          <cell r="A4464" t="str">
            <v>FY2014</v>
          </cell>
        </row>
        <row r="4465">
          <cell r="A4465" t="str">
            <v>FY2014</v>
          </cell>
        </row>
        <row r="4466">
          <cell r="A4466" t="str">
            <v>FY2014</v>
          </cell>
        </row>
        <row r="4467">
          <cell r="A4467" t="str">
            <v>FY2014</v>
          </cell>
        </row>
        <row r="4468">
          <cell r="A4468" t="str">
            <v>FY2014</v>
          </cell>
        </row>
        <row r="4469">
          <cell r="A4469" t="str">
            <v>FY2014</v>
          </cell>
        </row>
        <row r="4470">
          <cell r="A4470" t="str">
            <v>FY2014</v>
          </cell>
        </row>
        <row r="4471">
          <cell r="A4471" t="str">
            <v>FY2014</v>
          </cell>
        </row>
        <row r="4472">
          <cell r="A4472" t="str">
            <v>FY2014</v>
          </cell>
        </row>
        <row r="4473">
          <cell r="A4473" t="str">
            <v>FY2014</v>
          </cell>
        </row>
        <row r="4474">
          <cell r="A4474" t="str">
            <v>FY2014</v>
          </cell>
        </row>
        <row r="4475">
          <cell r="A4475" t="str">
            <v>FY2014</v>
          </cell>
        </row>
        <row r="4476">
          <cell r="A4476" t="str">
            <v>FY2014</v>
          </cell>
        </row>
        <row r="4477">
          <cell r="A4477" t="str">
            <v>FY2014</v>
          </cell>
        </row>
        <row r="4478">
          <cell r="A4478" t="str">
            <v>FY2014</v>
          </cell>
        </row>
        <row r="4479">
          <cell r="A4479" t="str">
            <v>FY2014</v>
          </cell>
        </row>
        <row r="4480">
          <cell r="A4480" t="str">
            <v>FY2014</v>
          </cell>
        </row>
        <row r="4481">
          <cell r="A4481" t="str">
            <v>FY2014</v>
          </cell>
        </row>
        <row r="4482">
          <cell r="A4482" t="str">
            <v>FY2014</v>
          </cell>
        </row>
        <row r="4483">
          <cell r="A4483" t="str">
            <v>FY2014</v>
          </cell>
        </row>
        <row r="4484">
          <cell r="A4484" t="str">
            <v>FY2014</v>
          </cell>
        </row>
        <row r="4485">
          <cell r="A4485" t="str">
            <v>FY2014</v>
          </cell>
        </row>
        <row r="4486">
          <cell r="A4486" t="str">
            <v>FY2014</v>
          </cell>
        </row>
        <row r="4487">
          <cell r="A4487" t="str">
            <v>FY2014</v>
          </cell>
        </row>
        <row r="4488">
          <cell r="A4488" t="str">
            <v>FY2014</v>
          </cell>
        </row>
        <row r="4489">
          <cell r="A4489" t="str">
            <v>FY2014</v>
          </cell>
        </row>
        <row r="4490">
          <cell r="A4490" t="str">
            <v>FY2014</v>
          </cell>
        </row>
        <row r="4491">
          <cell r="A4491" t="str">
            <v>FY2014</v>
          </cell>
        </row>
        <row r="4492">
          <cell r="A4492" t="str">
            <v>FY2014</v>
          </cell>
        </row>
        <row r="4493">
          <cell r="A4493" t="str">
            <v>FY2014</v>
          </cell>
        </row>
        <row r="4494">
          <cell r="A4494" t="str">
            <v>FY2014</v>
          </cell>
        </row>
        <row r="4495">
          <cell r="A4495" t="str">
            <v>FY2014</v>
          </cell>
        </row>
        <row r="4496">
          <cell r="A4496" t="str">
            <v>FY2014</v>
          </cell>
        </row>
        <row r="4497">
          <cell r="A4497" t="str">
            <v>FY2014</v>
          </cell>
        </row>
        <row r="4498">
          <cell r="A4498" t="str">
            <v>FY2014</v>
          </cell>
        </row>
        <row r="4499">
          <cell r="A4499" t="str">
            <v>FY2014</v>
          </cell>
        </row>
        <row r="4500">
          <cell r="A4500" t="str">
            <v>FY2014</v>
          </cell>
        </row>
        <row r="4501">
          <cell r="A4501" t="str">
            <v>FY2014</v>
          </cell>
        </row>
        <row r="4502">
          <cell r="A4502" t="str">
            <v>FY2014</v>
          </cell>
        </row>
        <row r="4503">
          <cell r="A4503" t="str">
            <v>FY2014</v>
          </cell>
        </row>
        <row r="4504">
          <cell r="A4504" t="str">
            <v>FY2014</v>
          </cell>
        </row>
        <row r="4505">
          <cell r="A4505" t="str">
            <v>FY2014</v>
          </cell>
        </row>
        <row r="4506">
          <cell r="A4506" t="str">
            <v>FY2014</v>
          </cell>
        </row>
        <row r="4507">
          <cell r="A4507" t="str">
            <v>FY2014</v>
          </cell>
        </row>
        <row r="4508">
          <cell r="A4508" t="str">
            <v>FY2014</v>
          </cell>
        </row>
        <row r="4509">
          <cell r="A4509" t="str">
            <v>FY2014</v>
          </cell>
        </row>
        <row r="4510">
          <cell r="A4510" t="str">
            <v>FY2014</v>
          </cell>
        </row>
        <row r="4511">
          <cell r="A4511" t="str">
            <v>FY2014</v>
          </cell>
        </row>
        <row r="4512">
          <cell r="A4512" t="str">
            <v>FY2014</v>
          </cell>
        </row>
        <row r="4513">
          <cell r="A4513" t="str">
            <v>FY2014</v>
          </cell>
        </row>
        <row r="4514">
          <cell r="A4514" t="str">
            <v>FY2014</v>
          </cell>
        </row>
        <row r="4515">
          <cell r="A4515" t="str">
            <v>FY2014</v>
          </cell>
        </row>
        <row r="4516">
          <cell r="A4516" t="str">
            <v>FY2014</v>
          </cell>
        </row>
        <row r="4517">
          <cell r="A4517" t="str">
            <v>FY2014</v>
          </cell>
        </row>
        <row r="4518">
          <cell r="A4518" t="str">
            <v>FY2014</v>
          </cell>
        </row>
        <row r="4519">
          <cell r="A4519" t="str">
            <v>FY2014</v>
          </cell>
        </row>
        <row r="4520">
          <cell r="A4520" t="str">
            <v>FY2014</v>
          </cell>
        </row>
        <row r="4521">
          <cell r="A4521" t="str">
            <v>FY2014</v>
          </cell>
        </row>
        <row r="4522">
          <cell r="A4522" t="str">
            <v>FY2014</v>
          </cell>
        </row>
        <row r="4523">
          <cell r="A4523" t="str">
            <v>FY2014</v>
          </cell>
        </row>
        <row r="4524">
          <cell r="A4524" t="str">
            <v>FY2014</v>
          </cell>
        </row>
        <row r="4525">
          <cell r="A4525" t="str">
            <v>FY2014</v>
          </cell>
        </row>
        <row r="4526">
          <cell r="A4526" t="str">
            <v>FY2014</v>
          </cell>
        </row>
        <row r="4527">
          <cell r="A4527" t="str">
            <v>FY2014</v>
          </cell>
        </row>
        <row r="4528">
          <cell r="A4528" t="str">
            <v>FY2014</v>
          </cell>
        </row>
        <row r="4529">
          <cell r="A4529" t="str">
            <v>FY2014</v>
          </cell>
        </row>
        <row r="4530">
          <cell r="A4530" t="str">
            <v>FY2014</v>
          </cell>
        </row>
        <row r="4531">
          <cell r="A4531" t="str">
            <v>FY2014</v>
          </cell>
        </row>
        <row r="4532">
          <cell r="A4532" t="str">
            <v>FY2014</v>
          </cell>
        </row>
        <row r="4533">
          <cell r="A4533" t="str">
            <v>FY2014</v>
          </cell>
        </row>
        <row r="4534">
          <cell r="A4534" t="str">
            <v>FY2014</v>
          </cell>
        </row>
        <row r="4535">
          <cell r="A4535" t="str">
            <v>FY2014</v>
          </cell>
        </row>
        <row r="4536">
          <cell r="A4536" t="str">
            <v>FY2014</v>
          </cell>
        </row>
        <row r="4537">
          <cell r="A4537" t="str">
            <v>FY2014</v>
          </cell>
        </row>
        <row r="4538">
          <cell r="A4538" t="str">
            <v>FY2014</v>
          </cell>
        </row>
        <row r="4539">
          <cell r="A4539" t="str">
            <v>FY2014</v>
          </cell>
        </row>
        <row r="4540">
          <cell r="A4540" t="str">
            <v>FY2014</v>
          </cell>
        </row>
        <row r="4541">
          <cell r="A4541" t="str">
            <v>FY2014</v>
          </cell>
        </row>
        <row r="4542">
          <cell r="A4542" t="str">
            <v>FY2014</v>
          </cell>
        </row>
        <row r="4543">
          <cell r="A4543" t="str">
            <v>FY2014</v>
          </cell>
        </row>
        <row r="4544">
          <cell r="A4544" t="str">
            <v>FY2014</v>
          </cell>
        </row>
        <row r="4545">
          <cell r="A4545" t="str">
            <v>FY2014</v>
          </cell>
        </row>
        <row r="4546">
          <cell r="A4546" t="str">
            <v>FY2014</v>
          </cell>
        </row>
        <row r="4547">
          <cell r="A4547" t="str">
            <v>FY2014</v>
          </cell>
        </row>
        <row r="4548">
          <cell r="A4548" t="str">
            <v>FY2014</v>
          </cell>
        </row>
        <row r="4549">
          <cell r="A4549" t="str">
            <v>FY2014</v>
          </cell>
        </row>
        <row r="4550">
          <cell r="A4550" t="str">
            <v>FY2014</v>
          </cell>
        </row>
        <row r="4551">
          <cell r="A4551" t="str">
            <v>FY2014</v>
          </cell>
        </row>
        <row r="4552">
          <cell r="A4552" t="str">
            <v>FY2014</v>
          </cell>
        </row>
        <row r="4553">
          <cell r="A4553" t="str">
            <v>FY2014</v>
          </cell>
        </row>
        <row r="4554">
          <cell r="A4554" t="str">
            <v>FY2014</v>
          </cell>
        </row>
        <row r="4555">
          <cell r="A4555" t="str">
            <v>FY2014</v>
          </cell>
        </row>
        <row r="4556">
          <cell r="A4556" t="str">
            <v>FY2014</v>
          </cell>
        </row>
        <row r="4557">
          <cell r="A4557" t="str">
            <v>FY2014</v>
          </cell>
        </row>
        <row r="4558">
          <cell r="A4558" t="str">
            <v>FY2014</v>
          </cell>
        </row>
        <row r="4559">
          <cell r="A4559" t="str">
            <v>FY2014</v>
          </cell>
        </row>
        <row r="4560">
          <cell r="A4560" t="str">
            <v>FY2014</v>
          </cell>
        </row>
        <row r="4561">
          <cell r="A4561" t="str">
            <v>FY2014</v>
          </cell>
        </row>
        <row r="4562">
          <cell r="A4562" t="str">
            <v>FY2014</v>
          </cell>
        </row>
        <row r="4563">
          <cell r="A4563" t="str">
            <v>FY2014</v>
          </cell>
        </row>
        <row r="4564">
          <cell r="A4564" t="str">
            <v>FY2014</v>
          </cell>
        </row>
        <row r="4565">
          <cell r="A4565" t="str">
            <v>FY2014</v>
          </cell>
        </row>
        <row r="4566">
          <cell r="A4566" t="str">
            <v>FY2014</v>
          </cell>
        </row>
        <row r="4567">
          <cell r="A4567" t="str">
            <v>FY2014</v>
          </cell>
        </row>
        <row r="4568">
          <cell r="A4568" t="str">
            <v>FY2014</v>
          </cell>
        </row>
        <row r="4569">
          <cell r="A4569" t="str">
            <v>FY2014</v>
          </cell>
        </row>
        <row r="4570">
          <cell r="A4570" t="str">
            <v>FY2014</v>
          </cell>
        </row>
        <row r="4571">
          <cell r="A4571" t="str">
            <v>FY2014</v>
          </cell>
        </row>
        <row r="4572">
          <cell r="A4572" t="str">
            <v>FY2014</v>
          </cell>
        </row>
        <row r="4573">
          <cell r="A4573" t="str">
            <v>FY2014</v>
          </cell>
        </row>
        <row r="4574">
          <cell r="A4574" t="str">
            <v>FY2014</v>
          </cell>
        </row>
        <row r="4575">
          <cell r="A4575" t="str">
            <v>FY2014</v>
          </cell>
        </row>
        <row r="4576">
          <cell r="A4576" t="str">
            <v>FY2014</v>
          </cell>
        </row>
        <row r="4577">
          <cell r="A4577" t="str">
            <v>FY2014</v>
          </cell>
        </row>
        <row r="4578">
          <cell r="A4578" t="str">
            <v>FY2014</v>
          </cell>
        </row>
        <row r="4579">
          <cell r="A4579" t="str">
            <v>FY2014</v>
          </cell>
        </row>
        <row r="4580">
          <cell r="A4580" t="str">
            <v>FY2014</v>
          </cell>
        </row>
        <row r="4581">
          <cell r="A4581" t="str">
            <v>FY2014</v>
          </cell>
        </row>
        <row r="4582">
          <cell r="A4582" t="str">
            <v>FY2014</v>
          </cell>
        </row>
        <row r="4583">
          <cell r="A4583" t="str">
            <v>FY2014</v>
          </cell>
        </row>
        <row r="4584">
          <cell r="A4584" t="str">
            <v>FY2014</v>
          </cell>
        </row>
        <row r="4585">
          <cell r="A4585" t="str">
            <v>FY2014</v>
          </cell>
        </row>
        <row r="4586">
          <cell r="A4586" t="str">
            <v>FY2014</v>
          </cell>
        </row>
        <row r="4587">
          <cell r="A4587" t="str">
            <v>FY2014</v>
          </cell>
        </row>
        <row r="4588">
          <cell r="A4588" t="str">
            <v>FY2014</v>
          </cell>
        </row>
        <row r="4589">
          <cell r="A4589" t="str">
            <v>FY2014</v>
          </cell>
        </row>
        <row r="4590">
          <cell r="A4590" t="str">
            <v>FY2014</v>
          </cell>
        </row>
        <row r="4591">
          <cell r="A4591" t="str">
            <v>FY2014</v>
          </cell>
        </row>
        <row r="4592">
          <cell r="A4592" t="str">
            <v>FY2014</v>
          </cell>
        </row>
        <row r="4593">
          <cell r="A4593" t="str">
            <v>FY2014</v>
          </cell>
        </row>
        <row r="4594">
          <cell r="A4594" t="str">
            <v>FY2014</v>
          </cell>
        </row>
        <row r="4595">
          <cell r="A4595" t="str">
            <v>FY2014</v>
          </cell>
        </row>
        <row r="4596">
          <cell r="A4596" t="str">
            <v>FY2014</v>
          </cell>
        </row>
        <row r="4597">
          <cell r="A4597" t="str">
            <v>FY2014</v>
          </cell>
        </row>
        <row r="4598">
          <cell r="A4598" t="str">
            <v>FY2014</v>
          </cell>
        </row>
        <row r="4599">
          <cell r="A4599" t="str">
            <v>FY2014</v>
          </cell>
        </row>
        <row r="4600">
          <cell r="A4600" t="str">
            <v>FY2014</v>
          </cell>
        </row>
        <row r="4601">
          <cell r="A4601" t="str">
            <v>FY2014</v>
          </cell>
        </row>
        <row r="4602">
          <cell r="A4602" t="str">
            <v>FY2014</v>
          </cell>
        </row>
        <row r="4603">
          <cell r="A4603" t="str">
            <v>FY2014</v>
          </cell>
        </row>
        <row r="4604">
          <cell r="A4604" t="str">
            <v>FY2014</v>
          </cell>
        </row>
        <row r="4605">
          <cell r="A4605" t="str">
            <v>FY2014</v>
          </cell>
        </row>
        <row r="4606">
          <cell r="A4606" t="str">
            <v>FY2014</v>
          </cell>
        </row>
        <row r="4607">
          <cell r="A4607" t="str">
            <v>FY2014</v>
          </cell>
        </row>
        <row r="4608">
          <cell r="A4608" t="str">
            <v>FY2014</v>
          </cell>
        </row>
        <row r="4609">
          <cell r="A4609" t="str">
            <v>FY2014</v>
          </cell>
        </row>
        <row r="4610">
          <cell r="A4610" t="str">
            <v>FY2014</v>
          </cell>
        </row>
        <row r="4611">
          <cell r="A4611" t="str">
            <v>FY2014</v>
          </cell>
        </row>
        <row r="4612">
          <cell r="A4612" t="str">
            <v>FY2014</v>
          </cell>
        </row>
        <row r="4613">
          <cell r="A4613" t="str">
            <v>FY2014</v>
          </cell>
        </row>
        <row r="4614">
          <cell r="A4614" t="str">
            <v>FY2014</v>
          </cell>
        </row>
        <row r="4615">
          <cell r="A4615" t="str">
            <v>FY2014</v>
          </cell>
        </row>
        <row r="4616">
          <cell r="A4616" t="str">
            <v>FY2014</v>
          </cell>
        </row>
        <row r="4617">
          <cell r="A4617" t="str">
            <v>FY2014</v>
          </cell>
        </row>
        <row r="4618">
          <cell r="A4618" t="str">
            <v>FY2014</v>
          </cell>
        </row>
        <row r="4619">
          <cell r="A4619" t="str">
            <v>FY2014</v>
          </cell>
        </row>
        <row r="4620">
          <cell r="A4620" t="str">
            <v>FY2014</v>
          </cell>
        </row>
        <row r="4621">
          <cell r="A4621" t="str">
            <v>FY2014</v>
          </cell>
        </row>
        <row r="4622">
          <cell r="A4622" t="str">
            <v>FY2014</v>
          </cell>
        </row>
        <row r="4623">
          <cell r="A4623" t="str">
            <v>FY2014</v>
          </cell>
        </row>
        <row r="4624">
          <cell r="A4624" t="str">
            <v>FY2014</v>
          </cell>
        </row>
        <row r="4625">
          <cell r="A4625" t="str">
            <v>FY2014</v>
          </cell>
        </row>
        <row r="4626">
          <cell r="A4626" t="str">
            <v>FY2014</v>
          </cell>
        </row>
        <row r="4627">
          <cell r="A4627" t="str">
            <v>FY2014</v>
          </cell>
        </row>
        <row r="4628">
          <cell r="A4628" t="str">
            <v>FY2014</v>
          </cell>
        </row>
        <row r="4629">
          <cell r="A4629" t="str">
            <v>FY2014</v>
          </cell>
        </row>
        <row r="4630">
          <cell r="A4630" t="str">
            <v>FY2014</v>
          </cell>
        </row>
        <row r="4631">
          <cell r="A4631" t="str">
            <v>FY2014</v>
          </cell>
        </row>
        <row r="4632">
          <cell r="A4632" t="str">
            <v>FY2014</v>
          </cell>
        </row>
        <row r="4633">
          <cell r="A4633" t="str">
            <v>FY2014</v>
          </cell>
        </row>
        <row r="4634">
          <cell r="A4634" t="str">
            <v>FY2014</v>
          </cell>
        </row>
        <row r="4635">
          <cell r="A4635" t="str">
            <v>FY2014</v>
          </cell>
        </row>
        <row r="4636">
          <cell r="A4636" t="str">
            <v>FY2014</v>
          </cell>
        </row>
        <row r="4637">
          <cell r="A4637" t="str">
            <v>FY2014</v>
          </cell>
        </row>
        <row r="4638">
          <cell r="A4638" t="str">
            <v>FY2014</v>
          </cell>
        </row>
        <row r="4639">
          <cell r="A4639" t="str">
            <v>FY2014</v>
          </cell>
        </row>
        <row r="4640">
          <cell r="A4640" t="str">
            <v>FY2014</v>
          </cell>
        </row>
        <row r="4641">
          <cell r="A4641" t="str">
            <v>FY2014</v>
          </cell>
        </row>
        <row r="4642">
          <cell r="A4642" t="str">
            <v>FY2014</v>
          </cell>
        </row>
        <row r="4643">
          <cell r="A4643" t="str">
            <v>FY2014</v>
          </cell>
        </row>
        <row r="4644">
          <cell r="A4644" t="str">
            <v>FY2014</v>
          </cell>
        </row>
        <row r="4645">
          <cell r="A4645" t="str">
            <v>FY2014</v>
          </cell>
        </row>
        <row r="4646">
          <cell r="A4646" t="str">
            <v>FY2014</v>
          </cell>
        </row>
        <row r="4647">
          <cell r="A4647" t="str">
            <v>FY2014</v>
          </cell>
        </row>
        <row r="4648">
          <cell r="A4648" t="str">
            <v>FY2014</v>
          </cell>
        </row>
        <row r="4649">
          <cell r="A4649" t="str">
            <v>FY2014</v>
          </cell>
        </row>
        <row r="4650">
          <cell r="A4650" t="str">
            <v>FY2014</v>
          </cell>
        </row>
        <row r="4651">
          <cell r="A4651" t="str">
            <v>FY2014</v>
          </cell>
        </row>
        <row r="4652">
          <cell r="A4652" t="str">
            <v>FY2014</v>
          </cell>
        </row>
        <row r="4653">
          <cell r="A4653" t="str">
            <v>FY2014</v>
          </cell>
        </row>
        <row r="4654">
          <cell r="A4654" t="str">
            <v>FY2014</v>
          </cell>
        </row>
        <row r="4655">
          <cell r="A4655" t="str">
            <v>FY2014</v>
          </cell>
        </row>
        <row r="4656">
          <cell r="A4656" t="str">
            <v>FY2014</v>
          </cell>
        </row>
        <row r="4657">
          <cell r="A4657" t="str">
            <v>FY2014</v>
          </cell>
        </row>
        <row r="4658">
          <cell r="A4658" t="str">
            <v>FY2014</v>
          </cell>
        </row>
        <row r="4659">
          <cell r="A4659" t="str">
            <v>FY2014</v>
          </cell>
        </row>
        <row r="4660">
          <cell r="A4660" t="str">
            <v>FY2014</v>
          </cell>
        </row>
        <row r="4661">
          <cell r="A4661" t="str">
            <v>FY2014</v>
          </cell>
        </row>
        <row r="4662">
          <cell r="A4662" t="str">
            <v>FY2014</v>
          </cell>
        </row>
        <row r="4663">
          <cell r="A4663" t="str">
            <v>FY2014</v>
          </cell>
        </row>
        <row r="4664">
          <cell r="A4664" t="str">
            <v>FY2014</v>
          </cell>
        </row>
        <row r="4665">
          <cell r="A4665" t="str">
            <v>FY2014</v>
          </cell>
        </row>
        <row r="4666">
          <cell r="A4666" t="str">
            <v>FY2014</v>
          </cell>
        </row>
        <row r="4667">
          <cell r="A4667" t="str">
            <v>FY2014</v>
          </cell>
        </row>
        <row r="4668">
          <cell r="A4668" t="str">
            <v>FY2014</v>
          </cell>
        </row>
        <row r="4669">
          <cell r="A4669" t="str">
            <v>FY2014</v>
          </cell>
        </row>
        <row r="4670">
          <cell r="A4670" t="str">
            <v>FY2014</v>
          </cell>
        </row>
        <row r="4671">
          <cell r="A4671" t="str">
            <v>FY2014</v>
          </cell>
        </row>
        <row r="4672">
          <cell r="A4672" t="str">
            <v>FY2014</v>
          </cell>
        </row>
        <row r="4673">
          <cell r="A4673" t="str">
            <v>FY2014</v>
          </cell>
        </row>
        <row r="4674">
          <cell r="A4674" t="str">
            <v>FY2014</v>
          </cell>
        </row>
        <row r="4675">
          <cell r="A4675" t="str">
            <v>FY2014</v>
          </cell>
        </row>
        <row r="4676">
          <cell r="A4676" t="str">
            <v>FY2014</v>
          </cell>
        </row>
        <row r="4677">
          <cell r="A4677" t="str">
            <v>FY2014</v>
          </cell>
        </row>
        <row r="4678">
          <cell r="A4678" t="str">
            <v>FY2014</v>
          </cell>
        </row>
        <row r="4679">
          <cell r="A4679" t="str">
            <v>FY2014</v>
          </cell>
        </row>
        <row r="4680">
          <cell r="A4680" t="str">
            <v>FY2014</v>
          </cell>
        </row>
        <row r="4681">
          <cell r="A4681" t="str">
            <v>FY2014</v>
          </cell>
        </row>
        <row r="4682">
          <cell r="A4682" t="str">
            <v>FY2014</v>
          </cell>
        </row>
        <row r="4683">
          <cell r="A4683" t="str">
            <v>FY2014</v>
          </cell>
        </row>
        <row r="4684">
          <cell r="A4684" t="str">
            <v>FY2014</v>
          </cell>
        </row>
        <row r="4685">
          <cell r="A4685" t="str">
            <v>FY2014</v>
          </cell>
        </row>
        <row r="4686">
          <cell r="A4686" t="str">
            <v>FY2014</v>
          </cell>
        </row>
        <row r="4687">
          <cell r="A4687" t="str">
            <v>FY2014</v>
          </cell>
        </row>
        <row r="4688">
          <cell r="A4688" t="str">
            <v>FY2014</v>
          </cell>
        </row>
        <row r="4689">
          <cell r="A4689" t="str">
            <v>FY2014</v>
          </cell>
        </row>
        <row r="4690">
          <cell r="A4690" t="str">
            <v>FY2014</v>
          </cell>
        </row>
        <row r="4691">
          <cell r="A4691" t="str">
            <v>FY2014</v>
          </cell>
        </row>
        <row r="4692">
          <cell r="A4692" t="str">
            <v>FY2014</v>
          </cell>
        </row>
        <row r="4693">
          <cell r="A4693" t="str">
            <v>FY2014</v>
          </cell>
        </row>
        <row r="4694">
          <cell r="A4694" t="str">
            <v>FY2014</v>
          </cell>
        </row>
        <row r="4695">
          <cell r="A4695" t="str">
            <v>FY2014</v>
          </cell>
        </row>
        <row r="4696">
          <cell r="A4696" t="str">
            <v>FY2014</v>
          </cell>
        </row>
        <row r="4697">
          <cell r="A4697" t="str">
            <v>FY2014</v>
          </cell>
        </row>
        <row r="4698">
          <cell r="A4698" t="str">
            <v>FY2014</v>
          </cell>
        </row>
        <row r="4699">
          <cell r="A4699" t="str">
            <v>FY2014</v>
          </cell>
        </row>
        <row r="4700">
          <cell r="A4700" t="str">
            <v>FY2014</v>
          </cell>
        </row>
        <row r="4701">
          <cell r="A4701" t="str">
            <v>FY2014</v>
          </cell>
        </row>
        <row r="4702">
          <cell r="A4702" t="str">
            <v>FY2014</v>
          </cell>
        </row>
        <row r="4703">
          <cell r="A4703" t="str">
            <v>FY2014</v>
          </cell>
        </row>
        <row r="4704">
          <cell r="A4704" t="str">
            <v>FY2014</v>
          </cell>
        </row>
        <row r="4705">
          <cell r="A4705" t="str">
            <v>FY2014</v>
          </cell>
        </row>
        <row r="4706">
          <cell r="A4706" t="str">
            <v>FY2014</v>
          </cell>
        </row>
        <row r="4707">
          <cell r="A4707" t="str">
            <v>FY2014</v>
          </cell>
        </row>
        <row r="4708">
          <cell r="A4708" t="str">
            <v>FY2014</v>
          </cell>
        </row>
        <row r="4709">
          <cell r="A4709" t="str">
            <v>FY2014</v>
          </cell>
        </row>
        <row r="4710">
          <cell r="A4710" t="str">
            <v>FY2014</v>
          </cell>
        </row>
        <row r="4711">
          <cell r="A4711" t="str">
            <v>FY2014</v>
          </cell>
        </row>
        <row r="4712">
          <cell r="A4712" t="str">
            <v>FY2014</v>
          </cell>
        </row>
        <row r="4713">
          <cell r="A4713" t="str">
            <v>FY2014</v>
          </cell>
        </row>
        <row r="4714">
          <cell r="A4714" t="str">
            <v>FY2014</v>
          </cell>
        </row>
        <row r="4715">
          <cell r="A4715" t="str">
            <v>FY2014</v>
          </cell>
        </row>
        <row r="4716">
          <cell r="A4716" t="str">
            <v>FY2014</v>
          </cell>
        </row>
        <row r="4717">
          <cell r="A4717" t="str">
            <v>FY2014</v>
          </cell>
        </row>
        <row r="4718">
          <cell r="A4718" t="str">
            <v>FY2014</v>
          </cell>
        </row>
        <row r="4719">
          <cell r="A4719" t="str">
            <v>FY2014</v>
          </cell>
        </row>
        <row r="4720">
          <cell r="A4720" t="str">
            <v>FY2014</v>
          </cell>
        </row>
        <row r="4721">
          <cell r="A4721" t="str">
            <v>FY2014</v>
          </cell>
        </row>
        <row r="4722">
          <cell r="A4722" t="str">
            <v>FY2014</v>
          </cell>
        </row>
        <row r="4723">
          <cell r="A4723" t="str">
            <v>FY2014</v>
          </cell>
        </row>
        <row r="4724">
          <cell r="A4724" t="str">
            <v>FY2014</v>
          </cell>
        </row>
        <row r="4725">
          <cell r="A4725" t="str">
            <v>FY2014</v>
          </cell>
        </row>
        <row r="4726">
          <cell r="A4726" t="str">
            <v>FY2014</v>
          </cell>
        </row>
        <row r="4727">
          <cell r="A4727" t="str">
            <v>FY2014</v>
          </cell>
        </row>
        <row r="4728">
          <cell r="A4728" t="str">
            <v>FY2014</v>
          </cell>
        </row>
        <row r="4729">
          <cell r="A4729" t="str">
            <v>FY2014</v>
          </cell>
        </row>
        <row r="4730">
          <cell r="A4730" t="str">
            <v>FY2014</v>
          </cell>
        </row>
        <row r="4731">
          <cell r="A4731" t="str">
            <v>FY2014</v>
          </cell>
        </row>
        <row r="4732">
          <cell r="A4732" t="str">
            <v>FY2014</v>
          </cell>
        </row>
        <row r="4733">
          <cell r="A4733" t="str">
            <v>FY2014</v>
          </cell>
        </row>
        <row r="4734">
          <cell r="A4734" t="str">
            <v>FY2014</v>
          </cell>
        </row>
        <row r="4735">
          <cell r="A4735" t="str">
            <v>FY2014</v>
          </cell>
        </row>
        <row r="4736">
          <cell r="A4736" t="str">
            <v>FY2014</v>
          </cell>
        </row>
        <row r="4737">
          <cell r="A4737" t="str">
            <v>FY2014</v>
          </cell>
        </row>
        <row r="4738">
          <cell r="A4738" t="str">
            <v>FY2014</v>
          </cell>
        </row>
        <row r="4739">
          <cell r="A4739" t="str">
            <v>FY2014</v>
          </cell>
        </row>
        <row r="4740">
          <cell r="A4740" t="str">
            <v>FY2014</v>
          </cell>
        </row>
        <row r="4741">
          <cell r="A4741" t="str">
            <v>FY2014</v>
          </cell>
        </row>
        <row r="4742">
          <cell r="A4742" t="str">
            <v>FY2014</v>
          </cell>
        </row>
        <row r="4743">
          <cell r="A4743" t="str">
            <v>FY2014</v>
          </cell>
        </row>
        <row r="4744">
          <cell r="A4744" t="str">
            <v>FY2014</v>
          </cell>
        </row>
        <row r="4745">
          <cell r="A4745" t="str">
            <v>FY2014</v>
          </cell>
        </row>
        <row r="4746">
          <cell r="A4746" t="str">
            <v>FY2014</v>
          </cell>
        </row>
        <row r="4747">
          <cell r="A4747" t="str">
            <v>FY2014</v>
          </cell>
        </row>
        <row r="4748">
          <cell r="A4748" t="str">
            <v>FY2014</v>
          </cell>
        </row>
        <row r="4749">
          <cell r="A4749" t="str">
            <v>FY2014</v>
          </cell>
        </row>
        <row r="4750">
          <cell r="A4750" t="str">
            <v>FY2014</v>
          </cell>
        </row>
        <row r="4751">
          <cell r="A4751" t="str">
            <v>FY2014</v>
          </cell>
        </row>
        <row r="4752">
          <cell r="A4752" t="str">
            <v>FY2014</v>
          </cell>
        </row>
        <row r="4753">
          <cell r="A4753" t="str">
            <v>FY2014</v>
          </cell>
        </row>
        <row r="4754">
          <cell r="A4754" t="str">
            <v>FY2014</v>
          </cell>
        </row>
        <row r="4755">
          <cell r="A4755" t="str">
            <v>FY2014</v>
          </cell>
        </row>
        <row r="4756">
          <cell r="A4756" t="str">
            <v>FY2014</v>
          </cell>
        </row>
        <row r="4757">
          <cell r="A4757" t="str">
            <v>FY2014</v>
          </cell>
        </row>
        <row r="4758">
          <cell r="A4758" t="str">
            <v>FY2014</v>
          </cell>
        </row>
        <row r="4759">
          <cell r="A4759" t="str">
            <v>FY2014</v>
          </cell>
        </row>
        <row r="4760">
          <cell r="A4760" t="str">
            <v>FY2014</v>
          </cell>
        </row>
        <row r="4761">
          <cell r="A4761" t="str">
            <v>FY2014</v>
          </cell>
        </row>
        <row r="4762">
          <cell r="A4762" t="str">
            <v>FY2014</v>
          </cell>
        </row>
        <row r="4763">
          <cell r="A4763" t="str">
            <v>FY2014</v>
          </cell>
        </row>
        <row r="4764">
          <cell r="A4764" t="str">
            <v>FY2014</v>
          </cell>
        </row>
        <row r="4765">
          <cell r="A4765" t="str">
            <v>FY2014</v>
          </cell>
        </row>
        <row r="4766">
          <cell r="A4766" t="str">
            <v>FY2014</v>
          </cell>
        </row>
        <row r="4767">
          <cell r="A4767" t="str">
            <v>FY2014</v>
          </cell>
        </row>
        <row r="4768">
          <cell r="A4768" t="str">
            <v>FY2014</v>
          </cell>
        </row>
        <row r="4769">
          <cell r="A4769" t="str">
            <v>FY2014</v>
          </cell>
        </row>
        <row r="4770">
          <cell r="A4770" t="str">
            <v>FY2014</v>
          </cell>
        </row>
        <row r="4771">
          <cell r="A4771" t="str">
            <v>FY2014</v>
          </cell>
        </row>
        <row r="4772">
          <cell r="A4772" t="str">
            <v>FY2014</v>
          </cell>
        </row>
        <row r="4773">
          <cell r="A4773" t="str">
            <v>FY2014</v>
          </cell>
        </row>
        <row r="4774">
          <cell r="A4774" t="str">
            <v>FY2014</v>
          </cell>
        </row>
        <row r="4775">
          <cell r="A4775" t="str">
            <v>FY2014</v>
          </cell>
        </row>
        <row r="4776">
          <cell r="A4776" t="str">
            <v>FY2014</v>
          </cell>
        </row>
        <row r="4777">
          <cell r="A4777" t="str">
            <v>FY2014</v>
          </cell>
        </row>
        <row r="4778">
          <cell r="A4778" t="str">
            <v>FY2014</v>
          </cell>
        </row>
        <row r="4779">
          <cell r="A4779" t="str">
            <v>FY2014</v>
          </cell>
        </row>
        <row r="4780">
          <cell r="A4780" t="str">
            <v>FY2014</v>
          </cell>
        </row>
        <row r="4781">
          <cell r="A4781" t="str">
            <v>FY2014</v>
          </cell>
        </row>
        <row r="4782">
          <cell r="A4782" t="str">
            <v>FY2014</v>
          </cell>
        </row>
        <row r="4783">
          <cell r="A4783" t="str">
            <v>FY2014</v>
          </cell>
        </row>
        <row r="4784">
          <cell r="A4784" t="str">
            <v>FY2014</v>
          </cell>
        </row>
        <row r="4785">
          <cell r="A4785" t="str">
            <v>FY2014</v>
          </cell>
        </row>
        <row r="4786">
          <cell r="A4786" t="str">
            <v>FY2014</v>
          </cell>
        </row>
        <row r="4787">
          <cell r="A4787" t="str">
            <v>FY2014</v>
          </cell>
        </row>
        <row r="4788">
          <cell r="A4788" t="str">
            <v>FY2014</v>
          </cell>
        </row>
        <row r="4789">
          <cell r="A4789" t="str">
            <v>FY2014</v>
          </cell>
        </row>
        <row r="4790">
          <cell r="A4790" t="str">
            <v>FY2014</v>
          </cell>
        </row>
        <row r="4791">
          <cell r="A4791" t="str">
            <v>FY2014</v>
          </cell>
        </row>
        <row r="4792">
          <cell r="A4792" t="str">
            <v>FY2014</v>
          </cell>
        </row>
        <row r="4793">
          <cell r="A4793" t="str">
            <v>FY2014</v>
          </cell>
        </row>
        <row r="4794">
          <cell r="A4794" t="str">
            <v>FY2014</v>
          </cell>
        </row>
        <row r="4795">
          <cell r="A4795" t="str">
            <v>FY2014</v>
          </cell>
        </row>
        <row r="4796">
          <cell r="A4796" t="str">
            <v>FY2014</v>
          </cell>
        </row>
        <row r="4797">
          <cell r="A4797" t="str">
            <v>FY2014</v>
          </cell>
        </row>
        <row r="4798">
          <cell r="A4798" t="str">
            <v>FY2014</v>
          </cell>
        </row>
        <row r="4799">
          <cell r="A4799" t="str">
            <v>FY2014</v>
          </cell>
        </row>
        <row r="4800">
          <cell r="A4800" t="str">
            <v>FY2014</v>
          </cell>
        </row>
        <row r="4801">
          <cell r="A4801" t="str">
            <v>FY2014</v>
          </cell>
        </row>
        <row r="4802">
          <cell r="A4802" t="str">
            <v>FY2014</v>
          </cell>
        </row>
        <row r="4803">
          <cell r="A4803" t="str">
            <v>FY2014</v>
          </cell>
        </row>
        <row r="4804">
          <cell r="A4804" t="str">
            <v>FY2014</v>
          </cell>
        </row>
        <row r="4805">
          <cell r="A4805" t="str">
            <v>FY2014</v>
          </cell>
        </row>
        <row r="4806">
          <cell r="A4806" t="str">
            <v>FY2014</v>
          </cell>
        </row>
        <row r="4807">
          <cell r="A4807" t="str">
            <v>FY2014</v>
          </cell>
        </row>
        <row r="4808">
          <cell r="A4808" t="str">
            <v>FY2014</v>
          </cell>
        </row>
        <row r="4809">
          <cell r="A4809" t="str">
            <v>FY2014</v>
          </cell>
        </row>
        <row r="4810">
          <cell r="A4810" t="str">
            <v>FY2014</v>
          </cell>
        </row>
        <row r="4811">
          <cell r="A4811" t="str">
            <v>FY2014</v>
          </cell>
        </row>
        <row r="4812">
          <cell r="A4812" t="str">
            <v>FY2014</v>
          </cell>
        </row>
        <row r="4813">
          <cell r="A4813" t="str">
            <v>FY2014</v>
          </cell>
        </row>
        <row r="4814">
          <cell r="A4814" t="str">
            <v>FY2014</v>
          </cell>
        </row>
        <row r="4815">
          <cell r="A4815" t="str">
            <v>FY2014</v>
          </cell>
        </row>
        <row r="4816">
          <cell r="A4816" t="str">
            <v>FY2014</v>
          </cell>
        </row>
        <row r="4817">
          <cell r="A4817" t="str">
            <v>FY2014</v>
          </cell>
        </row>
        <row r="4818">
          <cell r="A4818" t="str">
            <v>FY2014</v>
          </cell>
        </row>
        <row r="4819">
          <cell r="A4819" t="str">
            <v>FY2014</v>
          </cell>
        </row>
        <row r="4820">
          <cell r="A4820" t="str">
            <v>FY2014</v>
          </cell>
        </row>
        <row r="4821">
          <cell r="A4821" t="str">
            <v>FY2014</v>
          </cell>
        </row>
        <row r="4822">
          <cell r="A4822" t="str">
            <v>FY2014</v>
          </cell>
        </row>
        <row r="4823">
          <cell r="A4823" t="str">
            <v>FY2014</v>
          </cell>
        </row>
        <row r="4824">
          <cell r="A4824" t="str">
            <v>FY2014</v>
          </cell>
        </row>
        <row r="4825">
          <cell r="A4825" t="str">
            <v>FY2014</v>
          </cell>
        </row>
        <row r="4826">
          <cell r="A4826" t="str">
            <v>FY2014</v>
          </cell>
        </row>
        <row r="4827">
          <cell r="A4827" t="str">
            <v>FY2014</v>
          </cell>
        </row>
        <row r="4828">
          <cell r="A4828" t="str">
            <v>FY2014</v>
          </cell>
        </row>
        <row r="4829">
          <cell r="A4829" t="str">
            <v>FY2014</v>
          </cell>
        </row>
        <row r="4830">
          <cell r="A4830" t="str">
            <v>FY2014</v>
          </cell>
        </row>
        <row r="4831">
          <cell r="A4831" t="str">
            <v>FY2014</v>
          </cell>
        </row>
        <row r="4832">
          <cell r="A4832" t="str">
            <v>FY2014</v>
          </cell>
        </row>
        <row r="4833">
          <cell r="A4833" t="str">
            <v>FY2014</v>
          </cell>
        </row>
        <row r="4834">
          <cell r="A4834" t="str">
            <v>FY2014</v>
          </cell>
        </row>
        <row r="4835">
          <cell r="A4835" t="str">
            <v>FY2014</v>
          </cell>
        </row>
        <row r="4836">
          <cell r="A4836" t="str">
            <v>FY2014</v>
          </cell>
        </row>
        <row r="4837">
          <cell r="A4837" t="str">
            <v>FY2014</v>
          </cell>
        </row>
        <row r="4838">
          <cell r="A4838" t="str">
            <v>FY2014</v>
          </cell>
        </row>
        <row r="4839">
          <cell r="A4839" t="str">
            <v>FY2014</v>
          </cell>
        </row>
        <row r="4840">
          <cell r="A4840" t="str">
            <v>FY2014</v>
          </cell>
        </row>
        <row r="4841">
          <cell r="A4841" t="str">
            <v>FY2014</v>
          </cell>
        </row>
        <row r="4842">
          <cell r="A4842" t="str">
            <v>FY2014</v>
          </cell>
        </row>
        <row r="4843">
          <cell r="A4843" t="str">
            <v>FY2014</v>
          </cell>
        </row>
        <row r="4844">
          <cell r="A4844" t="str">
            <v>FY2014</v>
          </cell>
        </row>
        <row r="4845">
          <cell r="A4845" t="str">
            <v>FY2014</v>
          </cell>
        </row>
        <row r="4846">
          <cell r="A4846" t="str">
            <v>FY2014</v>
          </cell>
        </row>
        <row r="4847">
          <cell r="A4847" t="str">
            <v>FY2014</v>
          </cell>
        </row>
        <row r="4848">
          <cell r="A4848" t="str">
            <v>FY2014</v>
          </cell>
        </row>
        <row r="4849">
          <cell r="A4849" t="str">
            <v>FY2014</v>
          </cell>
        </row>
        <row r="4850">
          <cell r="A4850" t="str">
            <v>FY2014</v>
          </cell>
        </row>
        <row r="4851">
          <cell r="A4851" t="str">
            <v>FY2014</v>
          </cell>
        </row>
        <row r="4852">
          <cell r="A4852" t="str">
            <v>FY2014</v>
          </cell>
        </row>
        <row r="4853">
          <cell r="A4853" t="str">
            <v>FY2014</v>
          </cell>
        </row>
        <row r="4854">
          <cell r="A4854" t="str">
            <v>FY2014</v>
          </cell>
        </row>
        <row r="4855">
          <cell r="A4855" t="str">
            <v>FY2014</v>
          </cell>
        </row>
        <row r="4856">
          <cell r="A4856" t="str">
            <v>FY2014</v>
          </cell>
        </row>
        <row r="4857">
          <cell r="A4857" t="str">
            <v>FY2014</v>
          </cell>
        </row>
        <row r="4858">
          <cell r="A4858" t="str">
            <v>FY2014</v>
          </cell>
        </row>
        <row r="4859">
          <cell r="A4859" t="str">
            <v>FY2014</v>
          </cell>
        </row>
        <row r="4860">
          <cell r="A4860" t="str">
            <v>FY2014</v>
          </cell>
        </row>
        <row r="4861">
          <cell r="A4861" t="str">
            <v>FY2014</v>
          </cell>
        </row>
        <row r="4862">
          <cell r="A4862" t="str">
            <v>FY2014</v>
          </cell>
        </row>
        <row r="4863">
          <cell r="A4863" t="str">
            <v>FY2014</v>
          </cell>
        </row>
        <row r="4864">
          <cell r="A4864" t="str">
            <v>FY2014</v>
          </cell>
        </row>
        <row r="4865">
          <cell r="A4865" t="str">
            <v>FY2014</v>
          </cell>
        </row>
        <row r="4866">
          <cell r="A4866" t="str">
            <v>FY2014</v>
          </cell>
        </row>
        <row r="4867">
          <cell r="A4867" t="str">
            <v>FY2014</v>
          </cell>
        </row>
        <row r="4868">
          <cell r="A4868" t="str">
            <v>FY2014</v>
          </cell>
        </row>
        <row r="4869">
          <cell r="A4869" t="str">
            <v>FY2014</v>
          </cell>
        </row>
        <row r="4870">
          <cell r="A4870" t="str">
            <v>FY2014</v>
          </cell>
        </row>
        <row r="4871">
          <cell r="A4871" t="str">
            <v>FY2014</v>
          </cell>
        </row>
        <row r="4872">
          <cell r="A4872" t="str">
            <v>FY2014</v>
          </cell>
        </row>
        <row r="4873">
          <cell r="A4873" t="str">
            <v>FY2014</v>
          </cell>
        </row>
        <row r="4874">
          <cell r="A4874" t="str">
            <v>FY2014</v>
          </cell>
        </row>
        <row r="4875">
          <cell r="A4875" t="str">
            <v>FY2014</v>
          </cell>
        </row>
        <row r="4876">
          <cell r="A4876" t="str">
            <v>FY2014</v>
          </cell>
        </row>
        <row r="4877">
          <cell r="A4877" t="str">
            <v>FY2014</v>
          </cell>
        </row>
        <row r="4878">
          <cell r="A4878" t="str">
            <v>FY2014</v>
          </cell>
        </row>
        <row r="4879">
          <cell r="A4879" t="str">
            <v>FY2014</v>
          </cell>
        </row>
        <row r="4880">
          <cell r="A4880" t="str">
            <v>FY2014</v>
          </cell>
        </row>
        <row r="4881">
          <cell r="A4881" t="str">
            <v>FY2014</v>
          </cell>
        </row>
        <row r="4882">
          <cell r="A4882" t="str">
            <v>FY2014</v>
          </cell>
        </row>
        <row r="4883">
          <cell r="A4883" t="str">
            <v>FY2014</v>
          </cell>
        </row>
        <row r="4884">
          <cell r="A4884" t="str">
            <v>FY2014</v>
          </cell>
        </row>
        <row r="4885">
          <cell r="A4885" t="str">
            <v>FY2014</v>
          </cell>
        </row>
        <row r="4886">
          <cell r="A4886" t="str">
            <v>FY2014</v>
          </cell>
        </row>
        <row r="4887">
          <cell r="A4887" t="str">
            <v>FY2014</v>
          </cell>
        </row>
        <row r="4888">
          <cell r="A4888" t="str">
            <v>FY2014</v>
          </cell>
        </row>
        <row r="4889">
          <cell r="A4889" t="str">
            <v>FY2014</v>
          </cell>
        </row>
        <row r="4890">
          <cell r="A4890" t="str">
            <v>FY2014</v>
          </cell>
        </row>
        <row r="4891">
          <cell r="A4891" t="str">
            <v>FY2014</v>
          </cell>
        </row>
        <row r="4892">
          <cell r="A4892" t="str">
            <v>FY2014</v>
          </cell>
        </row>
        <row r="4893">
          <cell r="A4893" t="str">
            <v>FY2014</v>
          </cell>
        </row>
        <row r="4894">
          <cell r="A4894" t="str">
            <v>FY2014</v>
          </cell>
        </row>
        <row r="4895">
          <cell r="A4895" t="str">
            <v>FY2014</v>
          </cell>
        </row>
        <row r="4896">
          <cell r="A4896" t="str">
            <v>FY2014</v>
          </cell>
        </row>
        <row r="4897">
          <cell r="A4897" t="str">
            <v>FY2014</v>
          </cell>
        </row>
        <row r="4898">
          <cell r="A4898" t="str">
            <v>FY2014</v>
          </cell>
        </row>
        <row r="4899">
          <cell r="A4899" t="str">
            <v>FY2014</v>
          </cell>
        </row>
        <row r="4900">
          <cell r="A4900" t="str">
            <v>FY2014</v>
          </cell>
        </row>
        <row r="4901">
          <cell r="A4901" t="str">
            <v>FY2014</v>
          </cell>
        </row>
        <row r="4902">
          <cell r="A4902" t="str">
            <v>FY2014</v>
          </cell>
        </row>
        <row r="4903">
          <cell r="A4903" t="str">
            <v>FY2014</v>
          </cell>
        </row>
        <row r="4904">
          <cell r="A4904" t="str">
            <v>FY2014</v>
          </cell>
        </row>
        <row r="4905">
          <cell r="A4905" t="str">
            <v>FY2014</v>
          </cell>
        </row>
        <row r="4906">
          <cell r="A4906" t="str">
            <v>FY2014</v>
          </cell>
        </row>
        <row r="4907">
          <cell r="A4907" t="str">
            <v>FY2014</v>
          </cell>
        </row>
        <row r="4908">
          <cell r="A4908" t="str">
            <v>FY2014</v>
          </cell>
        </row>
        <row r="4909">
          <cell r="A4909" t="str">
            <v>FY2014</v>
          </cell>
        </row>
        <row r="4910">
          <cell r="A4910" t="str">
            <v>FY2014</v>
          </cell>
        </row>
        <row r="4911">
          <cell r="A4911" t="str">
            <v>FY2014</v>
          </cell>
        </row>
        <row r="4912">
          <cell r="A4912" t="str">
            <v>FY2014</v>
          </cell>
        </row>
        <row r="4913">
          <cell r="A4913" t="str">
            <v>FY2014</v>
          </cell>
        </row>
        <row r="4914">
          <cell r="A4914" t="str">
            <v>FY2014</v>
          </cell>
        </row>
        <row r="4915">
          <cell r="A4915" t="str">
            <v>FY2014</v>
          </cell>
        </row>
        <row r="4916">
          <cell r="A4916" t="str">
            <v>FY2014</v>
          </cell>
        </row>
        <row r="4917">
          <cell r="A4917" t="str">
            <v>FY2014</v>
          </cell>
        </row>
        <row r="4918">
          <cell r="A4918" t="str">
            <v>FY2014</v>
          </cell>
        </row>
        <row r="4919">
          <cell r="A4919" t="str">
            <v>FY2014</v>
          </cell>
        </row>
        <row r="4920">
          <cell r="A4920" t="str">
            <v>FY2014</v>
          </cell>
        </row>
        <row r="4921">
          <cell r="A4921" t="str">
            <v>FY2014</v>
          </cell>
        </row>
        <row r="4922">
          <cell r="A4922" t="str">
            <v>FY2014</v>
          </cell>
        </row>
        <row r="4923">
          <cell r="A4923" t="str">
            <v>FY2014</v>
          </cell>
        </row>
        <row r="4924">
          <cell r="A4924" t="str">
            <v>FY2014</v>
          </cell>
        </row>
        <row r="4925">
          <cell r="A4925" t="str">
            <v>FY2014</v>
          </cell>
        </row>
        <row r="4926">
          <cell r="A4926" t="str">
            <v>FY2014</v>
          </cell>
        </row>
        <row r="4927">
          <cell r="A4927" t="str">
            <v>FY2014</v>
          </cell>
        </row>
        <row r="4928">
          <cell r="A4928" t="str">
            <v>FY2014</v>
          </cell>
        </row>
        <row r="4929">
          <cell r="A4929" t="str">
            <v>FY2014</v>
          </cell>
        </row>
        <row r="4930">
          <cell r="A4930" t="str">
            <v>FY2014</v>
          </cell>
        </row>
        <row r="4931">
          <cell r="A4931" t="str">
            <v>FY2014</v>
          </cell>
        </row>
        <row r="4932">
          <cell r="A4932" t="str">
            <v>FY2014</v>
          </cell>
        </row>
        <row r="4933">
          <cell r="A4933" t="str">
            <v>FY2014</v>
          </cell>
        </row>
        <row r="4934">
          <cell r="A4934" t="str">
            <v>FY2014</v>
          </cell>
        </row>
        <row r="4935">
          <cell r="A4935" t="str">
            <v>FY2014</v>
          </cell>
        </row>
        <row r="4936">
          <cell r="A4936" t="str">
            <v>FY2014</v>
          </cell>
        </row>
        <row r="4937">
          <cell r="A4937" t="str">
            <v>FY2014</v>
          </cell>
        </row>
        <row r="4938">
          <cell r="A4938" t="str">
            <v>FY2014</v>
          </cell>
        </row>
        <row r="4939">
          <cell r="A4939" t="str">
            <v>FY2014</v>
          </cell>
        </row>
        <row r="4940">
          <cell r="A4940" t="str">
            <v>FY2014</v>
          </cell>
        </row>
        <row r="4941">
          <cell r="A4941" t="str">
            <v>FY2014</v>
          </cell>
        </row>
        <row r="4942">
          <cell r="A4942" t="str">
            <v>FY2014</v>
          </cell>
        </row>
        <row r="4943">
          <cell r="A4943" t="str">
            <v>FY2014</v>
          </cell>
        </row>
        <row r="4944">
          <cell r="A4944" t="str">
            <v>FY2014</v>
          </cell>
        </row>
        <row r="4945">
          <cell r="A4945" t="str">
            <v>FY2014</v>
          </cell>
        </row>
        <row r="4946">
          <cell r="A4946" t="str">
            <v>FY2014</v>
          </cell>
        </row>
        <row r="4947">
          <cell r="A4947" t="str">
            <v>FY2014</v>
          </cell>
        </row>
        <row r="4948">
          <cell r="A4948" t="str">
            <v>FY2014</v>
          </cell>
        </row>
        <row r="4949">
          <cell r="A4949" t="str">
            <v>FY2014</v>
          </cell>
        </row>
        <row r="4950">
          <cell r="A4950" t="str">
            <v>FY2014</v>
          </cell>
        </row>
        <row r="4951">
          <cell r="A4951" t="str">
            <v>FY2014</v>
          </cell>
        </row>
        <row r="4952">
          <cell r="A4952" t="str">
            <v>FY2014</v>
          </cell>
        </row>
        <row r="4953">
          <cell r="A4953" t="str">
            <v>FY2014</v>
          </cell>
        </row>
        <row r="4954">
          <cell r="A4954" t="str">
            <v>FY2014</v>
          </cell>
        </row>
        <row r="4955">
          <cell r="A4955" t="str">
            <v>FY2014</v>
          </cell>
        </row>
        <row r="4956">
          <cell r="A4956" t="str">
            <v>FY2014</v>
          </cell>
        </row>
        <row r="4957">
          <cell r="A4957" t="str">
            <v>FY2014</v>
          </cell>
        </row>
        <row r="4958">
          <cell r="A4958" t="str">
            <v>FY2014</v>
          </cell>
        </row>
        <row r="4959">
          <cell r="A4959" t="str">
            <v>FY2014</v>
          </cell>
        </row>
        <row r="4960">
          <cell r="A4960" t="str">
            <v>FY2014</v>
          </cell>
        </row>
        <row r="4961">
          <cell r="A4961" t="str">
            <v>FY2014</v>
          </cell>
        </row>
        <row r="4962">
          <cell r="A4962" t="str">
            <v>FY2014</v>
          </cell>
        </row>
        <row r="4963">
          <cell r="A4963" t="str">
            <v>FY2014</v>
          </cell>
        </row>
        <row r="4964">
          <cell r="A4964" t="str">
            <v>FY2014</v>
          </cell>
        </row>
        <row r="4965">
          <cell r="A4965" t="str">
            <v>FY2014</v>
          </cell>
        </row>
        <row r="4966">
          <cell r="A4966" t="str">
            <v>FY2014</v>
          </cell>
        </row>
        <row r="4967">
          <cell r="A4967" t="str">
            <v>FY2014</v>
          </cell>
        </row>
        <row r="4968">
          <cell r="A4968" t="str">
            <v>FY2014</v>
          </cell>
        </row>
        <row r="4969">
          <cell r="A4969" t="str">
            <v>FY2014</v>
          </cell>
        </row>
        <row r="4970">
          <cell r="A4970" t="str">
            <v>FY2014</v>
          </cell>
        </row>
        <row r="4971">
          <cell r="A4971" t="str">
            <v>FY2014</v>
          </cell>
        </row>
        <row r="4972">
          <cell r="A4972" t="str">
            <v>FY2014</v>
          </cell>
        </row>
        <row r="4973">
          <cell r="A4973" t="str">
            <v>FY2014</v>
          </cell>
        </row>
        <row r="4974">
          <cell r="A4974" t="str">
            <v>FY2014</v>
          </cell>
        </row>
        <row r="4975">
          <cell r="A4975" t="str">
            <v>FY2014</v>
          </cell>
        </row>
        <row r="4976">
          <cell r="A4976" t="str">
            <v>FY2014</v>
          </cell>
        </row>
        <row r="4977">
          <cell r="A4977" t="str">
            <v>FY2014</v>
          </cell>
        </row>
        <row r="4978">
          <cell r="A4978" t="str">
            <v>FY2014</v>
          </cell>
        </row>
        <row r="4979">
          <cell r="A4979" t="str">
            <v>FY2014</v>
          </cell>
        </row>
        <row r="4980">
          <cell r="A4980" t="str">
            <v>FY2014</v>
          </cell>
        </row>
        <row r="4981">
          <cell r="A4981" t="str">
            <v>FY2014</v>
          </cell>
        </row>
        <row r="4982">
          <cell r="A4982" t="str">
            <v>FY2014</v>
          </cell>
        </row>
        <row r="4983">
          <cell r="A4983" t="str">
            <v>FY2014</v>
          </cell>
        </row>
        <row r="4984">
          <cell r="A4984" t="str">
            <v>FY2014</v>
          </cell>
        </row>
        <row r="4985">
          <cell r="A4985" t="str">
            <v>FY2014</v>
          </cell>
        </row>
        <row r="4986">
          <cell r="A4986" t="str">
            <v>FY2014</v>
          </cell>
        </row>
        <row r="4987">
          <cell r="A4987" t="str">
            <v>FY2014</v>
          </cell>
        </row>
        <row r="4988">
          <cell r="A4988" t="str">
            <v>FY2014</v>
          </cell>
        </row>
        <row r="4989">
          <cell r="A4989" t="str">
            <v>FY2014</v>
          </cell>
        </row>
        <row r="4990">
          <cell r="A4990" t="str">
            <v>FY2014</v>
          </cell>
        </row>
        <row r="4991">
          <cell r="A4991" t="str">
            <v>FY2014</v>
          </cell>
        </row>
        <row r="4992">
          <cell r="A4992" t="str">
            <v>FY2014</v>
          </cell>
        </row>
        <row r="4993">
          <cell r="A4993" t="str">
            <v>FY2014</v>
          </cell>
        </row>
        <row r="4994">
          <cell r="A4994" t="str">
            <v>FY2014</v>
          </cell>
        </row>
        <row r="4995">
          <cell r="A4995" t="str">
            <v>FY2014</v>
          </cell>
        </row>
        <row r="4996">
          <cell r="A4996" t="str">
            <v>FY2014</v>
          </cell>
        </row>
        <row r="4997">
          <cell r="A4997" t="str">
            <v>FY2014</v>
          </cell>
        </row>
        <row r="4998">
          <cell r="A4998" t="str">
            <v>FY2014</v>
          </cell>
        </row>
        <row r="4999">
          <cell r="A4999" t="str">
            <v>FY2014</v>
          </cell>
        </row>
        <row r="5000">
          <cell r="A5000" t="str">
            <v>FY2014</v>
          </cell>
        </row>
        <row r="5001">
          <cell r="A5001" t="str">
            <v>FY2014</v>
          </cell>
        </row>
        <row r="5002">
          <cell r="A5002" t="str">
            <v>FY2014</v>
          </cell>
        </row>
        <row r="5003">
          <cell r="A5003" t="str">
            <v>FY2014</v>
          </cell>
        </row>
        <row r="5004">
          <cell r="A5004" t="str">
            <v>FY2014</v>
          </cell>
        </row>
        <row r="5005">
          <cell r="A5005" t="str">
            <v>FY2014</v>
          </cell>
        </row>
        <row r="5006">
          <cell r="A5006" t="str">
            <v>FY2014</v>
          </cell>
        </row>
        <row r="5007">
          <cell r="A5007" t="str">
            <v>FY2014</v>
          </cell>
        </row>
        <row r="5008">
          <cell r="A5008" t="str">
            <v>FY2014</v>
          </cell>
        </row>
        <row r="5009">
          <cell r="A5009" t="str">
            <v>FY2014</v>
          </cell>
        </row>
        <row r="5010">
          <cell r="A5010" t="str">
            <v>FY2014</v>
          </cell>
        </row>
        <row r="5011">
          <cell r="A5011" t="str">
            <v>FY2014</v>
          </cell>
        </row>
        <row r="5012">
          <cell r="A5012" t="str">
            <v>FY2014</v>
          </cell>
        </row>
        <row r="5013">
          <cell r="A5013" t="str">
            <v>FY2014</v>
          </cell>
        </row>
        <row r="5014">
          <cell r="A5014" t="str">
            <v>FY2014</v>
          </cell>
        </row>
        <row r="5015">
          <cell r="A5015" t="str">
            <v>FY2014</v>
          </cell>
        </row>
        <row r="5016">
          <cell r="A5016" t="str">
            <v>FY2014</v>
          </cell>
        </row>
        <row r="5017">
          <cell r="A5017" t="str">
            <v>FY2014</v>
          </cell>
        </row>
        <row r="5018">
          <cell r="A5018" t="str">
            <v>FY2014</v>
          </cell>
        </row>
        <row r="5019">
          <cell r="A5019" t="str">
            <v>FY2014</v>
          </cell>
        </row>
        <row r="5020">
          <cell r="A5020" t="str">
            <v>FY2014</v>
          </cell>
        </row>
        <row r="5021">
          <cell r="A5021" t="str">
            <v>FY2014</v>
          </cell>
        </row>
        <row r="5022">
          <cell r="A5022" t="str">
            <v>FY2014</v>
          </cell>
        </row>
        <row r="5023">
          <cell r="A5023" t="str">
            <v>FY2014</v>
          </cell>
        </row>
        <row r="5024">
          <cell r="A5024" t="str">
            <v>FY2014</v>
          </cell>
        </row>
        <row r="5025">
          <cell r="A5025" t="str">
            <v>FY2014</v>
          </cell>
        </row>
        <row r="5026">
          <cell r="A5026" t="str">
            <v>FY2014</v>
          </cell>
        </row>
        <row r="5027">
          <cell r="A5027" t="str">
            <v>FY2014</v>
          </cell>
        </row>
        <row r="5028">
          <cell r="A5028" t="str">
            <v>FY2014</v>
          </cell>
        </row>
        <row r="5029">
          <cell r="A5029" t="str">
            <v>FY2014</v>
          </cell>
        </row>
        <row r="5030">
          <cell r="A5030" t="str">
            <v>FY2014</v>
          </cell>
        </row>
        <row r="5031">
          <cell r="A5031" t="str">
            <v>FY2014</v>
          </cell>
        </row>
        <row r="5032">
          <cell r="A5032" t="str">
            <v>FY2014</v>
          </cell>
        </row>
        <row r="5033">
          <cell r="A5033" t="str">
            <v>FY2014</v>
          </cell>
        </row>
        <row r="5034">
          <cell r="A5034" t="str">
            <v>FY2014</v>
          </cell>
        </row>
        <row r="5035">
          <cell r="A5035" t="str">
            <v>FY2014</v>
          </cell>
        </row>
        <row r="5036">
          <cell r="A5036" t="str">
            <v>FY2014</v>
          </cell>
        </row>
        <row r="5037">
          <cell r="A5037" t="str">
            <v>FY2014</v>
          </cell>
        </row>
        <row r="5038">
          <cell r="A5038" t="str">
            <v>FY2014</v>
          </cell>
        </row>
        <row r="5039">
          <cell r="A5039" t="str">
            <v>FY2014</v>
          </cell>
        </row>
        <row r="5040">
          <cell r="A5040" t="str">
            <v>FY2014</v>
          </cell>
        </row>
        <row r="5041">
          <cell r="A5041" t="str">
            <v>FY2014</v>
          </cell>
        </row>
        <row r="5042">
          <cell r="A5042" t="str">
            <v>FY2014</v>
          </cell>
        </row>
        <row r="5043">
          <cell r="A5043" t="str">
            <v>FY2014</v>
          </cell>
        </row>
        <row r="5044">
          <cell r="A5044" t="str">
            <v>FY2014</v>
          </cell>
        </row>
        <row r="5045">
          <cell r="A5045" t="str">
            <v>FY2014</v>
          </cell>
        </row>
        <row r="5046">
          <cell r="A5046" t="str">
            <v>FY2014</v>
          </cell>
        </row>
        <row r="5047">
          <cell r="A5047" t="str">
            <v>FY2014</v>
          </cell>
        </row>
        <row r="5048">
          <cell r="A5048" t="str">
            <v>FY2014</v>
          </cell>
        </row>
        <row r="5049">
          <cell r="A5049" t="str">
            <v>FY2014</v>
          </cell>
        </row>
        <row r="5050">
          <cell r="A5050" t="str">
            <v>FY2014</v>
          </cell>
        </row>
        <row r="5051">
          <cell r="A5051" t="str">
            <v>FY2014</v>
          </cell>
        </row>
        <row r="5052">
          <cell r="A5052" t="str">
            <v>FY2014</v>
          </cell>
        </row>
        <row r="5053">
          <cell r="A5053" t="str">
            <v>FY2014</v>
          </cell>
        </row>
        <row r="5054">
          <cell r="A5054" t="str">
            <v>FY2014</v>
          </cell>
        </row>
        <row r="5055">
          <cell r="A5055" t="str">
            <v>FY2014</v>
          </cell>
        </row>
        <row r="5056">
          <cell r="A5056" t="str">
            <v>FY2014</v>
          </cell>
        </row>
        <row r="5057">
          <cell r="A5057" t="str">
            <v>FY2014</v>
          </cell>
        </row>
        <row r="5058">
          <cell r="A5058" t="str">
            <v>FY2014</v>
          </cell>
        </row>
        <row r="5059">
          <cell r="A5059" t="str">
            <v>FY2014</v>
          </cell>
        </row>
        <row r="5060">
          <cell r="A5060" t="str">
            <v>FY2014</v>
          </cell>
        </row>
        <row r="5061">
          <cell r="A5061" t="str">
            <v>FY2014</v>
          </cell>
        </row>
        <row r="5062">
          <cell r="A5062" t="str">
            <v>FY2014</v>
          </cell>
        </row>
        <row r="5063">
          <cell r="A5063" t="str">
            <v>FY2014</v>
          </cell>
        </row>
        <row r="5064">
          <cell r="A5064" t="str">
            <v>FY2014</v>
          </cell>
        </row>
        <row r="5065">
          <cell r="A5065" t="str">
            <v>FY2014</v>
          </cell>
        </row>
        <row r="5066">
          <cell r="A5066" t="str">
            <v>FY2014</v>
          </cell>
        </row>
        <row r="5067">
          <cell r="A5067" t="str">
            <v>FY2014</v>
          </cell>
        </row>
        <row r="5068">
          <cell r="A5068" t="str">
            <v>FY2014</v>
          </cell>
        </row>
        <row r="5069">
          <cell r="A5069" t="str">
            <v>FY2014</v>
          </cell>
        </row>
        <row r="5070">
          <cell r="A5070" t="str">
            <v>FY2014</v>
          </cell>
        </row>
        <row r="5071">
          <cell r="A5071" t="str">
            <v>FY2014</v>
          </cell>
        </row>
        <row r="5072">
          <cell r="A5072" t="str">
            <v>FY2014</v>
          </cell>
        </row>
        <row r="5073">
          <cell r="A5073" t="str">
            <v>FY2014</v>
          </cell>
        </row>
        <row r="5074">
          <cell r="A5074" t="str">
            <v>FY2014</v>
          </cell>
        </row>
        <row r="5075">
          <cell r="A5075" t="str">
            <v>FY2014</v>
          </cell>
        </row>
        <row r="5076">
          <cell r="A5076" t="str">
            <v>FY2014</v>
          </cell>
        </row>
        <row r="5077">
          <cell r="A5077" t="str">
            <v>FY2014</v>
          </cell>
        </row>
        <row r="5078">
          <cell r="A5078" t="str">
            <v>FY2014</v>
          </cell>
        </row>
        <row r="5079">
          <cell r="A5079" t="str">
            <v>FY2014</v>
          </cell>
        </row>
        <row r="5080">
          <cell r="A5080" t="str">
            <v>FY2014</v>
          </cell>
        </row>
        <row r="5081">
          <cell r="A5081" t="str">
            <v>FY2014</v>
          </cell>
        </row>
        <row r="5082">
          <cell r="A5082" t="str">
            <v>FY2014</v>
          </cell>
        </row>
        <row r="5083">
          <cell r="A5083" t="str">
            <v>FY2014</v>
          </cell>
        </row>
        <row r="5084">
          <cell r="A5084" t="str">
            <v>FY2014</v>
          </cell>
        </row>
        <row r="5085">
          <cell r="A5085" t="str">
            <v>FY2014</v>
          </cell>
        </row>
        <row r="5086">
          <cell r="A5086" t="str">
            <v>FY2014</v>
          </cell>
        </row>
        <row r="5087">
          <cell r="A5087" t="str">
            <v>FY2014</v>
          </cell>
        </row>
        <row r="5088">
          <cell r="A5088" t="str">
            <v>FY2014</v>
          </cell>
        </row>
        <row r="5089">
          <cell r="A5089" t="str">
            <v>FY2014</v>
          </cell>
        </row>
        <row r="5090">
          <cell r="A5090" t="str">
            <v>FY2014</v>
          </cell>
        </row>
        <row r="5091">
          <cell r="A5091" t="str">
            <v>FY2014</v>
          </cell>
        </row>
        <row r="5092">
          <cell r="A5092" t="str">
            <v>FY2014</v>
          </cell>
        </row>
        <row r="5093">
          <cell r="A5093" t="str">
            <v>FY2014</v>
          </cell>
        </row>
        <row r="5094">
          <cell r="A5094" t="str">
            <v>FY2014</v>
          </cell>
        </row>
        <row r="5095">
          <cell r="A5095" t="str">
            <v>FY2014</v>
          </cell>
        </row>
        <row r="5096">
          <cell r="A5096" t="str">
            <v>FY2014</v>
          </cell>
        </row>
        <row r="5097">
          <cell r="A5097" t="str">
            <v>FY2014</v>
          </cell>
        </row>
        <row r="5098">
          <cell r="A5098" t="str">
            <v>FY2014</v>
          </cell>
        </row>
        <row r="5099">
          <cell r="A5099" t="str">
            <v>FY2014</v>
          </cell>
        </row>
        <row r="5100">
          <cell r="A5100" t="str">
            <v>FY2014</v>
          </cell>
        </row>
        <row r="5101">
          <cell r="A5101" t="str">
            <v>FY2014</v>
          </cell>
        </row>
        <row r="5102">
          <cell r="A5102" t="str">
            <v>FY2014</v>
          </cell>
        </row>
        <row r="5103">
          <cell r="A5103" t="str">
            <v>FY2014</v>
          </cell>
        </row>
        <row r="5104">
          <cell r="A5104" t="str">
            <v>FY2014</v>
          </cell>
        </row>
        <row r="5105">
          <cell r="A5105" t="str">
            <v>FY2014</v>
          </cell>
        </row>
        <row r="5106">
          <cell r="A5106" t="str">
            <v>FY2014</v>
          </cell>
        </row>
        <row r="5107">
          <cell r="A5107" t="str">
            <v>FY2014</v>
          </cell>
        </row>
        <row r="5108">
          <cell r="A5108" t="str">
            <v>FY2014</v>
          </cell>
        </row>
        <row r="5109">
          <cell r="A5109" t="str">
            <v>FY2014</v>
          </cell>
        </row>
        <row r="5110">
          <cell r="A5110" t="str">
            <v>FY2014</v>
          </cell>
        </row>
        <row r="5111">
          <cell r="A5111" t="str">
            <v>FY2014</v>
          </cell>
        </row>
        <row r="5112">
          <cell r="A5112" t="str">
            <v>FY2014</v>
          </cell>
        </row>
        <row r="5113">
          <cell r="A5113" t="str">
            <v>FY2014</v>
          </cell>
        </row>
        <row r="5114">
          <cell r="A5114" t="str">
            <v>FY2014</v>
          </cell>
        </row>
        <row r="5115">
          <cell r="A5115" t="str">
            <v>FY2014</v>
          </cell>
        </row>
        <row r="5116">
          <cell r="A5116" t="str">
            <v>FY2014</v>
          </cell>
        </row>
        <row r="5117">
          <cell r="A5117" t="str">
            <v>FY2014</v>
          </cell>
        </row>
        <row r="5118">
          <cell r="A5118" t="str">
            <v>FY2014</v>
          </cell>
        </row>
        <row r="5119">
          <cell r="A5119" t="str">
            <v>FY2014</v>
          </cell>
        </row>
        <row r="5120">
          <cell r="A5120" t="str">
            <v>FY2014</v>
          </cell>
        </row>
        <row r="5121">
          <cell r="A5121" t="str">
            <v>FY2014</v>
          </cell>
        </row>
        <row r="5122">
          <cell r="A5122" t="str">
            <v>FY2014</v>
          </cell>
        </row>
        <row r="5123">
          <cell r="A5123" t="str">
            <v>FY2014</v>
          </cell>
        </row>
        <row r="5124">
          <cell r="A5124" t="str">
            <v>FY2014</v>
          </cell>
        </row>
        <row r="5125">
          <cell r="A5125" t="str">
            <v>FY2014</v>
          </cell>
        </row>
        <row r="5126">
          <cell r="A5126" t="str">
            <v>FY2014</v>
          </cell>
        </row>
        <row r="5127">
          <cell r="A5127" t="str">
            <v>FY2014</v>
          </cell>
        </row>
        <row r="5128">
          <cell r="A5128" t="str">
            <v>FY2014</v>
          </cell>
        </row>
        <row r="5129">
          <cell r="A5129" t="str">
            <v>FY2014</v>
          </cell>
        </row>
        <row r="5130">
          <cell r="A5130" t="str">
            <v>FY2014</v>
          </cell>
        </row>
        <row r="5131">
          <cell r="A5131" t="str">
            <v>FY2014</v>
          </cell>
        </row>
        <row r="5132">
          <cell r="A5132" t="str">
            <v>FY2014</v>
          </cell>
        </row>
        <row r="5133">
          <cell r="A5133" t="str">
            <v>FY2014</v>
          </cell>
        </row>
        <row r="5134">
          <cell r="A5134" t="str">
            <v>FY2014</v>
          </cell>
        </row>
        <row r="5135">
          <cell r="A5135" t="str">
            <v>FY2014</v>
          </cell>
        </row>
        <row r="5136">
          <cell r="A5136" t="str">
            <v>FY2014</v>
          </cell>
        </row>
        <row r="5137">
          <cell r="A5137" t="str">
            <v>FY2014</v>
          </cell>
        </row>
        <row r="5138">
          <cell r="A5138" t="str">
            <v>FY2014</v>
          </cell>
        </row>
        <row r="5139">
          <cell r="A5139" t="str">
            <v>FY2014</v>
          </cell>
        </row>
        <row r="5140">
          <cell r="A5140" t="str">
            <v>FY2014</v>
          </cell>
        </row>
        <row r="5141">
          <cell r="A5141" t="str">
            <v>FY2014</v>
          </cell>
        </row>
        <row r="5142">
          <cell r="A5142" t="str">
            <v>FY2014</v>
          </cell>
        </row>
        <row r="5143">
          <cell r="A5143" t="str">
            <v>FY2014</v>
          </cell>
        </row>
        <row r="5144">
          <cell r="A5144" t="str">
            <v>FY2014</v>
          </cell>
        </row>
        <row r="5145">
          <cell r="A5145" t="str">
            <v>FY2014</v>
          </cell>
        </row>
        <row r="5146">
          <cell r="A5146" t="str">
            <v>FY2014</v>
          </cell>
        </row>
        <row r="5147">
          <cell r="A5147" t="str">
            <v>FY2014</v>
          </cell>
        </row>
        <row r="5148">
          <cell r="A5148" t="str">
            <v>FY2014</v>
          </cell>
        </row>
        <row r="5149">
          <cell r="A5149" t="str">
            <v>FY2014</v>
          </cell>
        </row>
        <row r="5150">
          <cell r="A5150" t="str">
            <v>FY2014</v>
          </cell>
        </row>
        <row r="5151">
          <cell r="A5151" t="str">
            <v>FY2014</v>
          </cell>
        </row>
        <row r="5152">
          <cell r="A5152" t="str">
            <v>FY2014</v>
          </cell>
        </row>
        <row r="5153">
          <cell r="A5153" t="str">
            <v>FY2014</v>
          </cell>
        </row>
        <row r="5154">
          <cell r="A5154" t="str">
            <v>FY2014</v>
          </cell>
        </row>
        <row r="5155">
          <cell r="A5155" t="str">
            <v>FY2014</v>
          </cell>
        </row>
        <row r="5156">
          <cell r="A5156" t="str">
            <v>FY2014</v>
          </cell>
        </row>
        <row r="5157">
          <cell r="A5157" t="str">
            <v>FY2014</v>
          </cell>
        </row>
        <row r="5158">
          <cell r="A5158" t="str">
            <v>FY2014</v>
          </cell>
        </row>
        <row r="5159">
          <cell r="A5159" t="str">
            <v>FY2014</v>
          </cell>
        </row>
        <row r="5160">
          <cell r="A5160" t="str">
            <v>FY2014</v>
          </cell>
        </row>
        <row r="5161">
          <cell r="A5161" t="str">
            <v>FY2014</v>
          </cell>
        </row>
        <row r="5162">
          <cell r="A5162" t="str">
            <v>FY2014</v>
          </cell>
        </row>
        <row r="5163">
          <cell r="A5163" t="str">
            <v>FY2014</v>
          </cell>
        </row>
        <row r="5164">
          <cell r="A5164" t="str">
            <v>FY2014</v>
          </cell>
        </row>
        <row r="5165">
          <cell r="A5165" t="str">
            <v>FY2014</v>
          </cell>
        </row>
        <row r="5166">
          <cell r="A5166" t="str">
            <v>FY2014</v>
          </cell>
        </row>
        <row r="5167">
          <cell r="A5167" t="str">
            <v>FY2014</v>
          </cell>
        </row>
        <row r="5168">
          <cell r="A5168" t="str">
            <v>FY2014</v>
          </cell>
        </row>
        <row r="5169">
          <cell r="A5169" t="str">
            <v>FY2014</v>
          </cell>
        </row>
        <row r="5170">
          <cell r="A5170" t="str">
            <v>FY2014</v>
          </cell>
        </row>
        <row r="5171">
          <cell r="A5171" t="str">
            <v>FY2014</v>
          </cell>
        </row>
        <row r="5172">
          <cell r="A5172" t="str">
            <v>FY2014</v>
          </cell>
        </row>
        <row r="5173">
          <cell r="A5173" t="str">
            <v>FY2014</v>
          </cell>
        </row>
        <row r="5174">
          <cell r="A5174" t="str">
            <v>FY2014</v>
          </cell>
        </row>
        <row r="5175">
          <cell r="A5175" t="str">
            <v>FY2014</v>
          </cell>
        </row>
        <row r="5176">
          <cell r="A5176" t="str">
            <v>FY2014</v>
          </cell>
        </row>
        <row r="5177">
          <cell r="A5177" t="str">
            <v>FY2014</v>
          </cell>
        </row>
        <row r="5178">
          <cell r="A5178" t="str">
            <v>FY2014</v>
          </cell>
        </row>
        <row r="5179">
          <cell r="A5179" t="str">
            <v>FY2014</v>
          </cell>
        </row>
        <row r="5180">
          <cell r="A5180" t="str">
            <v>FY2014</v>
          </cell>
        </row>
        <row r="5181">
          <cell r="A5181" t="str">
            <v>FY2014</v>
          </cell>
        </row>
        <row r="5182">
          <cell r="A5182" t="str">
            <v>FY2014</v>
          </cell>
        </row>
        <row r="5183">
          <cell r="A5183" t="str">
            <v>FY2014</v>
          </cell>
        </row>
        <row r="5184">
          <cell r="A5184" t="str">
            <v>FY2014</v>
          </cell>
        </row>
        <row r="5185">
          <cell r="A5185" t="str">
            <v>FY2014</v>
          </cell>
        </row>
        <row r="5186">
          <cell r="A5186" t="str">
            <v>FY2014</v>
          </cell>
        </row>
        <row r="5187">
          <cell r="A5187" t="str">
            <v>FY2014</v>
          </cell>
        </row>
        <row r="5188">
          <cell r="A5188" t="str">
            <v>FY2014</v>
          </cell>
        </row>
        <row r="5189">
          <cell r="A5189" t="str">
            <v>FY2014</v>
          </cell>
        </row>
        <row r="5190">
          <cell r="A5190" t="str">
            <v>FY2014</v>
          </cell>
        </row>
        <row r="5191">
          <cell r="A5191" t="str">
            <v>FY2014</v>
          </cell>
        </row>
        <row r="5192">
          <cell r="A5192" t="str">
            <v>FY2014</v>
          </cell>
        </row>
        <row r="5193">
          <cell r="A5193" t="str">
            <v>FY2014</v>
          </cell>
        </row>
        <row r="5194">
          <cell r="A5194" t="str">
            <v>FY2014</v>
          </cell>
        </row>
        <row r="5195">
          <cell r="A5195" t="str">
            <v>FY2014</v>
          </cell>
        </row>
        <row r="5196">
          <cell r="A5196" t="str">
            <v>FY2014</v>
          </cell>
        </row>
        <row r="5197">
          <cell r="A5197" t="str">
            <v>FY2014</v>
          </cell>
        </row>
        <row r="5198">
          <cell r="A5198" t="str">
            <v>FY2014</v>
          </cell>
        </row>
        <row r="5199">
          <cell r="A5199" t="str">
            <v>FY2014</v>
          </cell>
        </row>
        <row r="5200">
          <cell r="A5200" t="str">
            <v>FY2014</v>
          </cell>
        </row>
        <row r="5201">
          <cell r="A5201" t="str">
            <v>FY2014</v>
          </cell>
        </row>
        <row r="5202">
          <cell r="A5202" t="str">
            <v>FY2014</v>
          </cell>
        </row>
        <row r="5203">
          <cell r="A5203" t="str">
            <v>FY2014</v>
          </cell>
        </row>
        <row r="5204">
          <cell r="A5204" t="str">
            <v>FY2014</v>
          </cell>
        </row>
        <row r="5205">
          <cell r="A5205" t="str">
            <v>FY2014</v>
          </cell>
        </row>
        <row r="5206">
          <cell r="A5206" t="str">
            <v>FY2014</v>
          </cell>
        </row>
        <row r="5207">
          <cell r="A5207" t="str">
            <v>FY2014</v>
          </cell>
        </row>
        <row r="5208">
          <cell r="A5208" t="str">
            <v>FY2014</v>
          </cell>
        </row>
        <row r="5209">
          <cell r="A5209" t="str">
            <v>FY2014</v>
          </cell>
        </row>
        <row r="5210">
          <cell r="A5210" t="str">
            <v>FY2014</v>
          </cell>
        </row>
        <row r="5211">
          <cell r="A5211" t="str">
            <v>FY2014</v>
          </cell>
        </row>
        <row r="5212">
          <cell r="A5212" t="str">
            <v>FY2014</v>
          </cell>
        </row>
        <row r="5213">
          <cell r="A5213" t="str">
            <v>FY2014</v>
          </cell>
        </row>
        <row r="5214">
          <cell r="A5214" t="str">
            <v>FY2014</v>
          </cell>
        </row>
        <row r="5215">
          <cell r="A5215" t="str">
            <v>FY2014</v>
          </cell>
        </row>
        <row r="5216">
          <cell r="A5216" t="str">
            <v>FY2014</v>
          </cell>
        </row>
        <row r="5217">
          <cell r="A5217" t="str">
            <v>FY2014</v>
          </cell>
        </row>
        <row r="5218">
          <cell r="A5218" t="str">
            <v>FY2014</v>
          </cell>
        </row>
        <row r="5219">
          <cell r="A5219" t="str">
            <v>FY2014</v>
          </cell>
        </row>
        <row r="5220">
          <cell r="A5220" t="str">
            <v>FY2014</v>
          </cell>
        </row>
        <row r="5221">
          <cell r="A5221" t="str">
            <v>FY2014</v>
          </cell>
        </row>
        <row r="5222">
          <cell r="A5222" t="str">
            <v>FY2014</v>
          </cell>
        </row>
        <row r="5223">
          <cell r="A5223" t="str">
            <v>FY2014</v>
          </cell>
        </row>
        <row r="5224">
          <cell r="A5224" t="str">
            <v>FY2014</v>
          </cell>
        </row>
        <row r="5225">
          <cell r="A5225" t="str">
            <v>FY2014</v>
          </cell>
        </row>
        <row r="5226">
          <cell r="A5226" t="str">
            <v>FY2014</v>
          </cell>
        </row>
        <row r="5227">
          <cell r="A5227" t="str">
            <v>FY2014</v>
          </cell>
        </row>
        <row r="5228">
          <cell r="A5228" t="str">
            <v>FY2014</v>
          </cell>
        </row>
        <row r="5229">
          <cell r="A5229" t="str">
            <v>FY2014</v>
          </cell>
        </row>
        <row r="5230">
          <cell r="A5230" t="str">
            <v>FY2014</v>
          </cell>
        </row>
        <row r="5231">
          <cell r="A5231" t="str">
            <v>FY2014</v>
          </cell>
        </row>
        <row r="5232">
          <cell r="A5232" t="str">
            <v>FY2014</v>
          </cell>
        </row>
        <row r="5233">
          <cell r="A5233" t="str">
            <v>FY2014</v>
          </cell>
        </row>
        <row r="5234">
          <cell r="A5234" t="str">
            <v>FY2014</v>
          </cell>
        </row>
        <row r="5235">
          <cell r="A5235" t="str">
            <v>FY2014</v>
          </cell>
        </row>
        <row r="5236">
          <cell r="A5236" t="str">
            <v>FY2014</v>
          </cell>
        </row>
        <row r="5237">
          <cell r="A5237" t="str">
            <v>FY2014</v>
          </cell>
        </row>
        <row r="5238">
          <cell r="A5238" t="str">
            <v>FY2014</v>
          </cell>
        </row>
        <row r="5239">
          <cell r="A5239" t="str">
            <v>FY2014</v>
          </cell>
        </row>
        <row r="5240">
          <cell r="A5240" t="str">
            <v>FY2014</v>
          </cell>
        </row>
        <row r="5241">
          <cell r="A5241" t="str">
            <v>FY2014</v>
          </cell>
        </row>
        <row r="5242">
          <cell r="A5242" t="str">
            <v>FY2014</v>
          </cell>
        </row>
        <row r="5243">
          <cell r="A5243" t="str">
            <v>FY2014</v>
          </cell>
        </row>
        <row r="5244">
          <cell r="A5244" t="str">
            <v>FY2014</v>
          </cell>
        </row>
        <row r="5245">
          <cell r="A5245" t="str">
            <v>FY2014</v>
          </cell>
        </row>
        <row r="5246">
          <cell r="A5246" t="str">
            <v>FY2014</v>
          </cell>
        </row>
        <row r="5247">
          <cell r="A5247" t="str">
            <v>FY2014</v>
          </cell>
        </row>
        <row r="5248">
          <cell r="A5248" t="str">
            <v>FY2014</v>
          </cell>
        </row>
        <row r="5249">
          <cell r="A5249" t="str">
            <v>FY2014</v>
          </cell>
        </row>
        <row r="5250">
          <cell r="A5250" t="str">
            <v>FY2014</v>
          </cell>
        </row>
        <row r="5251">
          <cell r="A5251" t="str">
            <v>FY2014</v>
          </cell>
        </row>
        <row r="5252">
          <cell r="A5252" t="str">
            <v>FY2014</v>
          </cell>
        </row>
        <row r="5253">
          <cell r="A5253" t="str">
            <v>FY2014</v>
          </cell>
        </row>
        <row r="5254">
          <cell r="A5254" t="str">
            <v>FY2014</v>
          </cell>
        </row>
        <row r="5255">
          <cell r="A5255" t="str">
            <v>FY2014</v>
          </cell>
        </row>
        <row r="5256">
          <cell r="A5256" t="str">
            <v>FY2014</v>
          </cell>
        </row>
        <row r="5257">
          <cell r="A5257" t="str">
            <v>FY2014</v>
          </cell>
        </row>
        <row r="5258">
          <cell r="A5258" t="str">
            <v>FY2014</v>
          </cell>
        </row>
        <row r="5259">
          <cell r="A5259" t="str">
            <v>FY2014</v>
          </cell>
        </row>
        <row r="5260">
          <cell r="A5260" t="str">
            <v>FY2014</v>
          </cell>
        </row>
        <row r="5261">
          <cell r="A5261" t="str">
            <v>FY2014</v>
          </cell>
        </row>
        <row r="5262">
          <cell r="A5262" t="str">
            <v>FY2014</v>
          </cell>
        </row>
        <row r="5263">
          <cell r="A5263" t="str">
            <v>FY2014</v>
          </cell>
        </row>
        <row r="5264">
          <cell r="A5264" t="str">
            <v>FY2014</v>
          </cell>
        </row>
        <row r="5265">
          <cell r="A5265" t="str">
            <v>FY2014</v>
          </cell>
        </row>
        <row r="5266">
          <cell r="A5266" t="str">
            <v>FY2014</v>
          </cell>
        </row>
        <row r="5267">
          <cell r="A5267" t="str">
            <v>FY2014</v>
          </cell>
        </row>
        <row r="5268">
          <cell r="A5268" t="str">
            <v>FY2014</v>
          </cell>
        </row>
        <row r="5269">
          <cell r="A5269" t="str">
            <v>FY2014</v>
          </cell>
        </row>
        <row r="5270">
          <cell r="A5270" t="str">
            <v>FY2014</v>
          </cell>
        </row>
        <row r="5271">
          <cell r="A5271" t="str">
            <v>FY2014</v>
          </cell>
        </row>
        <row r="5272">
          <cell r="A5272" t="str">
            <v>FY2014</v>
          </cell>
        </row>
        <row r="5273">
          <cell r="A5273" t="str">
            <v>FY2014</v>
          </cell>
        </row>
        <row r="5274">
          <cell r="A5274" t="str">
            <v>FY2014</v>
          </cell>
        </row>
        <row r="5275">
          <cell r="A5275" t="str">
            <v>FY2014</v>
          </cell>
        </row>
        <row r="5276">
          <cell r="A5276" t="str">
            <v>FY2014</v>
          </cell>
        </row>
        <row r="5277">
          <cell r="A5277" t="str">
            <v>FY2014</v>
          </cell>
        </row>
        <row r="5278">
          <cell r="A5278" t="str">
            <v>FY2014</v>
          </cell>
        </row>
        <row r="5279">
          <cell r="A5279" t="str">
            <v>FY2014</v>
          </cell>
        </row>
        <row r="5280">
          <cell r="A5280" t="str">
            <v>FY2014</v>
          </cell>
        </row>
        <row r="5281">
          <cell r="A5281" t="str">
            <v>FY2014</v>
          </cell>
        </row>
        <row r="5282">
          <cell r="A5282" t="str">
            <v>FY2014</v>
          </cell>
        </row>
        <row r="5283">
          <cell r="A5283" t="str">
            <v>FY2014</v>
          </cell>
        </row>
        <row r="5284">
          <cell r="A5284" t="str">
            <v>FY2014</v>
          </cell>
        </row>
        <row r="5285">
          <cell r="A5285" t="str">
            <v>FY2014</v>
          </cell>
        </row>
        <row r="5286">
          <cell r="A5286" t="str">
            <v>FY2014</v>
          </cell>
        </row>
        <row r="5287">
          <cell r="A5287" t="str">
            <v>FY2014</v>
          </cell>
        </row>
        <row r="5288">
          <cell r="A5288" t="str">
            <v>FY2014</v>
          </cell>
        </row>
        <row r="5289">
          <cell r="A5289" t="str">
            <v>FY2014</v>
          </cell>
        </row>
        <row r="5290">
          <cell r="A5290" t="str">
            <v>FY2014</v>
          </cell>
        </row>
        <row r="5291">
          <cell r="A5291" t="str">
            <v>FY2014</v>
          </cell>
        </row>
        <row r="5292">
          <cell r="A5292" t="str">
            <v>FY2014</v>
          </cell>
        </row>
        <row r="5293">
          <cell r="A5293" t="str">
            <v>FY2014</v>
          </cell>
        </row>
        <row r="5294">
          <cell r="A5294" t="str">
            <v>FY2014</v>
          </cell>
        </row>
        <row r="5295">
          <cell r="A5295" t="str">
            <v>FY2014</v>
          </cell>
        </row>
        <row r="5296">
          <cell r="A5296" t="str">
            <v>FY2014</v>
          </cell>
        </row>
        <row r="5297">
          <cell r="A5297" t="str">
            <v>FY2014</v>
          </cell>
        </row>
        <row r="5298">
          <cell r="A5298" t="str">
            <v>FY2014</v>
          </cell>
        </row>
        <row r="5299">
          <cell r="A5299" t="str">
            <v>FY2014</v>
          </cell>
        </row>
        <row r="5300">
          <cell r="A5300" t="str">
            <v>FY2014</v>
          </cell>
        </row>
        <row r="5301">
          <cell r="A5301" t="str">
            <v>FY2014</v>
          </cell>
        </row>
        <row r="5302">
          <cell r="A5302" t="str">
            <v>FY2014</v>
          </cell>
        </row>
        <row r="5303">
          <cell r="A5303" t="str">
            <v>FY2014</v>
          </cell>
        </row>
        <row r="5304">
          <cell r="A5304" t="str">
            <v>FY2014</v>
          </cell>
        </row>
        <row r="5305">
          <cell r="A5305" t="str">
            <v>FY2014</v>
          </cell>
        </row>
        <row r="5306">
          <cell r="A5306" t="str">
            <v>FY2014</v>
          </cell>
        </row>
        <row r="5307">
          <cell r="A5307" t="str">
            <v>FY2014</v>
          </cell>
        </row>
        <row r="5308">
          <cell r="A5308" t="str">
            <v>FY2014</v>
          </cell>
        </row>
        <row r="5309">
          <cell r="A5309" t="str">
            <v>FY2014</v>
          </cell>
        </row>
        <row r="5310">
          <cell r="A5310" t="str">
            <v>FY2014</v>
          </cell>
        </row>
        <row r="5311">
          <cell r="A5311" t="str">
            <v>FY2014</v>
          </cell>
        </row>
        <row r="5312">
          <cell r="A5312" t="str">
            <v>FY2014</v>
          </cell>
        </row>
        <row r="5313">
          <cell r="A5313" t="str">
            <v>FY2014</v>
          </cell>
        </row>
        <row r="5314">
          <cell r="A5314" t="str">
            <v>FY2014</v>
          </cell>
        </row>
        <row r="5315">
          <cell r="A5315" t="str">
            <v>FY2014</v>
          </cell>
        </row>
        <row r="5316">
          <cell r="A5316" t="str">
            <v>FY2014</v>
          </cell>
        </row>
        <row r="5317">
          <cell r="A5317" t="str">
            <v>FY2014</v>
          </cell>
        </row>
        <row r="5318">
          <cell r="A5318" t="str">
            <v>FY2014</v>
          </cell>
        </row>
        <row r="5319">
          <cell r="A5319" t="str">
            <v>FY2014</v>
          </cell>
        </row>
        <row r="5320">
          <cell r="A5320" t="str">
            <v>FY2014</v>
          </cell>
        </row>
        <row r="5321">
          <cell r="A5321" t="str">
            <v>FY2014</v>
          </cell>
        </row>
        <row r="5322">
          <cell r="A5322" t="str">
            <v>FY2014</v>
          </cell>
        </row>
        <row r="5323">
          <cell r="A5323" t="str">
            <v>FY2014</v>
          </cell>
        </row>
        <row r="5324">
          <cell r="A5324" t="str">
            <v>FY2014</v>
          </cell>
        </row>
        <row r="5325">
          <cell r="A5325" t="str">
            <v>FY2014</v>
          </cell>
        </row>
        <row r="5326">
          <cell r="A5326" t="str">
            <v>FY2014</v>
          </cell>
        </row>
        <row r="5327">
          <cell r="A5327" t="str">
            <v>FY2014</v>
          </cell>
        </row>
        <row r="5328">
          <cell r="A5328" t="str">
            <v>FY2014</v>
          </cell>
        </row>
        <row r="5329">
          <cell r="A5329" t="str">
            <v>FY2014</v>
          </cell>
        </row>
        <row r="5330">
          <cell r="A5330" t="str">
            <v>FY2014</v>
          </cell>
        </row>
        <row r="5331">
          <cell r="A5331" t="str">
            <v>FY2014</v>
          </cell>
        </row>
        <row r="5332">
          <cell r="A5332" t="str">
            <v>FY2014</v>
          </cell>
        </row>
        <row r="5333">
          <cell r="A5333" t="str">
            <v>FY2014</v>
          </cell>
        </row>
        <row r="5334">
          <cell r="A5334" t="str">
            <v>FY2014</v>
          </cell>
        </row>
        <row r="5335">
          <cell r="A5335" t="str">
            <v>FY2014</v>
          </cell>
        </row>
        <row r="5336">
          <cell r="A5336" t="str">
            <v>FY2014</v>
          </cell>
        </row>
        <row r="5337">
          <cell r="A5337" t="str">
            <v>FY2014</v>
          </cell>
        </row>
        <row r="5338">
          <cell r="A5338" t="str">
            <v>FY2014</v>
          </cell>
        </row>
        <row r="5339">
          <cell r="A5339" t="str">
            <v>FY2014</v>
          </cell>
        </row>
        <row r="5340">
          <cell r="A5340" t="str">
            <v>FY2014</v>
          </cell>
        </row>
        <row r="5341">
          <cell r="A5341" t="str">
            <v>FY2014</v>
          </cell>
        </row>
        <row r="5342">
          <cell r="A5342" t="str">
            <v>FY2014</v>
          </cell>
        </row>
        <row r="5343">
          <cell r="A5343" t="str">
            <v>FY2014</v>
          </cell>
        </row>
        <row r="5344">
          <cell r="A5344" t="str">
            <v>FY2014</v>
          </cell>
        </row>
        <row r="5345">
          <cell r="A5345" t="str">
            <v>FY2014</v>
          </cell>
        </row>
        <row r="5346">
          <cell r="A5346" t="str">
            <v>FY2014</v>
          </cell>
        </row>
        <row r="5347">
          <cell r="A5347" t="str">
            <v>FY2014</v>
          </cell>
        </row>
        <row r="5348">
          <cell r="A5348" t="str">
            <v>FY2014</v>
          </cell>
        </row>
        <row r="5349">
          <cell r="A5349" t="str">
            <v>FY2014</v>
          </cell>
        </row>
        <row r="5350">
          <cell r="A5350" t="str">
            <v>FY2014</v>
          </cell>
        </row>
        <row r="5351">
          <cell r="A5351" t="str">
            <v>FY2014</v>
          </cell>
        </row>
        <row r="5352">
          <cell r="A5352" t="str">
            <v>FY2014</v>
          </cell>
        </row>
        <row r="5353">
          <cell r="A5353" t="str">
            <v>FY2014</v>
          </cell>
        </row>
        <row r="5354">
          <cell r="A5354" t="str">
            <v>FY2014</v>
          </cell>
        </row>
        <row r="5355">
          <cell r="A5355" t="str">
            <v>FY2014</v>
          </cell>
        </row>
        <row r="5356">
          <cell r="A5356" t="str">
            <v>FY2014</v>
          </cell>
        </row>
        <row r="5357">
          <cell r="A5357" t="str">
            <v>FY2014</v>
          </cell>
        </row>
        <row r="5358">
          <cell r="A5358" t="str">
            <v>FY2014</v>
          </cell>
        </row>
        <row r="5359">
          <cell r="A5359" t="str">
            <v>FY2014</v>
          </cell>
        </row>
        <row r="5360">
          <cell r="A5360" t="str">
            <v>FY2014</v>
          </cell>
        </row>
        <row r="5361">
          <cell r="A5361" t="str">
            <v>FY2014</v>
          </cell>
        </row>
        <row r="5362">
          <cell r="A5362" t="str">
            <v>FY2014</v>
          </cell>
        </row>
        <row r="5363">
          <cell r="A5363" t="str">
            <v>FY2014</v>
          </cell>
        </row>
        <row r="5364">
          <cell r="A5364" t="str">
            <v>FY2014</v>
          </cell>
        </row>
        <row r="5365">
          <cell r="A5365" t="str">
            <v>FY2014</v>
          </cell>
        </row>
        <row r="5366">
          <cell r="A5366" t="str">
            <v>FY2014</v>
          </cell>
        </row>
        <row r="5367">
          <cell r="A5367" t="str">
            <v>FY2014</v>
          </cell>
        </row>
        <row r="5368">
          <cell r="A5368" t="str">
            <v>FY2014</v>
          </cell>
        </row>
        <row r="5369">
          <cell r="A5369" t="str">
            <v>FY2014</v>
          </cell>
        </row>
        <row r="5370">
          <cell r="A5370" t="str">
            <v>FY2014</v>
          </cell>
        </row>
        <row r="5371">
          <cell r="A5371" t="str">
            <v>FY2014</v>
          </cell>
        </row>
        <row r="5372">
          <cell r="A5372" t="str">
            <v>FY2014</v>
          </cell>
        </row>
        <row r="5373">
          <cell r="A5373" t="str">
            <v>FY2014</v>
          </cell>
        </row>
        <row r="5374">
          <cell r="A5374" t="str">
            <v>FY2014</v>
          </cell>
        </row>
        <row r="5375">
          <cell r="A5375" t="str">
            <v>FY2014</v>
          </cell>
        </row>
        <row r="5376">
          <cell r="A5376" t="str">
            <v>FY2014</v>
          </cell>
        </row>
        <row r="5377">
          <cell r="A5377" t="str">
            <v>FY2014</v>
          </cell>
        </row>
        <row r="5378">
          <cell r="A5378" t="str">
            <v>FY2014</v>
          </cell>
        </row>
        <row r="5379">
          <cell r="A5379" t="str">
            <v>FY2014</v>
          </cell>
        </row>
        <row r="5380">
          <cell r="A5380" t="str">
            <v>FY2014</v>
          </cell>
        </row>
        <row r="5381">
          <cell r="A5381" t="str">
            <v>FY2014</v>
          </cell>
        </row>
        <row r="5382">
          <cell r="A5382" t="str">
            <v>FY2014</v>
          </cell>
        </row>
        <row r="5383">
          <cell r="A5383" t="str">
            <v>FY2014</v>
          </cell>
        </row>
        <row r="5384">
          <cell r="A5384" t="str">
            <v>FY2014</v>
          </cell>
        </row>
        <row r="5385">
          <cell r="A5385" t="str">
            <v>FY2014</v>
          </cell>
        </row>
        <row r="5386">
          <cell r="A5386" t="str">
            <v>FY2014</v>
          </cell>
        </row>
        <row r="5387">
          <cell r="A5387" t="str">
            <v>FY2014</v>
          </cell>
        </row>
        <row r="5388">
          <cell r="A5388" t="str">
            <v>FY2014</v>
          </cell>
        </row>
        <row r="5389">
          <cell r="A5389" t="str">
            <v>FY2014</v>
          </cell>
        </row>
        <row r="5390">
          <cell r="A5390" t="str">
            <v>FY2014</v>
          </cell>
        </row>
        <row r="5391">
          <cell r="A5391" t="str">
            <v>FY2014</v>
          </cell>
        </row>
        <row r="5392">
          <cell r="A5392" t="str">
            <v>FY2014</v>
          </cell>
        </row>
        <row r="5393">
          <cell r="A5393" t="str">
            <v>FY2014</v>
          </cell>
        </row>
        <row r="5394">
          <cell r="A5394" t="str">
            <v>FY2014</v>
          </cell>
        </row>
        <row r="5395">
          <cell r="A5395" t="str">
            <v>FY2014</v>
          </cell>
        </row>
        <row r="5396">
          <cell r="A5396" t="str">
            <v>FY2014</v>
          </cell>
        </row>
        <row r="5397">
          <cell r="A5397" t="str">
            <v>FY2014</v>
          </cell>
        </row>
        <row r="5398">
          <cell r="A5398" t="str">
            <v>FY2014</v>
          </cell>
        </row>
        <row r="5399">
          <cell r="A5399" t="str">
            <v>FY2014</v>
          </cell>
        </row>
        <row r="5400">
          <cell r="A5400" t="str">
            <v>FY2014</v>
          </cell>
        </row>
        <row r="5401">
          <cell r="A5401" t="str">
            <v>FY2014</v>
          </cell>
        </row>
        <row r="5402">
          <cell r="A5402" t="str">
            <v>FY2014</v>
          </cell>
        </row>
        <row r="5403">
          <cell r="A5403" t="str">
            <v>FY2014</v>
          </cell>
        </row>
        <row r="5404">
          <cell r="A5404" t="str">
            <v>FY2014</v>
          </cell>
        </row>
        <row r="5405">
          <cell r="A5405" t="str">
            <v>FY2014</v>
          </cell>
        </row>
        <row r="5406">
          <cell r="A5406" t="str">
            <v>FY2014</v>
          </cell>
        </row>
        <row r="5407">
          <cell r="A5407" t="str">
            <v>FY2014</v>
          </cell>
        </row>
        <row r="5408">
          <cell r="A5408" t="str">
            <v>FY2014</v>
          </cell>
        </row>
        <row r="5409">
          <cell r="A5409" t="str">
            <v>FY2014</v>
          </cell>
        </row>
        <row r="5410">
          <cell r="A5410" t="str">
            <v>FY2014</v>
          </cell>
        </row>
        <row r="5411">
          <cell r="A5411" t="str">
            <v>FY2014</v>
          </cell>
        </row>
        <row r="5412">
          <cell r="A5412" t="str">
            <v>FY2014</v>
          </cell>
        </row>
        <row r="5413">
          <cell r="A5413" t="str">
            <v>FY2014</v>
          </cell>
        </row>
        <row r="5414">
          <cell r="A5414" t="str">
            <v>FY2014</v>
          </cell>
        </row>
        <row r="5415">
          <cell r="A5415" t="str">
            <v>FY2014</v>
          </cell>
        </row>
        <row r="5416">
          <cell r="A5416" t="str">
            <v>FY2014</v>
          </cell>
        </row>
        <row r="5417">
          <cell r="A5417" t="str">
            <v>FY2014</v>
          </cell>
        </row>
        <row r="5418">
          <cell r="A5418" t="str">
            <v>FY2014</v>
          </cell>
        </row>
        <row r="5419">
          <cell r="A5419" t="str">
            <v>FY2014</v>
          </cell>
        </row>
        <row r="5420">
          <cell r="A5420" t="str">
            <v>FY2014</v>
          </cell>
        </row>
        <row r="5421">
          <cell r="A5421" t="str">
            <v>FY2014</v>
          </cell>
        </row>
        <row r="5422">
          <cell r="A5422" t="str">
            <v>FY2014</v>
          </cell>
        </row>
        <row r="5423">
          <cell r="A5423" t="str">
            <v>FY2014</v>
          </cell>
        </row>
        <row r="5424">
          <cell r="A5424" t="str">
            <v>FY2014</v>
          </cell>
        </row>
        <row r="5425">
          <cell r="A5425" t="str">
            <v>FY2014</v>
          </cell>
        </row>
        <row r="5426">
          <cell r="A5426" t="str">
            <v>FY2014</v>
          </cell>
        </row>
        <row r="5427">
          <cell r="A5427" t="str">
            <v>FY2014</v>
          </cell>
        </row>
        <row r="5428">
          <cell r="A5428" t="str">
            <v>FY2014</v>
          </cell>
        </row>
        <row r="5429">
          <cell r="A5429" t="str">
            <v>FY2014</v>
          </cell>
        </row>
        <row r="5430">
          <cell r="A5430" t="str">
            <v>FY2014</v>
          </cell>
        </row>
        <row r="5431">
          <cell r="A5431" t="str">
            <v>FY2014</v>
          </cell>
        </row>
        <row r="5432">
          <cell r="A5432" t="str">
            <v>FY2014</v>
          </cell>
        </row>
        <row r="5433">
          <cell r="A5433" t="str">
            <v>FY2014</v>
          </cell>
        </row>
        <row r="5434">
          <cell r="A5434" t="str">
            <v>FY2014</v>
          </cell>
        </row>
        <row r="5435">
          <cell r="A5435" t="str">
            <v>FY2014</v>
          </cell>
        </row>
        <row r="5436">
          <cell r="A5436" t="str">
            <v>FY2014</v>
          </cell>
        </row>
        <row r="5437">
          <cell r="A5437" t="str">
            <v>FY2014</v>
          </cell>
        </row>
        <row r="5438">
          <cell r="A5438" t="str">
            <v>FY2014</v>
          </cell>
        </row>
        <row r="5439">
          <cell r="A5439" t="str">
            <v>FY2014</v>
          </cell>
        </row>
        <row r="5440">
          <cell r="A5440" t="str">
            <v>FY2014</v>
          </cell>
        </row>
        <row r="5441">
          <cell r="A5441" t="str">
            <v>FY2014</v>
          </cell>
        </row>
        <row r="5442">
          <cell r="A5442" t="str">
            <v>FY2014</v>
          </cell>
        </row>
        <row r="5443">
          <cell r="A5443" t="str">
            <v>FY2014</v>
          </cell>
        </row>
        <row r="5444">
          <cell r="A5444" t="str">
            <v>FY2014</v>
          </cell>
        </row>
        <row r="5445">
          <cell r="A5445" t="str">
            <v>FY2014</v>
          </cell>
        </row>
        <row r="5446">
          <cell r="A5446" t="str">
            <v>FY2014</v>
          </cell>
        </row>
        <row r="5447">
          <cell r="A5447" t="str">
            <v>FY2014</v>
          </cell>
        </row>
        <row r="5448">
          <cell r="A5448" t="str">
            <v>FY2014</v>
          </cell>
        </row>
        <row r="5449">
          <cell r="A5449" t="str">
            <v>FY2014</v>
          </cell>
        </row>
        <row r="5450">
          <cell r="A5450" t="str">
            <v>FY2014</v>
          </cell>
        </row>
        <row r="5451">
          <cell r="A5451" t="str">
            <v>FY2014</v>
          </cell>
        </row>
        <row r="5452">
          <cell r="A5452" t="str">
            <v>FY2014</v>
          </cell>
        </row>
        <row r="5453">
          <cell r="A5453" t="str">
            <v>FY2014</v>
          </cell>
        </row>
        <row r="5454">
          <cell r="A5454" t="str">
            <v>FY2014</v>
          </cell>
        </row>
        <row r="5455">
          <cell r="A5455" t="str">
            <v>FY2014</v>
          </cell>
        </row>
        <row r="5456">
          <cell r="A5456" t="str">
            <v>FY2014</v>
          </cell>
        </row>
        <row r="5457">
          <cell r="A5457" t="str">
            <v>FY2014</v>
          </cell>
        </row>
        <row r="5458">
          <cell r="A5458" t="str">
            <v>FY2014</v>
          </cell>
        </row>
        <row r="5459">
          <cell r="A5459" t="str">
            <v>FY2014</v>
          </cell>
        </row>
        <row r="5460">
          <cell r="A5460" t="str">
            <v>FY2014</v>
          </cell>
        </row>
        <row r="5461">
          <cell r="A5461" t="str">
            <v>FY2014</v>
          </cell>
        </row>
        <row r="5462">
          <cell r="A5462" t="str">
            <v>FY2014</v>
          </cell>
        </row>
        <row r="5463">
          <cell r="A5463" t="str">
            <v>FY2014</v>
          </cell>
        </row>
        <row r="5464">
          <cell r="A5464" t="str">
            <v>FY2014</v>
          </cell>
        </row>
        <row r="5465">
          <cell r="A5465" t="str">
            <v>FY2014</v>
          </cell>
        </row>
        <row r="5466">
          <cell r="A5466" t="str">
            <v>FY2014</v>
          </cell>
        </row>
        <row r="5467">
          <cell r="A5467" t="str">
            <v>FY2014</v>
          </cell>
        </row>
        <row r="5468">
          <cell r="A5468" t="str">
            <v>FY2014</v>
          </cell>
        </row>
        <row r="5469">
          <cell r="A5469" t="str">
            <v>FY2014</v>
          </cell>
        </row>
        <row r="5470">
          <cell r="A5470" t="str">
            <v>FY2014</v>
          </cell>
        </row>
        <row r="5471">
          <cell r="A5471" t="str">
            <v>FY2014</v>
          </cell>
        </row>
        <row r="5472">
          <cell r="A5472" t="str">
            <v>FY2014</v>
          </cell>
        </row>
        <row r="5473">
          <cell r="A5473" t="str">
            <v>FY2014</v>
          </cell>
        </row>
        <row r="5474">
          <cell r="A5474" t="str">
            <v>FY2014</v>
          </cell>
        </row>
        <row r="5475">
          <cell r="A5475" t="str">
            <v>FY2014</v>
          </cell>
        </row>
        <row r="5476">
          <cell r="A5476" t="str">
            <v>FY2014</v>
          </cell>
        </row>
        <row r="5477">
          <cell r="A5477" t="str">
            <v>FY2014</v>
          </cell>
        </row>
        <row r="5478">
          <cell r="A5478" t="str">
            <v>FY2014</v>
          </cell>
        </row>
        <row r="5479">
          <cell r="A5479" t="str">
            <v>FY2014</v>
          </cell>
        </row>
        <row r="5480">
          <cell r="A5480" t="str">
            <v>FY2014</v>
          </cell>
        </row>
        <row r="5481">
          <cell r="A5481" t="str">
            <v>FY2014</v>
          </cell>
        </row>
        <row r="5482">
          <cell r="A5482" t="str">
            <v>FY2014</v>
          </cell>
        </row>
        <row r="5483">
          <cell r="A5483" t="str">
            <v>FY2014</v>
          </cell>
        </row>
        <row r="5484">
          <cell r="A5484" t="str">
            <v>FY2014</v>
          </cell>
        </row>
        <row r="5485">
          <cell r="A5485" t="str">
            <v>FY2014</v>
          </cell>
        </row>
        <row r="5486">
          <cell r="A5486" t="str">
            <v>FY2014</v>
          </cell>
        </row>
        <row r="5487">
          <cell r="A5487" t="str">
            <v>FY2014</v>
          </cell>
        </row>
        <row r="5488">
          <cell r="A5488" t="str">
            <v>FY2014</v>
          </cell>
        </row>
        <row r="5489">
          <cell r="A5489" t="str">
            <v>FY2014</v>
          </cell>
        </row>
        <row r="5490">
          <cell r="A5490" t="str">
            <v>FY2014</v>
          </cell>
        </row>
        <row r="5491">
          <cell r="A5491" t="str">
            <v>FY2014</v>
          </cell>
        </row>
        <row r="5492">
          <cell r="A5492" t="str">
            <v>FY2014</v>
          </cell>
        </row>
        <row r="5493">
          <cell r="A5493" t="str">
            <v>FY2014</v>
          </cell>
        </row>
        <row r="5494">
          <cell r="A5494" t="str">
            <v>FY2014</v>
          </cell>
        </row>
        <row r="5495">
          <cell r="A5495" t="str">
            <v>FY2014</v>
          </cell>
        </row>
        <row r="5496">
          <cell r="A5496" t="str">
            <v>FY2014</v>
          </cell>
        </row>
        <row r="5497">
          <cell r="A5497" t="str">
            <v>FY2014</v>
          </cell>
        </row>
        <row r="5498">
          <cell r="A5498" t="str">
            <v>FY2014</v>
          </cell>
        </row>
        <row r="5499">
          <cell r="A5499" t="str">
            <v>FY2014</v>
          </cell>
        </row>
        <row r="5500">
          <cell r="A5500" t="str">
            <v>FY2014</v>
          </cell>
        </row>
        <row r="5501">
          <cell r="A5501" t="str">
            <v>FY2014</v>
          </cell>
        </row>
        <row r="5502">
          <cell r="A5502" t="str">
            <v>FY2014</v>
          </cell>
        </row>
        <row r="5503">
          <cell r="A5503" t="str">
            <v>FY2014</v>
          </cell>
        </row>
        <row r="5504">
          <cell r="A5504" t="str">
            <v>FY2014</v>
          </cell>
        </row>
        <row r="5505">
          <cell r="A5505" t="str">
            <v>FY2014</v>
          </cell>
        </row>
        <row r="5506">
          <cell r="A5506" t="str">
            <v>FY2014</v>
          </cell>
        </row>
        <row r="5507">
          <cell r="A5507" t="str">
            <v>FY2014</v>
          </cell>
        </row>
        <row r="5508">
          <cell r="A5508" t="str">
            <v>FY2014</v>
          </cell>
        </row>
        <row r="5509">
          <cell r="A5509" t="str">
            <v>FY2014</v>
          </cell>
        </row>
        <row r="5510">
          <cell r="A5510" t="str">
            <v>FY2014</v>
          </cell>
        </row>
        <row r="5511">
          <cell r="A5511" t="str">
            <v>FY2014</v>
          </cell>
        </row>
        <row r="5512">
          <cell r="A5512" t="str">
            <v>FY2014</v>
          </cell>
        </row>
        <row r="5513">
          <cell r="A5513" t="str">
            <v>FY2014</v>
          </cell>
        </row>
        <row r="5514">
          <cell r="A5514" t="str">
            <v>FY2014</v>
          </cell>
        </row>
        <row r="5515">
          <cell r="A5515" t="str">
            <v>FY2014</v>
          </cell>
        </row>
        <row r="5516">
          <cell r="A5516" t="str">
            <v>FY2014</v>
          </cell>
        </row>
        <row r="5517">
          <cell r="A5517" t="str">
            <v>FY2014</v>
          </cell>
        </row>
        <row r="5518">
          <cell r="A5518" t="str">
            <v>FY2014</v>
          </cell>
        </row>
        <row r="5519">
          <cell r="A5519" t="str">
            <v>FY2014</v>
          </cell>
        </row>
        <row r="5520">
          <cell r="A5520" t="str">
            <v>FY2014</v>
          </cell>
        </row>
        <row r="5521">
          <cell r="A5521" t="str">
            <v>FY2014</v>
          </cell>
        </row>
        <row r="5522">
          <cell r="A5522" t="str">
            <v>FY2014</v>
          </cell>
        </row>
        <row r="5523">
          <cell r="A5523" t="str">
            <v>FY2014</v>
          </cell>
        </row>
        <row r="5524">
          <cell r="A5524" t="str">
            <v>FY2014</v>
          </cell>
        </row>
        <row r="5525">
          <cell r="A5525" t="str">
            <v>FY2014</v>
          </cell>
        </row>
        <row r="5526">
          <cell r="A5526" t="str">
            <v>FY2014</v>
          </cell>
        </row>
        <row r="5527">
          <cell r="A5527" t="str">
            <v>FY2014</v>
          </cell>
        </row>
        <row r="5528">
          <cell r="A5528" t="str">
            <v>FY2014</v>
          </cell>
        </row>
        <row r="5529">
          <cell r="A5529" t="str">
            <v>FY2014</v>
          </cell>
        </row>
        <row r="5530">
          <cell r="A5530" t="str">
            <v>FY2014</v>
          </cell>
        </row>
        <row r="5531">
          <cell r="A5531" t="str">
            <v>FY2014</v>
          </cell>
        </row>
        <row r="5532">
          <cell r="A5532" t="str">
            <v>FY2014</v>
          </cell>
        </row>
        <row r="5533">
          <cell r="A5533" t="str">
            <v>FY2014</v>
          </cell>
        </row>
        <row r="5534">
          <cell r="A5534" t="str">
            <v>FY2014</v>
          </cell>
        </row>
        <row r="5535">
          <cell r="A5535" t="str">
            <v>FY2014</v>
          </cell>
        </row>
        <row r="5536">
          <cell r="A5536" t="str">
            <v>FY2014</v>
          </cell>
        </row>
        <row r="5537">
          <cell r="A5537" t="str">
            <v>FY2014</v>
          </cell>
        </row>
        <row r="5538">
          <cell r="A5538" t="str">
            <v>FY2014</v>
          </cell>
        </row>
        <row r="5539">
          <cell r="A5539" t="str">
            <v>FY2014</v>
          </cell>
        </row>
        <row r="5540">
          <cell r="A5540" t="str">
            <v>FY2014</v>
          </cell>
        </row>
        <row r="5541">
          <cell r="A5541" t="str">
            <v>FY2014</v>
          </cell>
        </row>
        <row r="5542">
          <cell r="A5542" t="str">
            <v>FY2014</v>
          </cell>
        </row>
        <row r="5543">
          <cell r="A5543" t="str">
            <v>FY2014</v>
          </cell>
        </row>
        <row r="5544">
          <cell r="A5544" t="str">
            <v>FY2014</v>
          </cell>
        </row>
        <row r="5545">
          <cell r="A5545" t="str">
            <v>FY2014</v>
          </cell>
        </row>
        <row r="5546">
          <cell r="A5546" t="str">
            <v>FY2014</v>
          </cell>
        </row>
        <row r="5547">
          <cell r="A5547" t="str">
            <v>FY2014</v>
          </cell>
        </row>
        <row r="5548">
          <cell r="A5548" t="str">
            <v>FY2014</v>
          </cell>
        </row>
        <row r="5549">
          <cell r="A5549" t="str">
            <v>FY2014</v>
          </cell>
        </row>
        <row r="5550">
          <cell r="A5550" t="str">
            <v>FY2014</v>
          </cell>
        </row>
        <row r="5551">
          <cell r="A5551" t="str">
            <v>FY2014</v>
          </cell>
        </row>
        <row r="5552">
          <cell r="A5552" t="str">
            <v>FY2014</v>
          </cell>
        </row>
        <row r="5553">
          <cell r="A5553" t="str">
            <v>FY2014</v>
          </cell>
        </row>
        <row r="5554">
          <cell r="A5554" t="str">
            <v>FY2014</v>
          </cell>
        </row>
        <row r="5555">
          <cell r="A5555" t="str">
            <v>FY2014</v>
          </cell>
        </row>
        <row r="5556">
          <cell r="A5556" t="str">
            <v>FY2014</v>
          </cell>
        </row>
        <row r="5557">
          <cell r="A5557" t="str">
            <v>FY2014</v>
          </cell>
        </row>
        <row r="5558">
          <cell r="A5558" t="str">
            <v>FY2014</v>
          </cell>
        </row>
        <row r="5559">
          <cell r="A5559" t="str">
            <v>FY2014</v>
          </cell>
        </row>
        <row r="5560">
          <cell r="A5560" t="str">
            <v>FY2014</v>
          </cell>
        </row>
        <row r="5561">
          <cell r="A5561" t="str">
            <v>FY2014</v>
          </cell>
        </row>
        <row r="5562">
          <cell r="A5562" t="str">
            <v>FY2014</v>
          </cell>
        </row>
        <row r="5563">
          <cell r="A5563" t="str">
            <v>FY2014</v>
          </cell>
        </row>
        <row r="5564">
          <cell r="A5564" t="str">
            <v>FY2014</v>
          </cell>
        </row>
        <row r="5565">
          <cell r="A5565" t="str">
            <v>FY2014</v>
          </cell>
        </row>
        <row r="5566">
          <cell r="A5566" t="str">
            <v>FY2014</v>
          </cell>
        </row>
        <row r="5567">
          <cell r="A5567" t="str">
            <v>FY2014</v>
          </cell>
        </row>
        <row r="5568">
          <cell r="A5568" t="str">
            <v>FY2014</v>
          </cell>
        </row>
        <row r="5569">
          <cell r="A5569" t="str">
            <v>FY2014</v>
          </cell>
        </row>
        <row r="5570">
          <cell r="A5570" t="str">
            <v>FY2014</v>
          </cell>
        </row>
        <row r="5571">
          <cell r="A5571" t="str">
            <v>FY2014</v>
          </cell>
        </row>
        <row r="5572">
          <cell r="A5572" t="str">
            <v>FY2014</v>
          </cell>
        </row>
        <row r="5573">
          <cell r="A5573" t="str">
            <v>FY2014</v>
          </cell>
        </row>
        <row r="5574">
          <cell r="A5574" t="str">
            <v>FY2014</v>
          </cell>
        </row>
        <row r="5575">
          <cell r="A5575" t="str">
            <v>FY2014</v>
          </cell>
        </row>
        <row r="5576">
          <cell r="A5576" t="str">
            <v>FY2014</v>
          </cell>
        </row>
        <row r="5577">
          <cell r="A5577" t="str">
            <v>FY2014</v>
          </cell>
        </row>
        <row r="5578">
          <cell r="A5578" t="str">
            <v>FY2014</v>
          </cell>
        </row>
        <row r="5579">
          <cell r="A5579" t="str">
            <v>FY2014</v>
          </cell>
        </row>
        <row r="5580">
          <cell r="A5580" t="str">
            <v>FY2014</v>
          </cell>
        </row>
        <row r="5581">
          <cell r="A5581" t="str">
            <v>FY2014</v>
          </cell>
        </row>
        <row r="5582">
          <cell r="A5582" t="str">
            <v>FY2014</v>
          </cell>
        </row>
        <row r="5583">
          <cell r="A5583" t="str">
            <v>FY2014</v>
          </cell>
        </row>
        <row r="5584">
          <cell r="A5584" t="str">
            <v>FY2014</v>
          </cell>
        </row>
        <row r="5585">
          <cell r="A5585" t="str">
            <v>FY2014</v>
          </cell>
        </row>
        <row r="5586">
          <cell r="A5586" t="str">
            <v>FY2014</v>
          </cell>
        </row>
        <row r="5587">
          <cell r="A5587" t="str">
            <v>FY2014</v>
          </cell>
        </row>
        <row r="5588">
          <cell r="A5588" t="str">
            <v>FY2014</v>
          </cell>
        </row>
        <row r="5589">
          <cell r="A5589" t="str">
            <v>FY2014</v>
          </cell>
        </row>
        <row r="5590">
          <cell r="A5590" t="str">
            <v>FY2014</v>
          </cell>
        </row>
        <row r="5591">
          <cell r="A5591" t="str">
            <v>FY2014</v>
          </cell>
        </row>
        <row r="5592">
          <cell r="A5592" t="str">
            <v>FY2014</v>
          </cell>
        </row>
        <row r="5593">
          <cell r="A5593" t="str">
            <v>FY2014</v>
          </cell>
        </row>
        <row r="5594">
          <cell r="A5594" t="str">
            <v>FY2014</v>
          </cell>
        </row>
        <row r="5595">
          <cell r="A5595" t="str">
            <v>FY2014</v>
          </cell>
        </row>
        <row r="5596">
          <cell r="A5596" t="str">
            <v>FY2014</v>
          </cell>
        </row>
        <row r="5597">
          <cell r="A5597" t="str">
            <v>FY2014</v>
          </cell>
        </row>
        <row r="5598">
          <cell r="A5598" t="str">
            <v>FY2014</v>
          </cell>
        </row>
        <row r="5599">
          <cell r="A5599" t="str">
            <v>FY2014</v>
          </cell>
        </row>
        <row r="5600">
          <cell r="A5600" t="str">
            <v>FY2014</v>
          </cell>
        </row>
        <row r="5601">
          <cell r="A5601" t="str">
            <v>FY2014</v>
          </cell>
        </row>
        <row r="5602">
          <cell r="A5602" t="str">
            <v>FY2014</v>
          </cell>
        </row>
        <row r="5603">
          <cell r="A5603" t="str">
            <v>FY2014</v>
          </cell>
        </row>
        <row r="5604">
          <cell r="A5604" t="str">
            <v>FY2014</v>
          </cell>
        </row>
        <row r="5605">
          <cell r="A5605" t="str">
            <v>FY2014</v>
          </cell>
        </row>
        <row r="5606">
          <cell r="A5606" t="str">
            <v>FY2014</v>
          </cell>
        </row>
        <row r="5607">
          <cell r="A5607" t="str">
            <v>FY2014</v>
          </cell>
        </row>
        <row r="5608">
          <cell r="A5608" t="str">
            <v>FY2014</v>
          </cell>
        </row>
        <row r="5609">
          <cell r="A5609" t="str">
            <v>FY2014</v>
          </cell>
        </row>
        <row r="5610">
          <cell r="A5610" t="str">
            <v>FY2014</v>
          </cell>
        </row>
        <row r="5611">
          <cell r="A5611" t="str">
            <v>FY2014</v>
          </cell>
        </row>
        <row r="5612">
          <cell r="A5612" t="str">
            <v>FY2014</v>
          </cell>
        </row>
        <row r="5613">
          <cell r="A5613" t="str">
            <v>FY2014</v>
          </cell>
        </row>
        <row r="5614">
          <cell r="A5614" t="str">
            <v>FY2014</v>
          </cell>
        </row>
        <row r="5615">
          <cell r="A5615" t="str">
            <v>FY2014</v>
          </cell>
        </row>
        <row r="5616">
          <cell r="A5616" t="str">
            <v>FY2014</v>
          </cell>
        </row>
        <row r="5617">
          <cell r="A5617" t="str">
            <v>FY2014</v>
          </cell>
        </row>
        <row r="5618">
          <cell r="A5618" t="str">
            <v>FY2014</v>
          </cell>
        </row>
        <row r="5619">
          <cell r="A5619" t="str">
            <v>FY2014</v>
          </cell>
        </row>
        <row r="5620">
          <cell r="A5620" t="str">
            <v>FY2014</v>
          </cell>
        </row>
        <row r="5621">
          <cell r="A5621" t="str">
            <v>FY2014</v>
          </cell>
        </row>
        <row r="5622">
          <cell r="A5622" t="str">
            <v>FY2014</v>
          </cell>
        </row>
        <row r="5623">
          <cell r="A5623" t="str">
            <v>FY2014</v>
          </cell>
        </row>
        <row r="5624">
          <cell r="A5624" t="str">
            <v>FY2014</v>
          </cell>
        </row>
        <row r="5625">
          <cell r="A5625" t="str">
            <v>FY2014</v>
          </cell>
        </row>
        <row r="5626">
          <cell r="A5626" t="str">
            <v>FY2014</v>
          </cell>
        </row>
        <row r="5627">
          <cell r="A5627" t="str">
            <v>FY2014</v>
          </cell>
        </row>
        <row r="5628">
          <cell r="A5628" t="str">
            <v>FY2014</v>
          </cell>
        </row>
        <row r="5629">
          <cell r="A5629" t="str">
            <v>FY2014</v>
          </cell>
        </row>
        <row r="5630">
          <cell r="A5630" t="str">
            <v>FY2014</v>
          </cell>
        </row>
        <row r="5631">
          <cell r="A5631" t="str">
            <v>FY2014</v>
          </cell>
        </row>
        <row r="5632">
          <cell r="A5632" t="str">
            <v>FY2014</v>
          </cell>
        </row>
        <row r="5633">
          <cell r="A5633" t="str">
            <v>FY2014</v>
          </cell>
        </row>
        <row r="5634">
          <cell r="A5634" t="str">
            <v>FY2014</v>
          </cell>
        </row>
        <row r="5635">
          <cell r="A5635" t="str">
            <v>FY2014</v>
          </cell>
        </row>
        <row r="5636">
          <cell r="A5636" t="str">
            <v>FY2014</v>
          </cell>
        </row>
        <row r="5637">
          <cell r="A5637" t="str">
            <v>FY2014</v>
          </cell>
        </row>
        <row r="5638">
          <cell r="A5638" t="str">
            <v>FY2014</v>
          </cell>
        </row>
        <row r="5639">
          <cell r="A5639" t="str">
            <v>FY2014</v>
          </cell>
        </row>
        <row r="5640">
          <cell r="A5640" t="str">
            <v>FY2014</v>
          </cell>
        </row>
        <row r="5641">
          <cell r="A5641" t="str">
            <v>FY2014</v>
          </cell>
        </row>
        <row r="5642">
          <cell r="A5642" t="str">
            <v>FY2014</v>
          </cell>
        </row>
        <row r="5643">
          <cell r="A5643" t="str">
            <v>FY2014</v>
          </cell>
        </row>
        <row r="5644">
          <cell r="A5644" t="str">
            <v>FY2014</v>
          </cell>
        </row>
        <row r="5645">
          <cell r="A5645" t="str">
            <v>FY2014</v>
          </cell>
        </row>
        <row r="5646">
          <cell r="A5646" t="str">
            <v>FY2014</v>
          </cell>
        </row>
        <row r="5647">
          <cell r="A5647" t="str">
            <v>FY2014</v>
          </cell>
        </row>
        <row r="5648">
          <cell r="A5648" t="str">
            <v>FY2014</v>
          </cell>
        </row>
        <row r="5649">
          <cell r="A5649" t="str">
            <v>FY2014</v>
          </cell>
        </row>
        <row r="5650">
          <cell r="A5650" t="str">
            <v>FY2014</v>
          </cell>
        </row>
        <row r="5651">
          <cell r="A5651" t="str">
            <v>FY2014</v>
          </cell>
        </row>
        <row r="5652">
          <cell r="A5652" t="str">
            <v>FY2014</v>
          </cell>
        </row>
        <row r="5653">
          <cell r="A5653" t="str">
            <v>FY2014</v>
          </cell>
        </row>
        <row r="5654">
          <cell r="A5654" t="str">
            <v>FY2014</v>
          </cell>
        </row>
        <row r="5655">
          <cell r="A5655" t="str">
            <v>FY2014</v>
          </cell>
        </row>
        <row r="5656">
          <cell r="A5656" t="str">
            <v>FY2014</v>
          </cell>
        </row>
        <row r="5657">
          <cell r="A5657" t="str">
            <v>FY2014</v>
          </cell>
        </row>
        <row r="5658">
          <cell r="A5658" t="str">
            <v>FY2014</v>
          </cell>
        </row>
        <row r="5659">
          <cell r="A5659" t="str">
            <v>FY2014</v>
          </cell>
        </row>
        <row r="5660">
          <cell r="A5660" t="str">
            <v>FY2014</v>
          </cell>
        </row>
        <row r="5661">
          <cell r="A5661" t="str">
            <v>FY2014</v>
          </cell>
        </row>
        <row r="5662">
          <cell r="A5662" t="str">
            <v>FY2014</v>
          </cell>
        </row>
        <row r="5663">
          <cell r="A5663" t="str">
            <v>FY2014</v>
          </cell>
        </row>
        <row r="5664">
          <cell r="A5664" t="str">
            <v>FY2014</v>
          </cell>
        </row>
        <row r="5665">
          <cell r="A5665" t="str">
            <v>FY2014</v>
          </cell>
        </row>
        <row r="5666">
          <cell r="A5666" t="str">
            <v>FY2014</v>
          </cell>
        </row>
        <row r="5667">
          <cell r="A5667" t="str">
            <v>FY2014</v>
          </cell>
        </row>
        <row r="5668">
          <cell r="A5668" t="str">
            <v>FY2014</v>
          </cell>
        </row>
        <row r="5669">
          <cell r="A5669" t="str">
            <v>FY2014</v>
          </cell>
        </row>
        <row r="5670">
          <cell r="A5670" t="str">
            <v>FY2014</v>
          </cell>
        </row>
        <row r="5671">
          <cell r="A5671" t="str">
            <v>FY2014</v>
          </cell>
        </row>
        <row r="5672">
          <cell r="A5672" t="str">
            <v>FY2014</v>
          </cell>
        </row>
        <row r="5673">
          <cell r="A5673" t="str">
            <v>FY2014</v>
          </cell>
        </row>
        <row r="5674">
          <cell r="A5674" t="str">
            <v>FY2014</v>
          </cell>
        </row>
        <row r="5675">
          <cell r="A5675" t="str">
            <v>FY2014</v>
          </cell>
        </row>
        <row r="5676">
          <cell r="A5676" t="str">
            <v>FY2014</v>
          </cell>
        </row>
        <row r="5677">
          <cell r="A5677" t="str">
            <v>FY2014</v>
          </cell>
        </row>
        <row r="5678">
          <cell r="A5678" t="str">
            <v>FY2014</v>
          </cell>
        </row>
        <row r="5679">
          <cell r="A5679" t="str">
            <v>FY2014</v>
          </cell>
        </row>
        <row r="5680">
          <cell r="A5680" t="str">
            <v>FY2014</v>
          </cell>
        </row>
        <row r="5681">
          <cell r="A5681" t="str">
            <v>FY2014</v>
          </cell>
        </row>
        <row r="5682">
          <cell r="A5682" t="str">
            <v>FY2014</v>
          </cell>
        </row>
        <row r="5683">
          <cell r="A5683" t="str">
            <v>FY2014</v>
          </cell>
        </row>
        <row r="5684">
          <cell r="A5684" t="str">
            <v>FY2014</v>
          </cell>
        </row>
        <row r="5685">
          <cell r="A5685" t="str">
            <v>FY2014</v>
          </cell>
        </row>
        <row r="5686">
          <cell r="A5686" t="str">
            <v>FY2014</v>
          </cell>
        </row>
        <row r="5687">
          <cell r="A5687" t="str">
            <v>FY2014</v>
          </cell>
        </row>
        <row r="5688">
          <cell r="A5688" t="str">
            <v>FY2014</v>
          </cell>
        </row>
        <row r="5689">
          <cell r="A5689" t="str">
            <v>FY2014</v>
          </cell>
        </row>
        <row r="5690">
          <cell r="A5690" t="str">
            <v>FY2014</v>
          </cell>
        </row>
        <row r="5691">
          <cell r="A5691" t="str">
            <v>FY2014</v>
          </cell>
        </row>
        <row r="5692">
          <cell r="A5692" t="str">
            <v>FY2014</v>
          </cell>
        </row>
        <row r="5693">
          <cell r="A5693" t="str">
            <v>FY2014</v>
          </cell>
        </row>
        <row r="5694">
          <cell r="A5694" t="str">
            <v>FY2014</v>
          </cell>
        </row>
        <row r="5695">
          <cell r="A5695" t="str">
            <v>FY2014</v>
          </cell>
        </row>
        <row r="5696">
          <cell r="A5696" t="str">
            <v>FY2014</v>
          </cell>
        </row>
        <row r="5697">
          <cell r="A5697" t="str">
            <v>FY2014</v>
          </cell>
        </row>
        <row r="5698">
          <cell r="A5698" t="str">
            <v>FY2014</v>
          </cell>
        </row>
        <row r="5699">
          <cell r="A5699" t="str">
            <v>FY2014</v>
          </cell>
        </row>
        <row r="5700">
          <cell r="A5700" t="str">
            <v>FY2014</v>
          </cell>
        </row>
        <row r="5701">
          <cell r="A5701" t="str">
            <v>FY2014</v>
          </cell>
        </row>
        <row r="5702">
          <cell r="A5702" t="str">
            <v>FY2014</v>
          </cell>
        </row>
        <row r="5703">
          <cell r="A5703" t="str">
            <v>FY2014</v>
          </cell>
        </row>
        <row r="5704">
          <cell r="A5704" t="str">
            <v>FY2014</v>
          </cell>
        </row>
        <row r="5705">
          <cell r="A5705" t="str">
            <v>FY2014</v>
          </cell>
        </row>
        <row r="5706">
          <cell r="A5706" t="str">
            <v>FY2014</v>
          </cell>
        </row>
        <row r="5707">
          <cell r="A5707" t="str">
            <v>FY2014</v>
          </cell>
        </row>
        <row r="5708">
          <cell r="A5708" t="str">
            <v>FY2014</v>
          </cell>
        </row>
        <row r="5709">
          <cell r="A5709" t="str">
            <v>FY2014</v>
          </cell>
        </row>
        <row r="5710">
          <cell r="A5710" t="str">
            <v>FY2014</v>
          </cell>
        </row>
        <row r="5711">
          <cell r="A5711" t="str">
            <v>FY2014</v>
          </cell>
        </row>
        <row r="5712">
          <cell r="A5712" t="str">
            <v>FY2014</v>
          </cell>
        </row>
        <row r="5713">
          <cell r="A5713" t="str">
            <v>FY2014</v>
          </cell>
        </row>
        <row r="5714">
          <cell r="A5714" t="str">
            <v>FY2014</v>
          </cell>
        </row>
        <row r="5715">
          <cell r="A5715" t="str">
            <v>FY2014</v>
          </cell>
        </row>
        <row r="5716">
          <cell r="A5716" t="str">
            <v>FY2014</v>
          </cell>
        </row>
        <row r="5717">
          <cell r="A5717" t="str">
            <v>FY2014</v>
          </cell>
        </row>
        <row r="5718">
          <cell r="A5718" t="str">
            <v>FY2014</v>
          </cell>
        </row>
        <row r="5719">
          <cell r="A5719" t="str">
            <v>FY2014</v>
          </cell>
        </row>
        <row r="5720">
          <cell r="A5720" t="str">
            <v>FY2014</v>
          </cell>
        </row>
        <row r="5721">
          <cell r="A5721" t="str">
            <v>FY2014</v>
          </cell>
        </row>
        <row r="5722">
          <cell r="A5722" t="str">
            <v>FY2014</v>
          </cell>
        </row>
        <row r="5723">
          <cell r="A5723" t="str">
            <v>FY2014</v>
          </cell>
        </row>
        <row r="5724">
          <cell r="A5724" t="str">
            <v>FY2014</v>
          </cell>
        </row>
        <row r="5725">
          <cell r="A5725" t="str">
            <v>FY2014</v>
          </cell>
        </row>
        <row r="5726">
          <cell r="A5726" t="str">
            <v>FY2014</v>
          </cell>
        </row>
        <row r="5727">
          <cell r="A5727" t="str">
            <v>FY2014</v>
          </cell>
        </row>
        <row r="5728">
          <cell r="A5728" t="str">
            <v>FY2014</v>
          </cell>
        </row>
        <row r="5729">
          <cell r="A5729" t="str">
            <v>FY2014</v>
          </cell>
        </row>
        <row r="5730">
          <cell r="A5730" t="str">
            <v>FY2014</v>
          </cell>
        </row>
        <row r="5731">
          <cell r="A5731" t="str">
            <v>FY2014</v>
          </cell>
        </row>
        <row r="5732">
          <cell r="A5732" t="str">
            <v>FY2014</v>
          </cell>
        </row>
        <row r="5733">
          <cell r="A5733" t="str">
            <v>FY2014</v>
          </cell>
        </row>
        <row r="5734">
          <cell r="A5734" t="str">
            <v>FY2014</v>
          </cell>
        </row>
        <row r="5735">
          <cell r="A5735" t="str">
            <v>FY2014</v>
          </cell>
        </row>
        <row r="5736">
          <cell r="A5736" t="str">
            <v>FY2014</v>
          </cell>
        </row>
        <row r="5737">
          <cell r="A5737" t="str">
            <v>FY2014</v>
          </cell>
        </row>
        <row r="5738">
          <cell r="A5738" t="str">
            <v>FY2014</v>
          </cell>
        </row>
        <row r="5739">
          <cell r="A5739" t="str">
            <v>FY2014</v>
          </cell>
        </row>
        <row r="5740">
          <cell r="A5740" t="str">
            <v>FY2014</v>
          </cell>
        </row>
        <row r="5741">
          <cell r="A5741" t="str">
            <v>FY2014</v>
          </cell>
        </row>
        <row r="5742">
          <cell r="A5742" t="str">
            <v>FY2014</v>
          </cell>
        </row>
        <row r="5743">
          <cell r="A5743" t="str">
            <v>FY2014</v>
          </cell>
        </row>
        <row r="5744">
          <cell r="A5744" t="str">
            <v>FY2014</v>
          </cell>
        </row>
        <row r="5745">
          <cell r="A5745" t="str">
            <v>FY2014</v>
          </cell>
        </row>
        <row r="5746">
          <cell r="A5746" t="str">
            <v>FY2014</v>
          </cell>
        </row>
        <row r="5747">
          <cell r="A5747" t="str">
            <v>FY2014</v>
          </cell>
        </row>
        <row r="5748">
          <cell r="A5748" t="str">
            <v>FY2014</v>
          </cell>
        </row>
        <row r="5749">
          <cell r="A5749" t="str">
            <v>FY2014</v>
          </cell>
        </row>
        <row r="5750">
          <cell r="A5750" t="str">
            <v>FY2014</v>
          </cell>
        </row>
        <row r="5751">
          <cell r="A5751" t="str">
            <v>FY2014</v>
          </cell>
        </row>
        <row r="5752">
          <cell r="A5752" t="str">
            <v>FY2014</v>
          </cell>
        </row>
        <row r="5753">
          <cell r="A5753" t="str">
            <v>FY2014</v>
          </cell>
        </row>
        <row r="5754">
          <cell r="A5754" t="str">
            <v>FY2014</v>
          </cell>
        </row>
        <row r="5755">
          <cell r="A5755" t="str">
            <v>FY2014</v>
          </cell>
        </row>
        <row r="5756">
          <cell r="A5756" t="str">
            <v>FY2014</v>
          </cell>
        </row>
        <row r="5757">
          <cell r="A5757" t="str">
            <v>FY2014</v>
          </cell>
        </row>
        <row r="5758">
          <cell r="A5758" t="str">
            <v>FY2014</v>
          </cell>
        </row>
        <row r="5759">
          <cell r="A5759" t="str">
            <v>FY2014</v>
          </cell>
        </row>
        <row r="5760">
          <cell r="A5760" t="str">
            <v>FY2014</v>
          </cell>
        </row>
        <row r="5761">
          <cell r="A5761" t="str">
            <v>FY2014</v>
          </cell>
        </row>
        <row r="5762">
          <cell r="A5762" t="str">
            <v>FY2014</v>
          </cell>
        </row>
        <row r="5763">
          <cell r="A5763" t="str">
            <v>FY2014</v>
          </cell>
        </row>
        <row r="5764">
          <cell r="A5764" t="str">
            <v>FY2014</v>
          </cell>
        </row>
        <row r="5765">
          <cell r="A5765" t="str">
            <v>FY2014</v>
          </cell>
        </row>
        <row r="5766">
          <cell r="A5766" t="str">
            <v>FY2014</v>
          </cell>
        </row>
        <row r="5767">
          <cell r="A5767" t="str">
            <v>FY2014</v>
          </cell>
        </row>
        <row r="5768">
          <cell r="A5768" t="str">
            <v>FY2014</v>
          </cell>
        </row>
        <row r="5769">
          <cell r="A5769" t="str">
            <v>FY2014</v>
          </cell>
        </row>
        <row r="5770">
          <cell r="A5770" t="str">
            <v>FY2014</v>
          </cell>
        </row>
        <row r="5771">
          <cell r="A5771" t="str">
            <v>FY2014</v>
          </cell>
        </row>
        <row r="5772">
          <cell r="A5772" t="str">
            <v>FY2014</v>
          </cell>
        </row>
        <row r="5773">
          <cell r="A5773" t="str">
            <v>FY2014</v>
          </cell>
        </row>
        <row r="5774">
          <cell r="A5774" t="str">
            <v>FY2014</v>
          </cell>
        </row>
        <row r="5775">
          <cell r="A5775" t="str">
            <v>FY2014</v>
          </cell>
        </row>
        <row r="5776">
          <cell r="A5776" t="str">
            <v>FY2014</v>
          </cell>
        </row>
        <row r="5777">
          <cell r="A5777" t="str">
            <v>FY2014</v>
          </cell>
        </row>
        <row r="5778">
          <cell r="A5778" t="str">
            <v>FY2014</v>
          </cell>
        </row>
        <row r="5779">
          <cell r="A5779" t="str">
            <v>FY2014</v>
          </cell>
        </row>
        <row r="5780">
          <cell r="A5780" t="str">
            <v>FY2014</v>
          </cell>
        </row>
        <row r="5781">
          <cell r="A5781" t="str">
            <v>FY2014</v>
          </cell>
        </row>
        <row r="5782">
          <cell r="A5782" t="str">
            <v>FY2014</v>
          </cell>
        </row>
        <row r="5783">
          <cell r="A5783" t="str">
            <v>FY2014</v>
          </cell>
        </row>
        <row r="5784">
          <cell r="A5784" t="str">
            <v>FY2014</v>
          </cell>
        </row>
        <row r="5785">
          <cell r="A5785" t="str">
            <v>FY2014</v>
          </cell>
        </row>
        <row r="5786">
          <cell r="A5786" t="str">
            <v>FY2014</v>
          </cell>
        </row>
        <row r="5787">
          <cell r="A5787" t="str">
            <v>FY2014</v>
          </cell>
        </row>
        <row r="5788">
          <cell r="A5788" t="str">
            <v>FY2014</v>
          </cell>
        </row>
        <row r="5789">
          <cell r="A5789" t="str">
            <v>FY2014</v>
          </cell>
        </row>
        <row r="5790">
          <cell r="A5790" t="str">
            <v>FY2014</v>
          </cell>
        </row>
        <row r="5791">
          <cell r="A5791" t="str">
            <v>FY2014</v>
          </cell>
        </row>
        <row r="5792">
          <cell r="A5792" t="str">
            <v>FY2014</v>
          </cell>
        </row>
        <row r="5793">
          <cell r="A5793" t="str">
            <v>FY2014</v>
          </cell>
        </row>
        <row r="5794">
          <cell r="A5794" t="str">
            <v>FY2014</v>
          </cell>
        </row>
        <row r="5795">
          <cell r="A5795" t="str">
            <v>FY2014</v>
          </cell>
        </row>
        <row r="5796">
          <cell r="A5796" t="str">
            <v>FY2014</v>
          </cell>
        </row>
        <row r="5797">
          <cell r="A5797" t="str">
            <v>FY2014</v>
          </cell>
        </row>
        <row r="5798">
          <cell r="A5798" t="str">
            <v>FY2014</v>
          </cell>
        </row>
        <row r="5799">
          <cell r="A5799" t="str">
            <v>FY2014</v>
          </cell>
        </row>
        <row r="5800">
          <cell r="A5800" t="str">
            <v>FY2014</v>
          </cell>
        </row>
        <row r="5801">
          <cell r="A5801" t="str">
            <v>FY2014</v>
          </cell>
        </row>
        <row r="5802">
          <cell r="A5802" t="str">
            <v>FY2014</v>
          </cell>
        </row>
        <row r="5803">
          <cell r="A5803" t="str">
            <v>FY2014</v>
          </cell>
        </row>
        <row r="5804">
          <cell r="A5804" t="str">
            <v>FY2014</v>
          </cell>
        </row>
        <row r="5805">
          <cell r="A5805" t="str">
            <v>FY2014</v>
          </cell>
        </row>
        <row r="5806">
          <cell r="A5806" t="str">
            <v>FY2014</v>
          </cell>
        </row>
        <row r="5807">
          <cell r="A5807" t="str">
            <v>FY2014</v>
          </cell>
        </row>
        <row r="5808">
          <cell r="A5808" t="str">
            <v>FY2014</v>
          </cell>
        </row>
        <row r="5809">
          <cell r="A5809" t="str">
            <v>FY2014</v>
          </cell>
        </row>
        <row r="5810">
          <cell r="A5810" t="str">
            <v>FY2014</v>
          </cell>
        </row>
        <row r="5811">
          <cell r="A5811" t="str">
            <v>FY2014</v>
          </cell>
        </row>
        <row r="5812">
          <cell r="A5812" t="str">
            <v>FY2014</v>
          </cell>
        </row>
        <row r="5813">
          <cell r="A5813" t="str">
            <v>FY2014</v>
          </cell>
        </row>
        <row r="5814">
          <cell r="A5814" t="str">
            <v>FY2014</v>
          </cell>
        </row>
        <row r="5815">
          <cell r="A5815" t="str">
            <v>FY2014</v>
          </cell>
        </row>
        <row r="5816">
          <cell r="A5816" t="str">
            <v>FY2014</v>
          </cell>
        </row>
        <row r="5817">
          <cell r="A5817" t="str">
            <v>FY2014</v>
          </cell>
        </row>
        <row r="5818">
          <cell r="A5818" t="str">
            <v>FY2014</v>
          </cell>
        </row>
        <row r="5819">
          <cell r="A5819" t="str">
            <v>FY2014</v>
          </cell>
        </row>
        <row r="5820">
          <cell r="A5820" t="str">
            <v>FY2014</v>
          </cell>
        </row>
        <row r="5821">
          <cell r="A5821" t="str">
            <v>FY2014</v>
          </cell>
        </row>
        <row r="5822">
          <cell r="A5822" t="str">
            <v>FY2014</v>
          </cell>
        </row>
        <row r="5823">
          <cell r="A5823" t="str">
            <v>FY2014</v>
          </cell>
        </row>
        <row r="5824">
          <cell r="A5824" t="str">
            <v>FY2014</v>
          </cell>
        </row>
        <row r="5825">
          <cell r="A5825" t="str">
            <v>FY2014</v>
          </cell>
        </row>
        <row r="5826">
          <cell r="A5826" t="str">
            <v>FY2014</v>
          </cell>
        </row>
        <row r="5827">
          <cell r="A5827" t="str">
            <v>FY2014</v>
          </cell>
        </row>
        <row r="5828">
          <cell r="A5828" t="str">
            <v>FY2014</v>
          </cell>
        </row>
        <row r="5829">
          <cell r="A5829" t="str">
            <v>FY2014</v>
          </cell>
        </row>
        <row r="5830">
          <cell r="A5830" t="str">
            <v>FY2014</v>
          </cell>
        </row>
        <row r="5831">
          <cell r="A5831" t="str">
            <v>FY2014</v>
          </cell>
        </row>
        <row r="5832">
          <cell r="A5832" t="str">
            <v>FY2014</v>
          </cell>
        </row>
        <row r="5833">
          <cell r="A5833" t="str">
            <v>FY2014</v>
          </cell>
        </row>
        <row r="5834">
          <cell r="A5834" t="str">
            <v>FY2014</v>
          </cell>
        </row>
        <row r="5835">
          <cell r="A5835" t="str">
            <v>FY2014</v>
          </cell>
        </row>
        <row r="5836">
          <cell r="A5836" t="str">
            <v>FY2014</v>
          </cell>
        </row>
        <row r="5837">
          <cell r="A5837" t="str">
            <v>FY2014</v>
          </cell>
        </row>
        <row r="5838">
          <cell r="A5838" t="str">
            <v>FY2014</v>
          </cell>
        </row>
        <row r="5839">
          <cell r="A5839" t="str">
            <v>FY2014</v>
          </cell>
        </row>
        <row r="5840">
          <cell r="A5840" t="str">
            <v>FY2014</v>
          </cell>
        </row>
        <row r="5841">
          <cell r="A5841" t="str">
            <v>FY2014</v>
          </cell>
        </row>
        <row r="5842">
          <cell r="A5842" t="str">
            <v>FY2014</v>
          </cell>
        </row>
        <row r="5843">
          <cell r="A5843" t="str">
            <v>FY2014</v>
          </cell>
        </row>
        <row r="5844">
          <cell r="A5844" t="str">
            <v>FY2014</v>
          </cell>
        </row>
        <row r="5845">
          <cell r="A5845" t="str">
            <v>FY2014</v>
          </cell>
        </row>
        <row r="5846">
          <cell r="A5846" t="str">
            <v>FY2014</v>
          </cell>
        </row>
        <row r="5847">
          <cell r="A5847" t="str">
            <v>FY2014</v>
          </cell>
        </row>
        <row r="5848">
          <cell r="A5848" t="str">
            <v>FY2014</v>
          </cell>
        </row>
        <row r="5849">
          <cell r="A5849" t="str">
            <v>FY2014</v>
          </cell>
        </row>
        <row r="5850">
          <cell r="A5850" t="str">
            <v>FY2014</v>
          </cell>
        </row>
        <row r="5851">
          <cell r="A5851" t="str">
            <v>FY2014</v>
          </cell>
        </row>
        <row r="5852">
          <cell r="A5852" t="str">
            <v>FY2014</v>
          </cell>
        </row>
        <row r="5853">
          <cell r="A5853" t="str">
            <v>FY2014</v>
          </cell>
        </row>
        <row r="5854">
          <cell r="A5854" t="str">
            <v>FY2014</v>
          </cell>
        </row>
        <row r="5855">
          <cell r="A5855" t="str">
            <v>FY2014</v>
          </cell>
        </row>
        <row r="5856">
          <cell r="A5856" t="str">
            <v>FY2014</v>
          </cell>
        </row>
        <row r="5857">
          <cell r="A5857" t="str">
            <v>FY2014</v>
          </cell>
        </row>
        <row r="5858">
          <cell r="A5858" t="str">
            <v>FY2014</v>
          </cell>
        </row>
        <row r="5859">
          <cell r="A5859" t="str">
            <v>FY2014</v>
          </cell>
        </row>
        <row r="5860">
          <cell r="A5860" t="str">
            <v>FY2014</v>
          </cell>
        </row>
        <row r="5861">
          <cell r="A5861" t="str">
            <v>FY2014</v>
          </cell>
        </row>
        <row r="5862">
          <cell r="A5862" t="str">
            <v>FY2014</v>
          </cell>
        </row>
        <row r="5863">
          <cell r="A5863" t="str">
            <v>FY2014</v>
          </cell>
        </row>
        <row r="5864">
          <cell r="A5864" t="str">
            <v>FY2014</v>
          </cell>
        </row>
        <row r="5865">
          <cell r="A5865" t="str">
            <v>FY2014</v>
          </cell>
        </row>
        <row r="5866">
          <cell r="A5866" t="str">
            <v>FY2014</v>
          </cell>
        </row>
        <row r="5867">
          <cell r="A5867" t="str">
            <v>FY2014</v>
          </cell>
        </row>
        <row r="5868">
          <cell r="A5868" t="str">
            <v>FY2014</v>
          </cell>
        </row>
        <row r="5869">
          <cell r="A5869" t="str">
            <v>FY2014</v>
          </cell>
        </row>
        <row r="5870">
          <cell r="A5870" t="str">
            <v>FY2014</v>
          </cell>
        </row>
        <row r="5871">
          <cell r="A5871" t="str">
            <v>FY2014</v>
          </cell>
        </row>
        <row r="5872">
          <cell r="A5872" t="str">
            <v>FY2014</v>
          </cell>
        </row>
        <row r="5873">
          <cell r="A5873" t="str">
            <v>FY2014</v>
          </cell>
        </row>
        <row r="5874">
          <cell r="A5874" t="str">
            <v>FY2014</v>
          </cell>
        </row>
        <row r="5875">
          <cell r="A5875" t="str">
            <v>FY2014</v>
          </cell>
        </row>
        <row r="5876">
          <cell r="A5876" t="str">
            <v>FY2014</v>
          </cell>
        </row>
        <row r="5877">
          <cell r="A5877" t="str">
            <v>FY2014</v>
          </cell>
        </row>
        <row r="5878">
          <cell r="A5878" t="str">
            <v>FY2014</v>
          </cell>
        </row>
        <row r="5879">
          <cell r="A5879" t="str">
            <v>FY2014</v>
          </cell>
        </row>
        <row r="5880">
          <cell r="A5880" t="str">
            <v>FY2014</v>
          </cell>
        </row>
        <row r="5881">
          <cell r="A5881" t="str">
            <v>FY2014</v>
          </cell>
        </row>
        <row r="5882">
          <cell r="A5882" t="str">
            <v>FY2014</v>
          </cell>
        </row>
        <row r="5883">
          <cell r="A5883" t="str">
            <v>FY2014</v>
          </cell>
        </row>
        <row r="5884">
          <cell r="A5884" t="str">
            <v>FY2014</v>
          </cell>
        </row>
        <row r="5885">
          <cell r="A5885" t="str">
            <v>FY2014</v>
          </cell>
        </row>
        <row r="5886">
          <cell r="A5886" t="str">
            <v>FY2014</v>
          </cell>
        </row>
        <row r="5887">
          <cell r="A5887" t="str">
            <v>FY2014</v>
          </cell>
        </row>
        <row r="5888">
          <cell r="A5888" t="str">
            <v>FY2014</v>
          </cell>
        </row>
        <row r="5889">
          <cell r="A5889" t="str">
            <v>FY2014</v>
          </cell>
        </row>
        <row r="5890">
          <cell r="A5890" t="str">
            <v>FY2014</v>
          </cell>
        </row>
        <row r="5891">
          <cell r="A5891" t="str">
            <v>FY2014</v>
          </cell>
        </row>
        <row r="5892">
          <cell r="A5892" t="str">
            <v>FY2014</v>
          </cell>
        </row>
        <row r="5893">
          <cell r="A5893" t="str">
            <v>FY2014</v>
          </cell>
        </row>
        <row r="5894">
          <cell r="A5894" t="str">
            <v>FY2014</v>
          </cell>
        </row>
        <row r="5895">
          <cell r="A5895" t="str">
            <v>FY2014</v>
          </cell>
        </row>
        <row r="5896">
          <cell r="A5896" t="str">
            <v>FY2014</v>
          </cell>
        </row>
        <row r="5897">
          <cell r="A5897" t="str">
            <v>FY2014</v>
          </cell>
        </row>
        <row r="5898">
          <cell r="A5898" t="str">
            <v>FY2014</v>
          </cell>
        </row>
        <row r="5899">
          <cell r="A5899" t="str">
            <v>FY2014</v>
          </cell>
        </row>
        <row r="5900">
          <cell r="A5900" t="str">
            <v>FY2014</v>
          </cell>
        </row>
        <row r="5901">
          <cell r="A5901" t="str">
            <v>FY2014</v>
          </cell>
        </row>
        <row r="5902">
          <cell r="A5902" t="str">
            <v>FY2014</v>
          </cell>
        </row>
        <row r="5903">
          <cell r="A5903" t="str">
            <v>FY2014</v>
          </cell>
        </row>
        <row r="5904">
          <cell r="A5904" t="str">
            <v>FY2014</v>
          </cell>
        </row>
        <row r="5905">
          <cell r="A5905" t="str">
            <v>FY2014</v>
          </cell>
        </row>
        <row r="5906">
          <cell r="A5906" t="str">
            <v>FY2014</v>
          </cell>
        </row>
        <row r="5907">
          <cell r="A5907" t="str">
            <v>FY2014</v>
          </cell>
        </row>
        <row r="5908">
          <cell r="A5908" t="str">
            <v>FY2014</v>
          </cell>
        </row>
        <row r="5909">
          <cell r="A5909" t="str">
            <v>FY2014</v>
          </cell>
        </row>
        <row r="5910">
          <cell r="A5910" t="str">
            <v>FY2014</v>
          </cell>
        </row>
        <row r="5911">
          <cell r="A5911" t="str">
            <v>FY2014</v>
          </cell>
        </row>
        <row r="5912">
          <cell r="A5912" t="str">
            <v>FY2014</v>
          </cell>
        </row>
        <row r="5913">
          <cell r="A5913" t="str">
            <v>FY2014</v>
          </cell>
        </row>
        <row r="5914">
          <cell r="A5914" t="str">
            <v>FY2014</v>
          </cell>
        </row>
        <row r="5915">
          <cell r="A5915" t="str">
            <v>FY2014</v>
          </cell>
        </row>
        <row r="5916">
          <cell r="A5916" t="str">
            <v>FY2014</v>
          </cell>
        </row>
        <row r="5917">
          <cell r="A5917" t="str">
            <v>FY2014</v>
          </cell>
        </row>
        <row r="5918">
          <cell r="A5918" t="str">
            <v>FY2014</v>
          </cell>
        </row>
        <row r="5919">
          <cell r="A5919" t="str">
            <v>FY2014</v>
          </cell>
        </row>
        <row r="5920">
          <cell r="A5920" t="str">
            <v>FY2014</v>
          </cell>
        </row>
        <row r="5921">
          <cell r="A5921" t="str">
            <v>FY2014</v>
          </cell>
        </row>
        <row r="5922">
          <cell r="A5922" t="str">
            <v>FY2014</v>
          </cell>
        </row>
        <row r="5923">
          <cell r="A5923" t="str">
            <v>FY2014</v>
          </cell>
        </row>
        <row r="5924">
          <cell r="A5924" t="str">
            <v>FY2014</v>
          </cell>
        </row>
        <row r="5925">
          <cell r="A5925" t="str">
            <v>FY2014</v>
          </cell>
        </row>
        <row r="5926">
          <cell r="A5926" t="str">
            <v>FY2014</v>
          </cell>
        </row>
        <row r="5927">
          <cell r="A5927" t="str">
            <v>FY2014</v>
          </cell>
        </row>
        <row r="5928">
          <cell r="A5928" t="str">
            <v>FY2014</v>
          </cell>
        </row>
        <row r="5929">
          <cell r="A5929" t="str">
            <v>FY2014</v>
          </cell>
        </row>
        <row r="5930">
          <cell r="A5930" t="str">
            <v>FY2014</v>
          </cell>
        </row>
        <row r="5931">
          <cell r="A5931" t="str">
            <v>FY2014</v>
          </cell>
        </row>
        <row r="5932">
          <cell r="A5932" t="str">
            <v>FY2014</v>
          </cell>
        </row>
        <row r="5933">
          <cell r="A5933" t="str">
            <v>FY2014</v>
          </cell>
        </row>
        <row r="5934">
          <cell r="A5934" t="str">
            <v>FY2014</v>
          </cell>
        </row>
        <row r="5935">
          <cell r="A5935" t="str">
            <v>FY2014</v>
          </cell>
        </row>
        <row r="5936">
          <cell r="A5936" t="str">
            <v>FY2014</v>
          </cell>
        </row>
        <row r="5937">
          <cell r="A5937" t="str">
            <v>FY2014</v>
          </cell>
        </row>
        <row r="5938">
          <cell r="A5938" t="str">
            <v>FY2014</v>
          </cell>
        </row>
        <row r="5939">
          <cell r="A5939" t="str">
            <v>FY2014</v>
          </cell>
        </row>
        <row r="5940">
          <cell r="A5940" t="str">
            <v>FY2014</v>
          </cell>
        </row>
        <row r="5941">
          <cell r="A5941" t="str">
            <v>FY2014</v>
          </cell>
        </row>
        <row r="5942">
          <cell r="A5942" t="str">
            <v>FY2014</v>
          </cell>
        </row>
        <row r="5943">
          <cell r="A5943" t="str">
            <v>FY2014</v>
          </cell>
        </row>
        <row r="5944">
          <cell r="A5944" t="str">
            <v>FY2014</v>
          </cell>
        </row>
        <row r="5945">
          <cell r="A5945" t="str">
            <v>FY2014</v>
          </cell>
        </row>
        <row r="5946">
          <cell r="A5946" t="str">
            <v>FY2014</v>
          </cell>
        </row>
        <row r="5947">
          <cell r="A5947" t="str">
            <v>FY2014</v>
          </cell>
        </row>
        <row r="5948">
          <cell r="A5948" t="str">
            <v>FY2014</v>
          </cell>
        </row>
        <row r="5949">
          <cell r="A5949" t="str">
            <v>FY2014</v>
          </cell>
        </row>
        <row r="5950">
          <cell r="A5950" t="str">
            <v>FY2014</v>
          </cell>
        </row>
        <row r="5951">
          <cell r="A5951" t="str">
            <v>FY2014</v>
          </cell>
        </row>
        <row r="5952">
          <cell r="A5952" t="str">
            <v>FY2014</v>
          </cell>
        </row>
        <row r="5953">
          <cell r="A5953" t="str">
            <v>FY2014</v>
          </cell>
        </row>
        <row r="5954">
          <cell r="A5954" t="str">
            <v>FY2014</v>
          </cell>
        </row>
        <row r="5955">
          <cell r="A5955" t="str">
            <v>FY2014</v>
          </cell>
        </row>
        <row r="5956">
          <cell r="A5956" t="str">
            <v>FY2014</v>
          </cell>
        </row>
        <row r="5957">
          <cell r="A5957" t="str">
            <v>FY2014</v>
          </cell>
        </row>
        <row r="5958">
          <cell r="A5958" t="str">
            <v>FY2014</v>
          </cell>
        </row>
        <row r="5959">
          <cell r="A5959" t="str">
            <v>FY2014</v>
          </cell>
        </row>
        <row r="5960">
          <cell r="A5960" t="str">
            <v>FY2014</v>
          </cell>
        </row>
        <row r="5961">
          <cell r="A5961" t="str">
            <v>FY2014</v>
          </cell>
        </row>
        <row r="5962">
          <cell r="A5962" t="str">
            <v>FY2014</v>
          </cell>
        </row>
        <row r="5963">
          <cell r="A5963" t="str">
            <v>FY2014</v>
          </cell>
        </row>
        <row r="5964">
          <cell r="A5964" t="str">
            <v>FY2014</v>
          </cell>
        </row>
        <row r="5965">
          <cell r="A5965" t="str">
            <v>FY2014</v>
          </cell>
        </row>
        <row r="5966">
          <cell r="A5966" t="str">
            <v>FY2014</v>
          </cell>
        </row>
        <row r="5967">
          <cell r="A5967" t="str">
            <v>FY2014</v>
          </cell>
        </row>
        <row r="5968">
          <cell r="A5968" t="str">
            <v>FY2014</v>
          </cell>
        </row>
        <row r="5969">
          <cell r="A5969" t="str">
            <v>FY2014</v>
          </cell>
        </row>
        <row r="5970">
          <cell r="A5970" t="str">
            <v>FY2014</v>
          </cell>
        </row>
        <row r="5971">
          <cell r="A5971" t="str">
            <v>FY2014</v>
          </cell>
        </row>
        <row r="5972">
          <cell r="A5972" t="str">
            <v>FY2014</v>
          </cell>
        </row>
        <row r="5973">
          <cell r="A5973" t="str">
            <v>FY2014</v>
          </cell>
        </row>
        <row r="5974">
          <cell r="A5974" t="str">
            <v>FY2014</v>
          </cell>
        </row>
        <row r="5975">
          <cell r="A5975" t="str">
            <v>FY2014</v>
          </cell>
        </row>
        <row r="5976">
          <cell r="A5976" t="str">
            <v>FY2014</v>
          </cell>
        </row>
        <row r="5977">
          <cell r="A5977" t="str">
            <v>FY2014</v>
          </cell>
        </row>
        <row r="5978">
          <cell r="A5978" t="str">
            <v>FY2014</v>
          </cell>
        </row>
        <row r="5979">
          <cell r="A5979" t="str">
            <v>FY2014</v>
          </cell>
        </row>
        <row r="5980">
          <cell r="A5980" t="str">
            <v>FY2014</v>
          </cell>
        </row>
        <row r="5981">
          <cell r="A5981" t="str">
            <v>FY2014</v>
          </cell>
        </row>
        <row r="5982">
          <cell r="A5982" t="str">
            <v>FY2014</v>
          </cell>
        </row>
        <row r="5983">
          <cell r="A5983" t="str">
            <v>FY2014</v>
          </cell>
        </row>
        <row r="5984">
          <cell r="A5984" t="str">
            <v>FY2014</v>
          </cell>
        </row>
        <row r="5985">
          <cell r="A5985" t="str">
            <v>FY2014</v>
          </cell>
        </row>
        <row r="5986">
          <cell r="A5986" t="str">
            <v>FY2014</v>
          </cell>
        </row>
        <row r="5987">
          <cell r="A5987" t="str">
            <v>FY2014</v>
          </cell>
        </row>
        <row r="5988">
          <cell r="A5988" t="str">
            <v>FY2014</v>
          </cell>
        </row>
        <row r="5989">
          <cell r="A5989" t="str">
            <v>FY2014</v>
          </cell>
        </row>
        <row r="5990">
          <cell r="A5990" t="str">
            <v>FY2014</v>
          </cell>
        </row>
        <row r="5991">
          <cell r="A5991" t="str">
            <v>FY2014</v>
          </cell>
        </row>
        <row r="5992">
          <cell r="A5992" t="str">
            <v>FY2014</v>
          </cell>
        </row>
        <row r="5993">
          <cell r="A5993" t="str">
            <v>FY2014</v>
          </cell>
        </row>
        <row r="5994">
          <cell r="A5994" t="str">
            <v>FY2014</v>
          </cell>
        </row>
        <row r="5995">
          <cell r="A5995" t="str">
            <v>FY2014</v>
          </cell>
        </row>
        <row r="5996">
          <cell r="A5996" t="str">
            <v>FY2014</v>
          </cell>
        </row>
        <row r="5997">
          <cell r="A5997" t="str">
            <v>FY2014</v>
          </cell>
        </row>
        <row r="5998">
          <cell r="A5998" t="str">
            <v>FY2014</v>
          </cell>
        </row>
        <row r="5999">
          <cell r="A5999" t="str">
            <v>FY2014</v>
          </cell>
        </row>
        <row r="6000">
          <cell r="A6000" t="str">
            <v>FY2014</v>
          </cell>
        </row>
        <row r="6001">
          <cell r="A6001" t="str">
            <v>FY2014</v>
          </cell>
        </row>
        <row r="6002">
          <cell r="A6002" t="str">
            <v>FY2014</v>
          </cell>
        </row>
        <row r="6003">
          <cell r="A6003" t="str">
            <v>FY2014</v>
          </cell>
        </row>
        <row r="6004">
          <cell r="A6004" t="str">
            <v>FY2014</v>
          </cell>
        </row>
        <row r="6005">
          <cell r="A6005" t="str">
            <v>FY2014</v>
          </cell>
        </row>
        <row r="6006">
          <cell r="A6006" t="str">
            <v>FY2014</v>
          </cell>
        </row>
        <row r="6007">
          <cell r="A6007" t="str">
            <v>FY2014</v>
          </cell>
        </row>
        <row r="6008">
          <cell r="A6008" t="str">
            <v>FY2014</v>
          </cell>
        </row>
        <row r="6009">
          <cell r="A6009" t="str">
            <v>FY2014</v>
          </cell>
        </row>
        <row r="6010">
          <cell r="A6010" t="str">
            <v>FY2014</v>
          </cell>
        </row>
        <row r="6011">
          <cell r="A6011" t="str">
            <v>FY2014</v>
          </cell>
        </row>
        <row r="6012">
          <cell r="A6012" t="str">
            <v>FY2014</v>
          </cell>
        </row>
        <row r="6013">
          <cell r="A6013" t="str">
            <v>FY2014</v>
          </cell>
        </row>
        <row r="6014">
          <cell r="A6014" t="str">
            <v>FY2014</v>
          </cell>
        </row>
        <row r="6015">
          <cell r="A6015" t="str">
            <v>FY2014</v>
          </cell>
        </row>
        <row r="6016">
          <cell r="A6016" t="str">
            <v>FY2014</v>
          </cell>
        </row>
        <row r="6017">
          <cell r="A6017" t="str">
            <v>FY2014</v>
          </cell>
        </row>
        <row r="6018">
          <cell r="A6018" t="str">
            <v>FY2014</v>
          </cell>
        </row>
        <row r="6019">
          <cell r="A6019" t="str">
            <v>FY2014</v>
          </cell>
        </row>
        <row r="6020">
          <cell r="A6020" t="str">
            <v>FY2014</v>
          </cell>
        </row>
        <row r="6021">
          <cell r="A6021" t="str">
            <v>FY2014</v>
          </cell>
        </row>
        <row r="6022">
          <cell r="A6022" t="str">
            <v>FY2014</v>
          </cell>
        </row>
        <row r="6023">
          <cell r="A6023" t="str">
            <v>FY2014</v>
          </cell>
        </row>
        <row r="6024">
          <cell r="A6024" t="str">
            <v>FY2014</v>
          </cell>
        </row>
        <row r="6025">
          <cell r="A6025" t="str">
            <v>FY2014</v>
          </cell>
        </row>
        <row r="6026">
          <cell r="A6026" t="str">
            <v>FY2014</v>
          </cell>
        </row>
        <row r="6027">
          <cell r="A6027" t="str">
            <v>FY2014</v>
          </cell>
        </row>
        <row r="6028">
          <cell r="A6028" t="str">
            <v>FY2014</v>
          </cell>
        </row>
        <row r="6029">
          <cell r="A6029" t="str">
            <v>FY2014</v>
          </cell>
        </row>
        <row r="6030">
          <cell r="A6030" t="str">
            <v>FY2014</v>
          </cell>
        </row>
        <row r="6031">
          <cell r="A6031" t="str">
            <v>FY2014</v>
          </cell>
        </row>
        <row r="6032">
          <cell r="A6032" t="str">
            <v>FY2014</v>
          </cell>
        </row>
        <row r="6033">
          <cell r="A6033" t="str">
            <v>FY2014</v>
          </cell>
        </row>
        <row r="6034">
          <cell r="A6034" t="str">
            <v>FY2014</v>
          </cell>
        </row>
        <row r="6035">
          <cell r="A6035" t="str">
            <v>FY2014</v>
          </cell>
        </row>
        <row r="6036">
          <cell r="A6036" t="str">
            <v>FY2014</v>
          </cell>
        </row>
        <row r="6037">
          <cell r="A6037" t="str">
            <v>FY2014</v>
          </cell>
        </row>
        <row r="6038">
          <cell r="A6038" t="str">
            <v>FY2014</v>
          </cell>
        </row>
        <row r="6039">
          <cell r="A6039" t="str">
            <v>FY2014</v>
          </cell>
        </row>
        <row r="6040">
          <cell r="A6040" t="str">
            <v>FY2014</v>
          </cell>
        </row>
        <row r="6041">
          <cell r="A6041" t="str">
            <v>FY2014</v>
          </cell>
        </row>
        <row r="6042">
          <cell r="A6042" t="str">
            <v>FY2014</v>
          </cell>
        </row>
        <row r="6043">
          <cell r="A6043" t="str">
            <v>FY2014</v>
          </cell>
        </row>
        <row r="6044">
          <cell r="A6044" t="str">
            <v>FY2014</v>
          </cell>
        </row>
        <row r="6045">
          <cell r="A6045" t="str">
            <v>FY2014</v>
          </cell>
        </row>
        <row r="6046">
          <cell r="A6046" t="str">
            <v>FY2014</v>
          </cell>
        </row>
        <row r="6047">
          <cell r="A6047" t="str">
            <v>FY2014</v>
          </cell>
        </row>
        <row r="6048">
          <cell r="A6048" t="str">
            <v>FY2014</v>
          </cell>
        </row>
        <row r="6049">
          <cell r="A6049" t="str">
            <v>FY2014</v>
          </cell>
        </row>
        <row r="6050">
          <cell r="A6050" t="str">
            <v>FY2014</v>
          </cell>
        </row>
        <row r="6051">
          <cell r="A6051" t="str">
            <v>FY2014</v>
          </cell>
        </row>
        <row r="6052">
          <cell r="A6052" t="str">
            <v>FY2014</v>
          </cell>
        </row>
        <row r="6053">
          <cell r="A6053" t="str">
            <v>FY2014</v>
          </cell>
        </row>
        <row r="6054">
          <cell r="A6054" t="str">
            <v>FY2014</v>
          </cell>
        </row>
        <row r="6055">
          <cell r="A6055" t="str">
            <v>FY2014</v>
          </cell>
        </row>
        <row r="6056">
          <cell r="A6056" t="str">
            <v>FY2014</v>
          </cell>
        </row>
        <row r="6057">
          <cell r="A6057" t="str">
            <v>FY2014</v>
          </cell>
        </row>
        <row r="6058">
          <cell r="A6058" t="str">
            <v>FY2014</v>
          </cell>
        </row>
        <row r="6059">
          <cell r="A6059" t="str">
            <v>FY2014</v>
          </cell>
        </row>
        <row r="6060">
          <cell r="A6060" t="str">
            <v>FY2014</v>
          </cell>
        </row>
        <row r="6061">
          <cell r="A6061" t="str">
            <v>FY2014</v>
          </cell>
        </row>
        <row r="6062">
          <cell r="A6062" t="str">
            <v>FY2014</v>
          </cell>
        </row>
        <row r="6063">
          <cell r="A6063" t="str">
            <v>FY2014</v>
          </cell>
        </row>
        <row r="6064">
          <cell r="A6064" t="str">
            <v>FY2014</v>
          </cell>
        </row>
        <row r="6065">
          <cell r="A6065" t="str">
            <v>FY2014</v>
          </cell>
        </row>
        <row r="6066">
          <cell r="A6066" t="str">
            <v>FY2014</v>
          </cell>
        </row>
        <row r="6067">
          <cell r="A6067" t="str">
            <v>FY2014</v>
          </cell>
        </row>
        <row r="6068">
          <cell r="A6068" t="str">
            <v>FY2014</v>
          </cell>
        </row>
        <row r="6069">
          <cell r="A6069" t="str">
            <v>FY2014</v>
          </cell>
        </row>
        <row r="6070">
          <cell r="A6070" t="str">
            <v>FY2014</v>
          </cell>
        </row>
        <row r="6071">
          <cell r="A6071" t="str">
            <v>FY2014</v>
          </cell>
        </row>
        <row r="6072">
          <cell r="A6072" t="str">
            <v>FY2014</v>
          </cell>
        </row>
        <row r="6073">
          <cell r="A6073" t="str">
            <v>FY2014</v>
          </cell>
        </row>
        <row r="6074">
          <cell r="A6074" t="str">
            <v>FY2014</v>
          </cell>
        </row>
        <row r="6075">
          <cell r="A6075" t="str">
            <v>FY2014</v>
          </cell>
        </row>
        <row r="6076">
          <cell r="A6076" t="str">
            <v>FY2014</v>
          </cell>
        </row>
        <row r="6077">
          <cell r="A6077" t="str">
            <v>FY2014</v>
          </cell>
        </row>
        <row r="6078">
          <cell r="A6078" t="str">
            <v>FY2014</v>
          </cell>
        </row>
        <row r="6079">
          <cell r="A6079" t="str">
            <v>FY2014</v>
          </cell>
        </row>
        <row r="6080">
          <cell r="A6080" t="str">
            <v>FY2014</v>
          </cell>
        </row>
        <row r="6081">
          <cell r="A6081" t="str">
            <v>FY2014</v>
          </cell>
        </row>
        <row r="6082">
          <cell r="A6082" t="str">
            <v>FY2014</v>
          </cell>
        </row>
        <row r="6083">
          <cell r="A6083" t="str">
            <v>FY2014</v>
          </cell>
        </row>
        <row r="6084">
          <cell r="A6084" t="str">
            <v>FY2014</v>
          </cell>
        </row>
        <row r="6085">
          <cell r="A6085" t="str">
            <v>FY2014</v>
          </cell>
        </row>
        <row r="6086">
          <cell r="A6086" t="str">
            <v>FY2014</v>
          </cell>
        </row>
        <row r="6087">
          <cell r="A6087" t="str">
            <v>FY2014</v>
          </cell>
        </row>
        <row r="6088">
          <cell r="A6088" t="str">
            <v>FY2014</v>
          </cell>
        </row>
        <row r="6089">
          <cell r="A6089" t="str">
            <v>FY2014</v>
          </cell>
        </row>
        <row r="6090">
          <cell r="A6090" t="str">
            <v>FY2014</v>
          </cell>
        </row>
        <row r="6091">
          <cell r="A6091" t="str">
            <v>FY2014</v>
          </cell>
        </row>
        <row r="6092">
          <cell r="A6092" t="str">
            <v>FY2014</v>
          </cell>
        </row>
        <row r="6093">
          <cell r="A6093" t="str">
            <v>FY2014</v>
          </cell>
        </row>
        <row r="6094">
          <cell r="A6094" t="str">
            <v>FY2014</v>
          </cell>
        </row>
        <row r="6095">
          <cell r="A6095" t="str">
            <v>FY2014</v>
          </cell>
        </row>
        <row r="6096">
          <cell r="A6096" t="str">
            <v>FY2014</v>
          </cell>
        </row>
        <row r="6097">
          <cell r="A6097" t="str">
            <v>FY2014</v>
          </cell>
        </row>
        <row r="6098">
          <cell r="A6098" t="str">
            <v>FY2014</v>
          </cell>
        </row>
        <row r="6099">
          <cell r="A6099" t="str">
            <v>FY2014</v>
          </cell>
        </row>
        <row r="6100">
          <cell r="A6100" t="str">
            <v>FY2014</v>
          </cell>
        </row>
        <row r="6101">
          <cell r="A6101" t="str">
            <v>FY2014</v>
          </cell>
        </row>
        <row r="6102">
          <cell r="A6102" t="str">
            <v>FY2014</v>
          </cell>
        </row>
        <row r="6103">
          <cell r="A6103" t="str">
            <v>FY2014</v>
          </cell>
        </row>
        <row r="6104">
          <cell r="A6104" t="str">
            <v>FY2014</v>
          </cell>
        </row>
        <row r="6105">
          <cell r="A6105" t="str">
            <v>FY2015</v>
          </cell>
        </row>
        <row r="6106">
          <cell r="A6106" t="str">
            <v>FY2015</v>
          </cell>
        </row>
        <row r="6107">
          <cell r="A6107" t="str">
            <v>FY2015</v>
          </cell>
        </row>
        <row r="6108">
          <cell r="A6108" t="str">
            <v>FY2015</v>
          </cell>
        </row>
        <row r="6109">
          <cell r="A6109" t="str">
            <v>FY2015</v>
          </cell>
        </row>
        <row r="6110">
          <cell r="A6110" t="str">
            <v>FY2015</v>
          </cell>
        </row>
        <row r="6111">
          <cell r="A6111" t="str">
            <v>FY2015</v>
          </cell>
        </row>
        <row r="6112">
          <cell r="A6112" t="str">
            <v>FY2015</v>
          </cell>
        </row>
        <row r="6113">
          <cell r="A6113" t="str">
            <v>FY2015</v>
          </cell>
        </row>
        <row r="6114">
          <cell r="A6114" t="str">
            <v>FY2015</v>
          </cell>
        </row>
        <row r="6115">
          <cell r="A6115" t="str">
            <v>FY2015</v>
          </cell>
        </row>
        <row r="6116">
          <cell r="A6116" t="str">
            <v>FY2015</v>
          </cell>
        </row>
        <row r="6117">
          <cell r="A6117" t="str">
            <v>FY2015</v>
          </cell>
        </row>
        <row r="6118">
          <cell r="A6118" t="str">
            <v>FY2015</v>
          </cell>
        </row>
        <row r="6119">
          <cell r="A6119" t="str">
            <v>FY2015</v>
          </cell>
        </row>
        <row r="6120">
          <cell r="A6120" t="str">
            <v>FY2015</v>
          </cell>
        </row>
        <row r="6121">
          <cell r="A6121" t="str">
            <v>FY2015</v>
          </cell>
        </row>
        <row r="6122">
          <cell r="A6122" t="str">
            <v>FY2015</v>
          </cell>
        </row>
        <row r="6123">
          <cell r="A6123" t="str">
            <v>FY2015</v>
          </cell>
        </row>
        <row r="6124">
          <cell r="A6124" t="str">
            <v>FY2015</v>
          </cell>
        </row>
        <row r="6125">
          <cell r="A6125" t="str">
            <v>FY2015</v>
          </cell>
        </row>
        <row r="6126">
          <cell r="A6126" t="str">
            <v>FY2015</v>
          </cell>
        </row>
        <row r="6127">
          <cell r="A6127" t="str">
            <v>FY2015</v>
          </cell>
        </row>
        <row r="6128">
          <cell r="A6128" t="str">
            <v>FY2015</v>
          </cell>
        </row>
        <row r="6129">
          <cell r="A6129" t="str">
            <v>FY2015</v>
          </cell>
        </row>
        <row r="6130">
          <cell r="A6130" t="str">
            <v>FY2015</v>
          </cell>
        </row>
        <row r="6131">
          <cell r="A6131" t="str">
            <v>FY2015</v>
          </cell>
        </row>
        <row r="6132">
          <cell r="A6132" t="str">
            <v>FY2015</v>
          </cell>
        </row>
        <row r="6133">
          <cell r="A6133" t="str">
            <v>FY2015</v>
          </cell>
        </row>
        <row r="6134">
          <cell r="A6134" t="str">
            <v>FY2015</v>
          </cell>
        </row>
        <row r="6135">
          <cell r="A6135" t="str">
            <v>FY2015</v>
          </cell>
        </row>
        <row r="6136">
          <cell r="A6136" t="str">
            <v>FY2015</v>
          </cell>
        </row>
        <row r="6137">
          <cell r="A6137" t="str">
            <v>FY2015</v>
          </cell>
        </row>
        <row r="6138">
          <cell r="A6138" t="str">
            <v>FY2015</v>
          </cell>
        </row>
        <row r="6139">
          <cell r="A6139" t="str">
            <v>FY2015</v>
          </cell>
        </row>
        <row r="6140">
          <cell r="A6140" t="str">
            <v>FY2015</v>
          </cell>
        </row>
        <row r="6141">
          <cell r="A6141" t="str">
            <v>FY2015</v>
          </cell>
        </row>
        <row r="6142">
          <cell r="A6142" t="str">
            <v>FY2015</v>
          </cell>
        </row>
        <row r="6143">
          <cell r="A6143" t="str">
            <v>FY2015</v>
          </cell>
        </row>
        <row r="6144">
          <cell r="A6144" t="str">
            <v>FY2015</v>
          </cell>
        </row>
        <row r="6145">
          <cell r="A6145" t="str">
            <v>FY2015</v>
          </cell>
        </row>
        <row r="6146">
          <cell r="A6146" t="str">
            <v>FY2015</v>
          </cell>
        </row>
        <row r="6147">
          <cell r="A6147" t="str">
            <v>FY2015</v>
          </cell>
        </row>
        <row r="6148">
          <cell r="A6148" t="str">
            <v>FY2015</v>
          </cell>
        </row>
        <row r="6149">
          <cell r="A6149" t="str">
            <v>FY2015</v>
          </cell>
        </row>
        <row r="6150">
          <cell r="A6150" t="str">
            <v>FY2015</v>
          </cell>
        </row>
        <row r="6151">
          <cell r="A6151" t="str">
            <v>FY2015</v>
          </cell>
        </row>
        <row r="6152">
          <cell r="A6152" t="str">
            <v>FY2015</v>
          </cell>
        </row>
        <row r="6153">
          <cell r="A6153" t="str">
            <v>FY2015</v>
          </cell>
        </row>
        <row r="6154">
          <cell r="A6154" t="str">
            <v>FY2015</v>
          </cell>
        </row>
        <row r="6155">
          <cell r="A6155" t="str">
            <v>FY2015</v>
          </cell>
        </row>
        <row r="6156">
          <cell r="A6156" t="str">
            <v>FY2015</v>
          </cell>
        </row>
        <row r="6157">
          <cell r="A6157" t="str">
            <v>FY2015</v>
          </cell>
        </row>
        <row r="6158">
          <cell r="A6158" t="str">
            <v>FY2015</v>
          </cell>
        </row>
        <row r="6159">
          <cell r="A6159" t="str">
            <v>FY2015</v>
          </cell>
        </row>
        <row r="6160">
          <cell r="A6160" t="str">
            <v>FY2015</v>
          </cell>
        </row>
        <row r="6161">
          <cell r="A6161" t="str">
            <v>FY2015</v>
          </cell>
        </row>
        <row r="6162">
          <cell r="A6162" t="str">
            <v>FY2015</v>
          </cell>
        </row>
        <row r="6163">
          <cell r="A6163" t="str">
            <v>FY2015</v>
          </cell>
        </row>
        <row r="6164">
          <cell r="A6164" t="str">
            <v>FY2015</v>
          </cell>
        </row>
        <row r="6165">
          <cell r="A6165" t="str">
            <v>FY2015</v>
          </cell>
        </row>
        <row r="6166">
          <cell r="A6166" t="str">
            <v>FY2015</v>
          </cell>
        </row>
        <row r="6167">
          <cell r="A6167" t="str">
            <v>FY2015</v>
          </cell>
        </row>
        <row r="6168">
          <cell r="A6168" t="str">
            <v>FY2015</v>
          </cell>
        </row>
        <row r="6169">
          <cell r="A6169" t="str">
            <v>FY2015</v>
          </cell>
        </row>
        <row r="6170">
          <cell r="A6170" t="str">
            <v>FY2015</v>
          </cell>
        </row>
        <row r="6171">
          <cell r="A6171" t="str">
            <v>FY2015</v>
          </cell>
        </row>
        <row r="6172">
          <cell r="A6172" t="str">
            <v>FY2015</v>
          </cell>
        </row>
        <row r="6173">
          <cell r="A6173" t="str">
            <v>FY2015</v>
          </cell>
        </row>
        <row r="6174">
          <cell r="A6174" t="str">
            <v>FY2015</v>
          </cell>
        </row>
        <row r="6175">
          <cell r="A6175" t="str">
            <v>FY2015</v>
          </cell>
        </row>
        <row r="6176">
          <cell r="A6176" t="str">
            <v>FY2015</v>
          </cell>
        </row>
        <row r="6177">
          <cell r="A6177" t="str">
            <v>FY2015</v>
          </cell>
        </row>
        <row r="6178">
          <cell r="A6178" t="str">
            <v>FY2015</v>
          </cell>
        </row>
        <row r="6179">
          <cell r="A6179" t="str">
            <v>FY2015</v>
          </cell>
        </row>
        <row r="6180">
          <cell r="A6180" t="str">
            <v>FY2015</v>
          </cell>
        </row>
        <row r="6181">
          <cell r="A6181" t="str">
            <v>FY2015</v>
          </cell>
        </row>
        <row r="6182">
          <cell r="A6182" t="str">
            <v>FY2015</v>
          </cell>
        </row>
        <row r="6183">
          <cell r="A6183" t="str">
            <v>FY2015</v>
          </cell>
        </row>
        <row r="6184">
          <cell r="A6184" t="str">
            <v>FY2015</v>
          </cell>
        </row>
        <row r="6185">
          <cell r="A6185" t="str">
            <v>FY2015</v>
          </cell>
        </row>
        <row r="6186">
          <cell r="A6186" t="str">
            <v>FY2015</v>
          </cell>
        </row>
        <row r="6187">
          <cell r="A6187" t="str">
            <v>FY2015</v>
          </cell>
        </row>
        <row r="6188">
          <cell r="A6188" t="str">
            <v>FY2015</v>
          </cell>
        </row>
        <row r="6189">
          <cell r="A6189" t="str">
            <v>FY2015</v>
          </cell>
        </row>
        <row r="6190">
          <cell r="A6190" t="str">
            <v>FY2015</v>
          </cell>
        </row>
        <row r="6191">
          <cell r="A6191" t="str">
            <v>FY2015</v>
          </cell>
        </row>
        <row r="6192">
          <cell r="A6192" t="str">
            <v>FY2015</v>
          </cell>
        </row>
        <row r="6193">
          <cell r="A6193" t="str">
            <v>FY2015</v>
          </cell>
        </row>
        <row r="6194">
          <cell r="A6194" t="str">
            <v>FY2015</v>
          </cell>
        </row>
        <row r="6195">
          <cell r="A6195" t="str">
            <v>FY2015</v>
          </cell>
        </row>
        <row r="6196">
          <cell r="A6196" t="str">
            <v>FY2015</v>
          </cell>
        </row>
        <row r="6197">
          <cell r="A6197" t="str">
            <v>FY2015</v>
          </cell>
        </row>
        <row r="6198">
          <cell r="A6198" t="str">
            <v>FY2015</v>
          </cell>
        </row>
        <row r="6199">
          <cell r="A6199" t="str">
            <v>FY2015</v>
          </cell>
        </row>
        <row r="6200">
          <cell r="A6200" t="str">
            <v>FY2015</v>
          </cell>
        </row>
        <row r="6201">
          <cell r="A6201" t="str">
            <v>FY2015</v>
          </cell>
        </row>
        <row r="6202">
          <cell r="A6202" t="str">
            <v>FY2015</v>
          </cell>
        </row>
        <row r="6203">
          <cell r="A6203" t="str">
            <v>FY2015</v>
          </cell>
        </row>
        <row r="6204">
          <cell r="A6204" t="str">
            <v>FY2015</v>
          </cell>
        </row>
        <row r="6205">
          <cell r="A6205" t="str">
            <v>FY2015</v>
          </cell>
        </row>
        <row r="6206">
          <cell r="A6206" t="str">
            <v>FY2015</v>
          </cell>
        </row>
        <row r="6207">
          <cell r="A6207" t="str">
            <v>FY2015</v>
          </cell>
        </row>
        <row r="6208">
          <cell r="A6208" t="str">
            <v>FY2015</v>
          </cell>
        </row>
        <row r="6209">
          <cell r="A6209" t="str">
            <v>FY2015</v>
          </cell>
        </row>
        <row r="6210">
          <cell r="A6210" t="str">
            <v>FY2015</v>
          </cell>
        </row>
        <row r="6211">
          <cell r="A6211" t="str">
            <v>FY2015</v>
          </cell>
        </row>
        <row r="6212">
          <cell r="A6212" t="str">
            <v>FY2015</v>
          </cell>
        </row>
        <row r="6213">
          <cell r="A6213" t="str">
            <v>FY2015</v>
          </cell>
        </row>
        <row r="6214">
          <cell r="A6214" t="str">
            <v>FY2015</v>
          </cell>
        </row>
        <row r="6215">
          <cell r="A6215" t="str">
            <v>FY2015</v>
          </cell>
        </row>
        <row r="6216">
          <cell r="A6216" t="str">
            <v>FY2015</v>
          </cell>
        </row>
        <row r="6217">
          <cell r="A6217" t="str">
            <v>FY2015</v>
          </cell>
        </row>
        <row r="6218">
          <cell r="A6218" t="str">
            <v>FY2015</v>
          </cell>
        </row>
        <row r="6219">
          <cell r="A6219" t="str">
            <v>FY2015</v>
          </cell>
        </row>
        <row r="6220">
          <cell r="A6220" t="str">
            <v>FY2015</v>
          </cell>
        </row>
        <row r="6221">
          <cell r="A6221" t="str">
            <v>FY2015</v>
          </cell>
        </row>
        <row r="6222">
          <cell r="A6222" t="str">
            <v>FY2015</v>
          </cell>
        </row>
        <row r="6223">
          <cell r="A6223" t="str">
            <v>FY2015</v>
          </cell>
        </row>
        <row r="6224">
          <cell r="A6224" t="str">
            <v>FY2015</v>
          </cell>
        </row>
        <row r="6225">
          <cell r="A6225" t="str">
            <v>FY2015</v>
          </cell>
        </row>
        <row r="6226">
          <cell r="A6226" t="str">
            <v>FY2015</v>
          </cell>
        </row>
        <row r="6227">
          <cell r="A6227" t="str">
            <v>FY2015</v>
          </cell>
        </row>
        <row r="6228">
          <cell r="A6228" t="str">
            <v>FY2015</v>
          </cell>
        </row>
        <row r="6229">
          <cell r="A6229" t="str">
            <v>FY2015</v>
          </cell>
        </row>
        <row r="6230">
          <cell r="A6230" t="str">
            <v>FY2015</v>
          </cell>
        </row>
        <row r="6231">
          <cell r="A6231" t="str">
            <v>FY2015</v>
          </cell>
        </row>
        <row r="6232">
          <cell r="A6232" t="str">
            <v>FY2015</v>
          </cell>
        </row>
        <row r="6233">
          <cell r="A6233" t="str">
            <v>FY2015</v>
          </cell>
        </row>
        <row r="6234">
          <cell r="A6234" t="str">
            <v>FY2015</v>
          </cell>
        </row>
        <row r="6235">
          <cell r="A6235" t="str">
            <v>FY2015</v>
          </cell>
        </row>
        <row r="6236">
          <cell r="A6236" t="str">
            <v>FY2015</v>
          </cell>
        </row>
        <row r="6237">
          <cell r="A6237" t="str">
            <v>FY2015</v>
          </cell>
        </row>
        <row r="6238">
          <cell r="A6238" t="str">
            <v>FY2015</v>
          </cell>
        </row>
        <row r="6239">
          <cell r="A6239" t="str">
            <v>FY2015</v>
          </cell>
        </row>
        <row r="6240">
          <cell r="A6240" t="str">
            <v>FY2015</v>
          </cell>
        </row>
        <row r="6241">
          <cell r="A6241" t="str">
            <v>FY2015</v>
          </cell>
        </row>
        <row r="6242">
          <cell r="A6242" t="str">
            <v>FY2015</v>
          </cell>
        </row>
        <row r="6243">
          <cell r="A6243" t="str">
            <v>FY2015</v>
          </cell>
        </row>
        <row r="6244">
          <cell r="A6244" t="str">
            <v>FY2015</v>
          </cell>
        </row>
        <row r="6245">
          <cell r="A6245" t="str">
            <v>FY2015</v>
          </cell>
        </row>
        <row r="6246">
          <cell r="A6246" t="str">
            <v>FY2015</v>
          </cell>
        </row>
        <row r="6247">
          <cell r="A6247" t="str">
            <v>FY2015</v>
          </cell>
        </row>
        <row r="6248">
          <cell r="A6248" t="str">
            <v>FY2015</v>
          </cell>
        </row>
        <row r="6249">
          <cell r="A6249" t="str">
            <v>FY2015</v>
          </cell>
        </row>
        <row r="6250">
          <cell r="A6250" t="str">
            <v>FY2015</v>
          </cell>
        </row>
        <row r="6251">
          <cell r="A6251" t="str">
            <v>FY2015</v>
          </cell>
        </row>
        <row r="6252">
          <cell r="A6252" t="str">
            <v>FY2015</v>
          </cell>
        </row>
        <row r="6253">
          <cell r="A6253" t="str">
            <v>FY2015</v>
          </cell>
        </row>
        <row r="6254">
          <cell r="A6254" t="str">
            <v>FY2015</v>
          </cell>
        </row>
        <row r="6255">
          <cell r="A6255" t="str">
            <v>FY2015</v>
          </cell>
        </row>
        <row r="6256">
          <cell r="A6256" t="str">
            <v>FY2015</v>
          </cell>
        </row>
        <row r="6257">
          <cell r="A6257" t="str">
            <v>FY2015</v>
          </cell>
        </row>
        <row r="6258">
          <cell r="A6258" t="str">
            <v>FY2015</v>
          </cell>
        </row>
        <row r="6259">
          <cell r="A6259" t="str">
            <v>FY2015</v>
          </cell>
        </row>
        <row r="6260">
          <cell r="A6260" t="str">
            <v>FY2015</v>
          </cell>
        </row>
        <row r="6261">
          <cell r="A6261" t="str">
            <v>FY2015</v>
          </cell>
        </row>
        <row r="6262">
          <cell r="A6262" t="str">
            <v>FY2015</v>
          </cell>
        </row>
        <row r="6263">
          <cell r="A6263" t="str">
            <v>FY2015</v>
          </cell>
        </row>
        <row r="6264">
          <cell r="A6264" t="str">
            <v>FY2015</v>
          </cell>
        </row>
        <row r="6265">
          <cell r="A6265" t="str">
            <v>FY2015</v>
          </cell>
        </row>
        <row r="6266">
          <cell r="A6266" t="str">
            <v>FY2015</v>
          </cell>
        </row>
        <row r="6267">
          <cell r="A6267" t="str">
            <v>FY2015</v>
          </cell>
        </row>
        <row r="6268">
          <cell r="A6268" t="str">
            <v>FY2015</v>
          </cell>
        </row>
        <row r="6269">
          <cell r="A6269" t="str">
            <v>FY2015</v>
          </cell>
        </row>
        <row r="6270">
          <cell r="A6270" t="str">
            <v>FY2015</v>
          </cell>
        </row>
        <row r="6271">
          <cell r="A6271" t="str">
            <v>FY2015</v>
          </cell>
        </row>
        <row r="6272">
          <cell r="A6272" t="str">
            <v>FY2015</v>
          </cell>
        </row>
        <row r="6273">
          <cell r="A6273" t="str">
            <v>FY2015</v>
          </cell>
        </row>
        <row r="6274">
          <cell r="A6274" t="str">
            <v>FY2015</v>
          </cell>
        </row>
        <row r="6275">
          <cell r="A6275" t="str">
            <v>FY2015</v>
          </cell>
        </row>
        <row r="6276">
          <cell r="A6276" t="str">
            <v>FY2015</v>
          </cell>
        </row>
        <row r="6277">
          <cell r="A6277" t="str">
            <v>FY2015</v>
          </cell>
        </row>
        <row r="6278">
          <cell r="A6278" t="str">
            <v>FY2015</v>
          </cell>
        </row>
        <row r="6279">
          <cell r="A6279" t="str">
            <v>FY2015</v>
          </cell>
        </row>
        <row r="6280">
          <cell r="A6280" t="str">
            <v>FY2015</v>
          </cell>
        </row>
        <row r="6281">
          <cell r="A6281" t="str">
            <v>FY2015</v>
          </cell>
        </row>
        <row r="6282">
          <cell r="A6282" t="str">
            <v>FY2015</v>
          </cell>
        </row>
        <row r="6283">
          <cell r="A6283" t="str">
            <v>FY2015</v>
          </cell>
        </row>
        <row r="6284">
          <cell r="A6284" t="str">
            <v>FY2015</v>
          </cell>
        </row>
        <row r="6285">
          <cell r="A6285" t="str">
            <v>FY2015</v>
          </cell>
        </row>
        <row r="6286">
          <cell r="A6286" t="str">
            <v>FY2015</v>
          </cell>
        </row>
        <row r="6287">
          <cell r="A6287" t="str">
            <v>FY2015</v>
          </cell>
        </row>
        <row r="6288">
          <cell r="A6288" t="str">
            <v>FY2015</v>
          </cell>
        </row>
        <row r="6289">
          <cell r="A6289" t="str">
            <v>FY2015</v>
          </cell>
        </row>
        <row r="6290">
          <cell r="A6290" t="str">
            <v>FY2015</v>
          </cell>
        </row>
        <row r="6291">
          <cell r="A6291" t="str">
            <v>FY2015</v>
          </cell>
        </row>
        <row r="6292">
          <cell r="A6292" t="str">
            <v>FY2015</v>
          </cell>
        </row>
        <row r="6293">
          <cell r="A6293" t="str">
            <v>FY2015</v>
          </cell>
        </row>
        <row r="6294">
          <cell r="A6294" t="str">
            <v>FY2015</v>
          </cell>
        </row>
        <row r="6295">
          <cell r="A6295" t="str">
            <v>FY2015</v>
          </cell>
        </row>
        <row r="6296">
          <cell r="A6296" t="str">
            <v>FY2015</v>
          </cell>
        </row>
        <row r="6297">
          <cell r="A6297" t="str">
            <v>FY2015</v>
          </cell>
        </row>
        <row r="6298">
          <cell r="A6298" t="str">
            <v>FY2015</v>
          </cell>
        </row>
        <row r="6299">
          <cell r="A6299" t="str">
            <v>FY2015</v>
          </cell>
        </row>
        <row r="6300">
          <cell r="A6300" t="str">
            <v>FY2015</v>
          </cell>
        </row>
        <row r="6301">
          <cell r="A6301" t="str">
            <v>FY2015</v>
          </cell>
        </row>
        <row r="6302">
          <cell r="A6302" t="str">
            <v>FY2015</v>
          </cell>
        </row>
        <row r="6303">
          <cell r="A6303" t="str">
            <v>FY2015</v>
          </cell>
        </row>
        <row r="6304">
          <cell r="A6304" t="str">
            <v>FY2015</v>
          </cell>
        </row>
        <row r="6305">
          <cell r="A6305" t="str">
            <v>FY2015</v>
          </cell>
        </row>
        <row r="6306">
          <cell r="A6306" t="str">
            <v>FY2015</v>
          </cell>
        </row>
        <row r="6307">
          <cell r="A6307" t="str">
            <v>FY2015</v>
          </cell>
        </row>
        <row r="6308">
          <cell r="A6308" t="str">
            <v>FY2015</v>
          </cell>
        </row>
        <row r="6309">
          <cell r="A6309" t="str">
            <v>FY2015</v>
          </cell>
        </row>
        <row r="6310">
          <cell r="A6310" t="str">
            <v>FY2015</v>
          </cell>
        </row>
        <row r="6311">
          <cell r="A6311" t="str">
            <v>FY2015</v>
          </cell>
        </row>
        <row r="6312">
          <cell r="A6312" t="str">
            <v>FY2015</v>
          </cell>
        </row>
        <row r="6313">
          <cell r="A6313" t="str">
            <v>FY2015</v>
          </cell>
        </row>
        <row r="6314">
          <cell r="A6314" t="str">
            <v>FY2015</v>
          </cell>
        </row>
        <row r="6315">
          <cell r="A6315" t="str">
            <v>FY2015</v>
          </cell>
        </row>
        <row r="6316">
          <cell r="A6316" t="str">
            <v>FY2015</v>
          </cell>
        </row>
        <row r="6317">
          <cell r="A6317" t="str">
            <v>FY2015</v>
          </cell>
        </row>
        <row r="6318">
          <cell r="A6318" t="str">
            <v>FY2015</v>
          </cell>
        </row>
        <row r="6319">
          <cell r="A6319" t="str">
            <v>FY2015</v>
          </cell>
        </row>
        <row r="6320">
          <cell r="A6320" t="str">
            <v>FY2015</v>
          </cell>
        </row>
        <row r="6321">
          <cell r="A6321" t="str">
            <v>FY2015</v>
          </cell>
        </row>
        <row r="6322">
          <cell r="A6322" t="str">
            <v>FY2015</v>
          </cell>
        </row>
        <row r="6323">
          <cell r="A6323" t="str">
            <v>FY2015</v>
          </cell>
        </row>
        <row r="6324">
          <cell r="A6324" t="str">
            <v>FY2015</v>
          </cell>
        </row>
        <row r="6325">
          <cell r="A6325" t="str">
            <v>FY2015</v>
          </cell>
        </row>
        <row r="6326">
          <cell r="A6326" t="str">
            <v>FY2015</v>
          </cell>
        </row>
        <row r="6327">
          <cell r="A6327" t="str">
            <v>FY2015</v>
          </cell>
        </row>
        <row r="6328">
          <cell r="A6328" t="str">
            <v>FY2015</v>
          </cell>
        </row>
        <row r="6329">
          <cell r="A6329" t="str">
            <v>FY2015</v>
          </cell>
        </row>
        <row r="6330">
          <cell r="A6330" t="str">
            <v>FY2015</v>
          </cell>
        </row>
        <row r="6331">
          <cell r="A6331" t="str">
            <v>FY2015</v>
          </cell>
        </row>
        <row r="6332">
          <cell r="A6332" t="str">
            <v>FY2015</v>
          </cell>
        </row>
        <row r="6333">
          <cell r="A6333" t="str">
            <v>FY2015</v>
          </cell>
        </row>
        <row r="6334">
          <cell r="A6334" t="str">
            <v>FY2015</v>
          </cell>
        </row>
        <row r="6335">
          <cell r="A6335" t="str">
            <v>FY2015</v>
          </cell>
        </row>
        <row r="6336">
          <cell r="A6336" t="str">
            <v>FY2015</v>
          </cell>
        </row>
        <row r="6337">
          <cell r="A6337" t="str">
            <v>FY2015</v>
          </cell>
        </row>
        <row r="6338">
          <cell r="A6338" t="str">
            <v>FY2015</v>
          </cell>
        </row>
        <row r="6339">
          <cell r="A6339" t="str">
            <v>FY2015</v>
          </cell>
        </row>
        <row r="6340">
          <cell r="A6340" t="str">
            <v>FY2015</v>
          </cell>
        </row>
        <row r="6341">
          <cell r="A6341" t="str">
            <v>FY2015</v>
          </cell>
        </row>
        <row r="6342">
          <cell r="A6342" t="str">
            <v>FY2015</v>
          </cell>
        </row>
        <row r="6343">
          <cell r="A6343" t="str">
            <v>FY2015</v>
          </cell>
        </row>
        <row r="6344">
          <cell r="A6344" t="str">
            <v>FY2015</v>
          </cell>
        </row>
        <row r="6345">
          <cell r="A6345" t="str">
            <v>FY2015</v>
          </cell>
        </row>
        <row r="6346">
          <cell r="A6346" t="str">
            <v>FY2015</v>
          </cell>
        </row>
        <row r="6347">
          <cell r="A6347" t="str">
            <v>FY2015</v>
          </cell>
        </row>
        <row r="6348">
          <cell r="A6348" t="str">
            <v>FY2015</v>
          </cell>
        </row>
        <row r="6349">
          <cell r="A6349" t="str">
            <v>FY2015</v>
          </cell>
        </row>
        <row r="6350">
          <cell r="A6350" t="str">
            <v>FY2015</v>
          </cell>
        </row>
        <row r="6351">
          <cell r="A6351" t="str">
            <v>FY2015</v>
          </cell>
        </row>
        <row r="6352">
          <cell r="A6352" t="str">
            <v>FY2015</v>
          </cell>
        </row>
        <row r="6353">
          <cell r="A6353" t="str">
            <v>FY2015</v>
          </cell>
        </row>
        <row r="6354">
          <cell r="A6354" t="str">
            <v>FY2015</v>
          </cell>
        </row>
        <row r="6355">
          <cell r="A6355" t="str">
            <v>FY2015</v>
          </cell>
        </row>
        <row r="6356">
          <cell r="A6356" t="str">
            <v>FY2015</v>
          </cell>
        </row>
        <row r="6357">
          <cell r="A6357" t="str">
            <v>FY2015</v>
          </cell>
        </row>
        <row r="6358">
          <cell r="A6358" t="str">
            <v>FY2015</v>
          </cell>
        </row>
        <row r="6359">
          <cell r="A6359" t="str">
            <v>FY2015</v>
          </cell>
        </row>
        <row r="6360">
          <cell r="A6360" t="str">
            <v>FY2015</v>
          </cell>
        </row>
        <row r="6361">
          <cell r="A6361" t="str">
            <v>FY2015</v>
          </cell>
        </row>
        <row r="6362">
          <cell r="A6362" t="str">
            <v>FY2015</v>
          </cell>
        </row>
        <row r="6363">
          <cell r="A6363" t="str">
            <v>FY2015</v>
          </cell>
        </row>
        <row r="6364">
          <cell r="A6364" t="str">
            <v>FY2015</v>
          </cell>
        </row>
        <row r="6365">
          <cell r="A6365" t="str">
            <v>FY2015</v>
          </cell>
        </row>
        <row r="6366">
          <cell r="A6366" t="str">
            <v>FY2015</v>
          </cell>
        </row>
        <row r="6367">
          <cell r="A6367" t="str">
            <v>FY2015</v>
          </cell>
        </row>
        <row r="6368">
          <cell r="A6368" t="str">
            <v>FY2015</v>
          </cell>
        </row>
        <row r="6369">
          <cell r="A6369" t="str">
            <v>FY2015</v>
          </cell>
        </row>
        <row r="6370">
          <cell r="A6370" t="str">
            <v>FY2015</v>
          </cell>
        </row>
        <row r="6371">
          <cell r="A6371" t="str">
            <v>FY2015</v>
          </cell>
        </row>
        <row r="6372">
          <cell r="A6372" t="str">
            <v>FY2015</v>
          </cell>
        </row>
        <row r="6373">
          <cell r="A6373" t="str">
            <v>FY2015</v>
          </cell>
        </row>
        <row r="6374">
          <cell r="A6374" t="str">
            <v>FY2015</v>
          </cell>
        </row>
        <row r="6375">
          <cell r="A6375" t="str">
            <v>FY2015</v>
          </cell>
        </row>
        <row r="6376">
          <cell r="A6376" t="str">
            <v>FY2015</v>
          </cell>
        </row>
        <row r="6377">
          <cell r="A6377" t="str">
            <v>FY2015</v>
          </cell>
        </row>
        <row r="6378">
          <cell r="A6378" t="str">
            <v>FY2015</v>
          </cell>
        </row>
        <row r="6379">
          <cell r="A6379" t="str">
            <v>FY2015</v>
          </cell>
        </row>
        <row r="6380">
          <cell r="A6380" t="str">
            <v>FY2015</v>
          </cell>
        </row>
        <row r="6381">
          <cell r="A6381" t="str">
            <v>FY2015</v>
          </cell>
        </row>
        <row r="6382">
          <cell r="A6382" t="str">
            <v>FY2015</v>
          </cell>
        </row>
        <row r="6383">
          <cell r="A6383" t="str">
            <v>FY2015</v>
          </cell>
        </row>
        <row r="6384">
          <cell r="A6384" t="str">
            <v>FY2015</v>
          </cell>
        </row>
        <row r="6385">
          <cell r="A6385" t="str">
            <v>FY2015</v>
          </cell>
        </row>
        <row r="6386">
          <cell r="A6386" t="str">
            <v>FY2015</v>
          </cell>
        </row>
        <row r="6387">
          <cell r="A6387" t="str">
            <v>FY2015</v>
          </cell>
        </row>
        <row r="6388">
          <cell r="A6388" t="str">
            <v>FY2015</v>
          </cell>
        </row>
        <row r="6389">
          <cell r="A6389" t="str">
            <v>FY2015</v>
          </cell>
        </row>
        <row r="6390">
          <cell r="A6390" t="str">
            <v>FY2015</v>
          </cell>
        </row>
        <row r="6391">
          <cell r="A6391" t="str">
            <v>FY2015</v>
          </cell>
        </row>
        <row r="6392">
          <cell r="A6392" t="str">
            <v>FY2015</v>
          </cell>
        </row>
        <row r="6393">
          <cell r="A6393" t="str">
            <v>FY2015</v>
          </cell>
        </row>
        <row r="6394">
          <cell r="A6394" t="str">
            <v>FY2015</v>
          </cell>
        </row>
        <row r="6395">
          <cell r="A6395" t="str">
            <v>FY2015</v>
          </cell>
        </row>
        <row r="6396">
          <cell r="A6396" t="str">
            <v>FY2015</v>
          </cell>
        </row>
        <row r="6397">
          <cell r="A6397" t="str">
            <v>FY2015</v>
          </cell>
        </row>
        <row r="6398">
          <cell r="A6398" t="str">
            <v>FY2015</v>
          </cell>
        </row>
        <row r="6399">
          <cell r="A6399" t="str">
            <v>FY2015</v>
          </cell>
        </row>
        <row r="6400">
          <cell r="A6400" t="str">
            <v>FY2015</v>
          </cell>
        </row>
        <row r="6401">
          <cell r="A6401" t="str">
            <v>FY2015</v>
          </cell>
        </row>
        <row r="6402">
          <cell r="A6402" t="str">
            <v>FY2015</v>
          </cell>
        </row>
        <row r="6403">
          <cell r="A6403" t="str">
            <v>FY2015</v>
          </cell>
        </row>
        <row r="6404">
          <cell r="A6404" t="str">
            <v>FY2015</v>
          </cell>
        </row>
        <row r="6405">
          <cell r="A6405" t="str">
            <v>FY2015</v>
          </cell>
        </row>
        <row r="6406">
          <cell r="A6406" t="str">
            <v>FY2015</v>
          </cell>
        </row>
        <row r="6407">
          <cell r="A6407" t="str">
            <v>FY2015</v>
          </cell>
        </row>
        <row r="6408">
          <cell r="A6408" t="str">
            <v>FY2015</v>
          </cell>
        </row>
        <row r="6409">
          <cell r="A6409" t="str">
            <v>FY2015</v>
          </cell>
        </row>
        <row r="6410">
          <cell r="A6410" t="str">
            <v>FY2015</v>
          </cell>
        </row>
        <row r="6411">
          <cell r="A6411" t="str">
            <v>FY2015</v>
          </cell>
        </row>
        <row r="6412">
          <cell r="A6412" t="str">
            <v>FY2015</v>
          </cell>
        </row>
        <row r="6413">
          <cell r="A6413" t="str">
            <v>FY2015</v>
          </cell>
        </row>
        <row r="6414">
          <cell r="A6414" t="str">
            <v>FY2015</v>
          </cell>
        </row>
        <row r="6415">
          <cell r="A6415" t="str">
            <v>FY2015</v>
          </cell>
        </row>
        <row r="6416">
          <cell r="A6416" t="str">
            <v>FY2015</v>
          </cell>
        </row>
        <row r="6417">
          <cell r="A6417" t="str">
            <v>FY2015</v>
          </cell>
        </row>
        <row r="6418">
          <cell r="A6418" t="str">
            <v>FY2015</v>
          </cell>
        </row>
        <row r="6419">
          <cell r="A6419" t="str">
            <v>FY2015</v>
          </cell>
        </row>
        <row r="6420">
          <cell r="A6420" t="str">
            <v>FY2015</v>
          </cell>
        </row>
        <row r="6421">
          <cell r="A6421" t="str">
            <v>FY2015</v>
          </cell>
        </row>
        <row r="6422">
          <cell r="A6422" t="str">
            <v>FY2015</v>
          </cell>
        </row>
        <row r="6423">
          <cell r="A6423" t="str">
            <v>FY2015</v>
          </cell>
        </row>
        <row r="6424">
          <cell r="A6424" t="str">
            <v>FY2015</v>
          </cell>
        </row>
        <row r="6425">
          <cell r="A6425" t="str">
            <v>FY2015</v>
          </cell>
        </row>
        <row r="6426">
          <cell r="A6426" t="str">
            <v>FY2015</v>
          </cell>
        </row>
        <row r="6427">
          <cell r="A6427" t="str">
            <v>FY2015</v>
          </cell>
        </row>
        <row r="6428">
          <cell r="A6428" t="str">
            <v>FY2015</v>
          </cell>
        </row>
        <row r="6429">
          <cell r="A6429" t="str">
            <v>FY2015</v>
          </cell>
        </row>
        <row r="6430">
          <cell r="A6430" t="str">
            <v>FY2015</v>
          </cell>
        </row>
        <row r="6431">
          <cell r="A6431" t="str">
            <v>FY2015</v>
          </cell>
        </row>
        <row r="6432">
          <cell r="A6432" t="str">
            <v>FY2015</v>
          </cell>
        </row>
        <row r="6433">
          <cell r="A6433" t="str">
            <v>FY2015</v>
          </cell>
        </row>
        <row r="6434">
          <cell r="A6434" t="str">
            <v>FY2015</v>
          </cell>
        </row>
        <row r="6435">
          <cell r="A6435" t="str">
            <v>FY2015</v>
          </cell>
        </row>
        <row r="6436">
          <cell r="A6436" t="str">
            <v>FY2015</v>
          </cell>
        </row>
        <row r="6437">
          <cell r="A6437" t="str">
            <v>FY2015</v>
          </cell>
        </row>
        <row r="6438">
          <cell r="A6438" t="str">
            <v>FY2015</v>
          </cell>
        </row>
        <row r="6439">
          <cell r="A6439" t="str">
            <v>FY2015</v>
          </cell>
        </row>
        <row r="6440">
          <cell r="A6440" t="str">
            <v>FY2015</v>
          </cell>
        </row>
        <row r="6441">
          <cell r="A6441" t="str">
            <v>FY2015</v>
          </cell>
        </row>
        <row r="6442">
          <cell r="A6442" t="str">
            <v>FY2015</v>
          </cell>
        </row>
        <row r="6443">
          <cell r="A6443" t="str">
            <v>FY2015</v>
          </cell>
        </row>
        <row r="6444">
          <cell r="A6444" t="str">
            <v>FY2015</v>
          </cell>
        </row>
        <row r="6445">
          <cell r="A6445" t="str">
            <v>FY2015</v>
          </cell>
        </row>
        <row r="6446">
          <cell r="A6446" t="str">
            <v>FY2015</v>
          </cell>
        </row>
        <row r="6447">
          <cell r="A6447" t="str">
            <v>FY2015</v>
          </cell>
        </row>
        <row r="6448">
          <cell r="A6448" t="str">
            <v>FY2015</v>
          </cell>
        </row>
        <row r="6449">
          <cell r="A6449" t="str">
            <v>FY2015</v>
          </cell>
        </row>
        <row r="6450">
          <cell r="A6450" t="str">
            <v>FY2015</v>
          </cell>
        </row>
        <row r="6451">
          <cell r="A6451" t="str">
            <v>FY2015</v>
          </cell>
        </row>
        <row r="6452">
          <cell r="A6452" t="str">
            <v>FY2015</v>
          </cell>
        </row>
        <row r="6453">
          <cell r="A6453" t="str">
            <v>FY2015</v>
          </cell>
        </row>
        <row r="6454">
          <cell r="A6454" t="str">
            <v>FY2015</v>
          </cell>
        </row>
        <row r="6455">
          <cell r="A6455" t="str">
            <v>FY2015</v>
          </cell>
        </row>
        <row r="6456">
          <cell r="A6456" t="str">
            <v>FY2015</v>
          </cell>
        </row>
        <row r="6457">
          <cell r="A6457" t="str">
            <v>FY2015</v>
          </cell>
        </row>
        <row r="6458">
          <cell r="A6458" t="str">
            <v>FY2015</v>
          </cell>
        </row>
        <row r="6459">
          <cell r="A6459" t="str">
            <v>FY2015</v>
          </cell>
        </row>
        <row r="6460">
          <cell r="A6460" t="str">
            <v>FY2015</v>
          </cell>
        </row>
        <row r="6461">
          <cell r="A6461" t="str">
            <v>FY2015</v>
          </cell>
        </row>
        <row r="6462">
          <cell r="A6462" t="str">
            <v>FY2015</v>
          </cell>
        </row>
        <row r="6463">
          <cell r="A6463" t="str">
            <v>FY2015</v>
          </cell>
        </row>
        <row r="6464">
          <cell r="A6464" t="str">
            <v>FY2015</v>
          </cell>
        </row>
        <row r="6465">
          <cell r="A6465" t="str">
            <v>FY2015</v>
          </cell>
        </row>
        <row r="6466">
          <cell r="A6466" t="str">
            <v>FY2015</v>
          </cell>
        </row>
        <row r="6467">
          <cell r="A6467" t="str">
            <v>FY2015</v>
          </cell>
        </row>
        <row r="6468">
          <cell r="A6468" t="str">
            <v>FY2015</v>
          </cell>
        </row>
        <row r="6469">
          <cell r="A6469" t="str">
            <v>FY2015</v>
          </cell>
        </row>
        <row r="6470">
          <cell r="A6470" t="str">
            <v>FY2015</v>
          </cell>
        </row>
        <row r="6471">
          <cell r="A6471" t="str">
            <v>FY2015</v>
          </cell>
        </row>
        <row r="6472">
          <cell r="A6472" t="str">
            <v>FY2015</v>
          </cell>
        </row>
        <row r="6473">
          <cell r="A6473" t="str">
            <v>FY2015</v>
          </cell>
        </row>
        <row r="6474">
          <cell r="A6474" t="str">
            <v>FY2015</v>
          </cell>
        </row>
        <row r="6475">
          <cell r="A6475" t="str">
            <v>FY2015</v>
          </cell>
        </row>
        <row r="6476">
          <cell r="A6476" t="str">
            <v>FY2015</v>
          </cell>
        </row>
        <row r="6477">
          <cell r="A6477" t="str">
            <v>FY2015</v>
          </cell>
        </row>
        <row r="6478">
          <cell r="A6478" t="str">
            <v>FY2015</v>
          </cell>
        </row>
        <row r="6479">
          <cell r="A6479" t="str">
            <v>FY2015</v>
          </cell>
        </row>
        <row r="6480">
          <cell r="A6480" t="str">
            <v>FY2015</v>
          </cell>
        </row>
        <row r="6481">
          <cell r="A6481" t="str">
            <v>FY2015</v>
          </cell>
        </row>
        <row r="6482">
          <cell r="A6482" t="str">
            <v>FY2015</v>
          </cell>
        </row>
        <row r="6483">
          <cell r="A6483" t="str">
            <v>FY2015</v>
          </cell>
        </row>
        <row r="6484">
          <cell r="A6484" t="str">
            <v>FY2015</v>
          </cell>
        </row>
        <row r="6485">
          <cell r="A6485" t="str">
            <v>FY2015</v>
          </cell>
        </row>
        <row r="6486">
          <cell r="A6486" t="str">
            <v>FY2015</v>
          </cell>
        </row>
        <row r="6487">
          <cell r="A6487" t="str">
            <v>FY2015</v>
          </cell>
        </row>
        <row r="6488">
          <cell r="A6488" t="str">
            <v>FY2015</v>
          </cell>
        </row>
        <row r="6489">
          <cell r="A6489" t="str">
            <v>FY2015</v>
          </cell>
        </row>
        <row r="6490">
          <cell r="A6490" t="str">
            <v>FY2015</v>
          </cell>
        </row>
        <row r="6491">
          <cell r="A6491" t="str">
            <v>FY2015</v>
          </cell>
        </row>
        <row r="6492">
          <cell r="A6492" t="str">
            <v>FY2015</v>
          </cell>
        </row>
        <row r="6493">
          <cell r="A6493" t="str">
            <v>FY2015</v>
          </cell>
        </row>
        <row r="6494">
          <cell r="A6494" t="str">
            <v>FY2015</v>
          </cell>
        </row>
        <row r="6495">
          <cell r="A6495" t="str">
            <v>FY2015</v>
          </cell>
        </row>
        <row r="6496">
          <cell r="A6496" t="str">
            <v>FY2015</v>
          </cell>
        </row>
        <row r="6497">
          <cell r="A6497" t="str">
            <v>FY2015</v>
          </cell>
        </row>
        <row r="6498">
          <cell r="A6498" t="str">
            <v>FY2015</v>
          </cell>
        </row>
        <row r="6499">
          <cell r="A6499" t="str">
            <v>FY2015</v>
          </cell>
        </row>
        <row r="6500">
          <cell r="A6500" t="str">
            <v>FY2015</v>
          </cell>
        </row>
        <row r="6501">
          <cell r="A6501" t="str">
            <v>FY2015</v>
          </cell>
        </row>
        <row r="6502">
          <cell r="A6502" t="str">
            <v>FY2015</v>
          </cell>
        </row>
        <row r="6503">
          <cell r="A6503" t="str">
            <v>FY2015</v>
          </cell>
        </row>
        <row r="6504">
          <cell r="A6504" t="str">
            <v>FY2015</v>
          </cell>
        </row>
        <row r="6505">
          <cell r="A6505" t="str">
            <v>FY2015</v>
          </cell>
        </row>
        <row r="6506">
          <cell r="A6506" t="str">
            <v>FY2015</v>
          </cell>
        </row>
        <row r="6507">
          <cell r="A6507" t="str">
            <v>FY2015</v>
          </cell>
        </row>
        <row r="6508">
          <cell r="A6508" t="str">
            <v>FY2015</v>
          </cell>
        </row>
        <row r="6509">
          <cell r="A6509" t="str">
            <v>FY2015</v>
          </cell>
        </row>
        <row r="6510">
          <cell r="A6510" t="str">
            <v>FY2015</v>
          </cell>
        </row>
        <row r="6511">
          <cell r="A6511" t="str">
            <v>FY2015</v>
          </cell>
        </row>
        <row r="6512">
          <cell r="A6512" t="str">
            <v>FY2015</v>
          </cell>
        </row>
        <row r="6513">
          <cell r="A6513" t="str">
            <v>FY2015</v>
          </cell>
        </row>
        <row r="6514">
          <cell r="A6514" t="str">
            <v>FY2015</v>
          </cell>
        </row>
        <row r="6515">
          <cell r="A6515" t="str">
            <v>FY2015</v>
          </cell>
        </row>
        <row r="6516">
          <cell r="A6516" t="str">
            <v>FY2015</v>
          </cell>
        </row>
        <row r="6517">
          <cell r="A6517" t="str">
            <v>FY2015</v>
          </cell>
        </row>
        <row r="6518">
          <cell r="A6518" t="str">
            <v>FY2015</v>
          </cell>
        </row>
        <row r="6519">
          <cell r="A6519" t="str">
            <v>FY2015</v>
          </cell>
        </row>
        <row r="6520">
          <cell r="A6520" t="str">
            <v>FY2015</v>
          </cell>
        </row>
        <row r="6521">
          <cell r="A6521" t="str">
            <v>FY2015</v>
          </cell>
        </row>
        <row r="6522">
          <cell r="A6522" t="str">
            <v>FY2015</v>
          </cell>
        </row>
        <row r="6523">
          <cell r="A6523" t="str">
            <v>FY2015</v>
          </cell>
        </row>
        <row r="6524">
          <cell r="A6524" t="str">
            <v>FY2015</v>
          </cell>
        </row>
        <row r="6525">
          <cell r="A6525" t="str">
            <v>FY2015</v>
          </cell>
        </row>
        <row r="6526">
          <cell r="A6526" t="str">
            <v>FY2015</v>
          </cell>
        </row>
        <row r="6527">
          <cell r="A6527" t="str">
            <v>FY2015</v>
          </cell>
        </row>
        <row r="6528">
          <cell r="A6528" t="str">
            <v>FY2015</v>
          </cell>
        </row>
        <row r="6529">
          <cell r="A6529" t="str">
            <v>FY2015</v>
          </cell>
        </row>
        <row r="6530">
          <cell r="A6530" t="str">
            <v>FY2015</v>
          </cell>
        </row>
        <row r="6531">
          <cell r="A6531" t="str">
            <v>FY2015</v>
          </cell>
        </row>
        <row r="6532">
          <cell r="A6532" t="str">
            <v>FY2015</v>
          </cell>
        </row>
        <row r="6533">
          <cell r="A6533" t="str">
            <v>FY2015</v>
          </cell>
        </row>
        <row r="6534">
          <cell r="A6534" t="str">
            <v>FY2015</v>
          </cell>
        </row>
        <row r="6535">
          <cell r="A6535" t="str">
            <v>FY2015</v>
          </cell>
        </row>
        <row r="6536">
          <cell r="A6536" t="str">
            <v>FY2015</v>
          </cell>
        </row>
        <row r="6537">
          <cell r="A6537" t="str">
            <v>FY2015</v>
          </cell>
        </row>
        <row r="6538">
          <cell r="A6538" t="str">
            <v>FY2015</v>
          </cell>
        </row>
        <row r="6539">
          <cell r="A6539" t="str">
            <v>FY2015</v>
          </cell>
        </row>
        <row r="6540">
          <cell r="A6540" t="str">
            <v>FY2015</v>
          </cell>
        </row>
        <row r="6541">
          <cell r="A6541" t="str">
            <v>FY2015</v>
          </cell>
        </row>
        <row r="6542">
          <cell r="A6542" t="str">
            <v>FY2015</v>
          </cell>
        </row>
        <row r="6543">
          <cell r="A6543" t="str">
            <v>FY2015</v>
          </cell>
        </row>
        <row r="6544">
          <cell r="A6544" t="str">
            <v>FY2015</v>
          </cell>
        </row>
        <row r="6545">
          <cell r="A6545" t="str">
            <v>FY2015</v>
          </cell>
        </row>
        <row r="6546">
          <cell r="A6546" t="str">
            <v>FY2015</v>
          </cell>
        </row>
        <row r="6547">
          <cell r="A6547" t="str">
            <v>FY2015</v>
          </cell>
        </row>
        <row r="6548">
          <cell r="A6548" t="str">
            <v>FY2015</v>
          </cell>
        </row>
        <row r="6549">
          <cell r="A6549" t="str">
            <v>FY2015</v>
          </cell>
        </row>
        <row r="6550">
          <cell r="A6550" t="str">
            <v>FY2015</v>
          </cell>
        </row>
        <row r="6551">
          <cell r="A6551" t="str">
            <v>FY2015</v>
          </cell>
        </row>
        <row r="6552">
          <cell r="A6552" t="str">
            <v>FY2015</v>
          </cell>
        </row>
        <row r="6553">
          <cell r="A6553" t="str">
            <v>FY2015</v>
          </cell>
        </row>
        <row r="6554">
          <cell r="A6554" t="str">
            <v>FY2015</v>
          </cell>
        </row>
        <row r="6555">
          <cell r="A6555" t="str">
            <v>FY2015</v>
          </cell>
        </row>
        <row r="6556">
          <cell r="A6556" t="str">
            <v>FY2015</v>
          </cell>
        </row>
        <row r="6557">
          <cell r="A6557" t="str">
            <v>FY2015</v>
          </cell>
        </row>
        <row r="6558">
          <cell r="A6558" t="str">
            <v>FY2015</v>
          </cell>
        </row>
        <row r="6559">
          <cell r="A6559" t="str">
            <v>FY2015</v>
          </cell>
        </row>
        <row r="6560">
          <cell r="A6560" t="str">
            <v>FY2015</v>
          </cell>
        </row>
        <row r="6561">
          <cell r="A6561" t="str">
            <v>FY2015</v>
          </cell>
        </row>
        <row r="6562">
          <cell r="A6562" t="str">
            <v>FY2015</v>
          </cell>
        </row>
        <row r="6563">
          <cell r="A6563" t="str">
            <v>FY2015</v>
          </cell>
        </row>
        <row r="6564">
          <cell r="A6564" t="str">
            <v>FY2015</v>
          </cell>
        </row>
        <row r="6565">
          <cell r="A6565" t="str">
            <v>FY2015</v>
          </cell>
        </row>
        <row r="6566">
          <cell r="A6566" t="str">
            <v>FY2015</v>
          </cell>
        </row>
        <row r="6567">
          <cell r="A6567" t="str">
            <v>FY2015</v>
          </cell>
        </row>
        <row r="6568">
          <cell r="A6568" t="str">
            <v>FY2015</v>
          </cell>
        </row>
        <row r="6569">
          <cell r="A6569" t="str">
            <v>FY2015</v>
          </cell>
        </row>
        <row r="6570">
          <cell r="A6570" t="str">
            <v>FY2015</v>
          </cell>
        </row>
        <row r="6571">
          <cell r="A6571" t="str">
            <v>FY2015</v>
          </cell>
        </row>
        <row r="6572">
          <cell r="A6572" t="str">
            <v>FY2015</v>
          </cell>
        </row>
        <row r="6573">
          <cell r="A6573" t="str">
            <v>FY2015</v>
          </cell>
        </row>
        <row r="6574">
          <cell r="A6574" t="str">
            <v>FY2015</v>
          </cell>
        </row>
        <row r="6575">
          <cell r="A6575" t="str">
            <v>FY2015</v>
          </cell>
        </row>
        <row r="6576">
          <cell r="A6576" t="str">
            <v>FY2015</v>
          </cell>
        </row>
        <row r="6577">
          <cell r="A6577" t="str">
            <v>FY2015</v>
          </cell>
        </row>
        <row r="6578">
          <cell r="A6578" t="str">
            <v>FY2015</v>
          </cell>
        </row>
        <row r="6579">
          <cell r="A6579" t="str">
            <v>FY2015</v>
          </cell>
        </row>
        <row r="6580">
          <cell r="A6580" t="str">
            <v>FY2015</v>
          </cell>
        </row>
        <row r="6581">
          <cell r="A6581" t="str">
            <v>FY2015</v>
          </cell>
        </row>
        <row r="6582">
          <cell r="A6582" t="str">
            <v>FY2015</v>
          </cell>
        </row>
        <row r="6583">
          <cell r="A6583" t="str">
            <v>FY2015</v>
          </cell>
        </row>
        <row r="6584">
          <cell r="A6584" t="str">
            <v>FY2015</v>
          </cell>
        </row>
        <row r="6585">
          <cell r="A6585" t="str">
            <v>FY2015</v>
          </cell>
        </row>
        <row r="6586">
          <cell r="A6586" t="str">
            <v>FY2015</v>
          </cell>
        </row>
        <row r="6587">
          <cell r="A6587" t="str">
            <v>FY2015</v>
          </cell>
        </row>
        <row r="6588">
          <cell r="A6588" t="str">
            <v>FY2015</v>
          </cell>
        </row>
        <row r="6589">
          <cell r="A6589" t="str">
            <v>FY2015</v>
          </cell>
        </row>
        <row r="6590">
          <cell r="A6590" t="str">
            <v>FY2015</v>
          </cell>
        </row>
        <row r="6591">
          <cell r="A6591" t="str">
            <v>FY2015</v>
          </cell>
        </row>
        <row r="6592">
          <cell r="A6592" t="str">
            <v>FY2015</v>
          </cell>
        </row>
        <row r="6593">
          <cell r="A6593" t="str">
            <v>FY2015</v>
          </cell>
        </row>
        <row r="6594">
          <cell r="A6594" t="str">
            <v>FY2015</v>
          </cell>
        </row>
        <row r="6595">
          <cell r="A6595" t="str">
            <v>FY2015</v>
          </cell>
        </row>
        <row r="6596">
          <cell r="A6596" t="str">
            <v>FY2015</v>
          </cell>
        </row>
        <row r="6597">
          <cell r="A6597" t="str">
            <v>FY2015</v>
          </cell>
        </row>
        <row r="6598">
          <cell r="A6598" t="str">
            <v>FY2015</v>
          </cell>
        </row>
        <row r="6599">
          <cell r="A6599" t="str">
            <v>FY2015</v>
          </cell>
        </row>
        <row r="6600">
          <cell r="A6600" t="str">
            <v>FY2015</v>
          </cell>
        </row>
        <row r="6601">
          <cell r="A6601" t="str">
            <v>FY2015</v>
          </cell>
        </row>
        <row r="6602">
          <cell r="A6602" t="str">
            <v>FY2015</v>
          </cell>
        </row>
        <row r="6603">
          <cell r="A6603" t="str">
            <v>FY2015</v>
          </cell>
        </row>
        <row r="6604">
          <cell r="A6604" t="str">
            <v>FY2015</v>
          </cell>
        </row>
        <row r="6605">
          <cell r="A6605" t="str">
            <v>FY2015</v>
          </cell>
        </row>
        <row r="6606">
          <cell r="A6606" t="str">
            <v>FY2015</v>
          </cell>
        </row>
        <row r="6607">
          <cell r="A6607" t="str">
            <v>FY2015</v>
          </cell>
        </row>
        <row r="6608">
          <cell r="A6608" t="str">
            <v>FY2015</v>
          </cell>
        </row>
        <row r="6609">
          <cell r="A6609" t="str">
            <v>FY2015</v>
          </cell>
        </row>
        <row r="6610">
          <cell r="A6610" t="str">
            <v>FY2015</v>
          </cell>
        </row>
        <row r="6611">
          <cell r="A6611" t="str">
            <v>FY2015</v>
          </cell>
        </row>
        <row r="6612">
          <cell r="A6612" t="str">
            <v>FY2015</v>
          </cell>
        </row>
        <row r="6613">
          <cell r="A6613" t="str">
            <v>FY2015</v>
          </cell>
        </row>
        <row r="6614">
          <cell r="A6614" t="str">
            <v>FY2015</v>
          </cell>
        </row>
        <row r="6615">
          <cell r="A6615" t="str">
            <v>FY2015</v>
          </cell>
        </row>
        <row r="6616">
          <cell r="A6616" t="str">
            <v>FY2015</v>
          </cell>
        </row>
        <row r="6617">
          <cell r="A6617" t="str">
            <v>FY2015</v>
          </cell>
        </row>
        <row r="6618">
          <cell r="A6618" t="str">
            <v>FY2015</v>
          </cell>
        </row>
        <row r="6619">
          <cell r="A6619" t="str">
            <v>FY2015</v>
          </cell>
        </row>
        <row r="6620">
          <cell r="A6620" t="str">
            <v>FY2015</v>
          </cell>
        </row>
        <row r="6621">
          <cell r="A6621" t="str">
            <v>FY2015</v>
          </cell>
        </row>
        <row r="6622">
          <cell r="A6622" t="str">
            <v>FY2015</v>
          </cell>
        </row>
        <row r="6623">
          <cell r="A6623" t="str">
            <v>FY2015</v>
          </cell>
        </row>
        <row r="6624">
          <cell r="A6624" t="str">
            <v>FY2015</v>
          </cell>
        </row>
        <row r="6625">
          <cell r="A6625" t="str">
            <v>FY2015</v>
          </cell>
        </row>
        <row r="6626">
          <cell r="A6626" t="str">
            <v>FY2015</v>
          </cell>
        </row>
        <row r="6627">
          <cell r="A6627" t="str">
            <v>FY2015</v>
          </cell>
        </row>
        <row r="6628">
          <cell r="A6628" t="str">
            <v>FY2015</v>
          </cell>
        </row>
        <row r="6629">
          <cell r="A6629" t="str">
            <v>FY2015</v>
          </cell>
        </row>
        <row r="6630">
          <cell r="A6630" t="str">
            <v>FY2015</v>
          </cell>
        </row>
        <row r="6631">
          <cell r="A6631" t="str">
            <v>FY2015</v>
          </cell>
        </row>
        <row r="6632">
          <cell r="A6632" t="str">
            <v>FY2015</v>
          </cell>
        </row>
        <row r="6633">
          <cell r="A6633" t="str">
            <v>FY2015</v>
          </cell>
        </row>
        <row r="6634">
          <cell r="A6634" t="str">
            <v>FY2015</v>
          </cell>
        </row>
        <row r="6635">
          <cell r="A6635" t="str">
            <v>FY2015</v>
          </cell>
        </row>
        <row r="6636">
          <cell r="A6636" t="str">
            <v>FY2015</v>
          </cell>
        </row>
        <row r="6637">
          <cell r="A6637" t="str">
            <v>FY2015</v>
          </cell>
        </row>
        <row r="6638">
          <cell r="A6638" t="str">
            <v>FY2015</v>
          </cell>
        </row>
        <row r="6639">
          <cell r="A6639" t="str">
            <v>FY2015</v>
          </cell>
        </row>
        <row r="6640">
          <cell r="A6640" t="str">
            <v>FY2015</v>
          </cell>
        </row>
        <row r="6641">
          <cell r="A6641" t="str">
            <v>FY2015</v>
          </cell>
        </row>
        <row r="6642">
          <cell r="A6642" t="str">
            <v>FY2015</v>
          </cell>
        </row>
        <row r="6643">
          <cell r="A6643" t="str">
            <v>FY2015</v>
          </cell>
        </row>
        <row r="6644">
          <cell r="A6644" t="str">
            <v>FY2015</v>
          </cell>
        </row>
        <row r="6645">
          <cell r="A6645" t="str">
            <v>FY2015</v>
          </cell>
        </row>
        <row r="6646">
          <cell r="A6646" t="str">
            <v>FY2015</v>
          </cell>
        </row>
        <row r="6647">
          <cell r="A6647" t="str">
            <v>FY2015</v>
          </cell>
        </row>
        <row r="6648">
          <cell r="A6648" t="str">
            <v>FY2015</v>
          </cell>
        </row>
        <row r="6649">
          <cell r="A6649" t="str">
            <v>FY2015</v>
          </cell>
        </row>
        <row r="6650">
          <cell r="A6650" t="str">
            <v>FY2015</v>
          </cell>
        </row>
        <row r="6651">
          <cell r="A6651" t="str">
            <v>FY2015</v>
          </cell>
        </row>
        <row r="6652">
          <cell r="A6652" t="str">
            <v>FY2015</v>
          </cell>
        </row>
        <row r="6653">
          <cell r="A6653" t="str">
            <v>FY2015</v>
          </cell>
        </row>
        <row r="6654">
          <cell r="A6654" t="str">
            <v>FY2015</v>
          </cell>
        </row>
        <row r="6655">
          <cell r="A6655" t="str">
            <v>FY2015</v>
          </cell>
        </row>
        <row r="6656">
          <cell r="A6656" t="str">
            <v>FY2015</v>
          </cell>
        </row>
        <row r="6657">
          <cell r="A6657" t="str">
            <v>FY2015</v>
          </cell>
        </row>
        <row r="6658">
          <cell r="A6658" t="str">
            <v>FY2015</v>
          </cell>
        </row>
        <row r="6659">
          <cell r="A6659" t="str">
            <v>FY2015</v>
          </cell>
        </row>
        <row r="6660">
          <cell r="A6660" t="str">
            <v>FY2015</v>
          </cell>
        </row>
        <row r="6661">
          <cell r="A6661" t="str">
            <v>FY2015</v>
          </cell>
        </row>
        <row r="6662">
          <cell r="A6662" t="str">
            <v>FY2015</v>
          </cell>
        </row>
        <row r="6663">
          <cell r="A6663" t="str">
            <v>FY2015</v>
          </cell>
        </row>
        <row r="6664">
          <cell r="A6664" t="str">
            <v>FY2015</v>
          </cell>
        </row>
        <row r="6665">
          <cell r="A6665" t="str">
            <v>FY2015</v>
          </cell>
        </row>
        <row r="6666">
          <cell r="A6666" t="str">
            <v>FY2015</v>
          </cell>
        </row>
        <row r="6667">
          <cell r="A6667" t="str">
            <v>FY2015</v>
          </cell>
        </row>
        <row r="6668">
          <cell r="A6668" t="str">
            <v>FY2015</v>
          </cell>
        </row>
        <row r="6669">
          <cell r="A6669" t="str">
            <v>FY2015</v>
          </cell>
        </row>
        <row r="6670">
          <cell r="A6670" t="str">
            <v>FY2015</v>
          </cell>
        </row>
        <row r="6671">
          <cell r="A6671" t="str">
            <v>FY2015</v>
          </cell>
        </row>
        <row r="6672">
          <cell r="A6672" t="str">
            <v>FY2015</v>
          </cell>
        </row>
        <row r="6673">
          <cell r="A6673" t="str">
            <v>FY2015</v>
          </cell>
        </row>
        <row r="6674">
          <cell r="A6674" t="str">
            <v>FY2015</v>
          </cell>
        </row>
        <row r="6675">
          <cell r="A6675" t="str">
            <v>FY2015</v>
          </cell>
        </row>
        <row r="6676">
          <cell r="A6676" t="str">
            <v>FY2015</v>
          </cell>
        </row>
        <row r="6677">
          <cell r="A6677" t="str">
            <v>FY2015</v>
          </cell>
        </row>
        <row r="6678">
          <cell r="A6678" t="str">
            <v>FY2015</v>
          </cell>
        </row>
        <row r="6679">
          <cell r="A6679" t="str">
            <v>FY2015</v>
          </cell>
        </row>
        <row r="6680">
          <cell r="A6680" t="str">
            <v>FY2015</v>
          </cell>
        </row>
        <row r="6681">
          <cell r="A6681" t="str">
            <v>FY2015</v>
          </cell>
        </row>
        <row r="6682">
          <cell r="A6682" t="str">
            <v>FY2015</v>
          </cell>
        </row>
        <row r="6683">
          <cell r="A6683" t="str">
            <v>FY2015</v>
          </cell>
        </row>
        <row r="6684">
          <cell r="A6684" t="str">
            <v>FY2015</v>
          </cell>
        </row>
        <row r="6685">
          <cell r="A6685" t="str">
            <v>FY2015</v>
          </cell>
        </row>
        <row r="6686">
          <cell r="A6686" t="str">
            <v>FY2015</v>
          </cell>
        </row>
        <row r="6687">
          <cell r="A6687" t="str">
            <v>FY2015</v>
          </cell>
        </row>
        <row r="6688">
          <cell r="A6688" t="str">
            <v>FY2015</v>
          </cell>
        </row>
        <row r="6689">
          <cell r="A6689" t="str">
            <v>FY2015</v>
          </cell>
        </row>
        <row r="6690">
          <cell r="A6690" t="str">
            <v>FY2015</v>
          </cell>
        </row>
        <row r="6691">
          <cell r="A6691" t="str">
            <v>FY2015</v>
          </cell>
        </row>
        <row r="6692">
          <cell r="A6692" t="str">
            <v>FY2015</v>
          </cell>
        </row>
        <row r="6693">
          <cell r="A6693" t="str">
            <v>FY2015</v>
          </cell>
        </row>
        <row r="6694">
          <cell r="A6694" t="str">
            <v>FY2015</v>
          </cell>
        </row>
        <row r="6695">
          <cell r="A6695" t="str">
            <v>FY2015</v>
          </cell>
        </row>
        <row r="6696">
          <cell r="A6696" t="str">
            <v>FY2015</v>
          </cell>
        </row>
        <row r="6697">
          <cell r="A6697" t="str">
            <v>FY2015</v>
          </cell>
        </row>
        <row r="6698">
          <cell r="A6698" t="str">
            <v>FY2015</v>
          </cell>
        </row>
        <row r="6699">
          <cell r="A6699" t="str">
            <v>FY2015</v>
          </cell>
        </row>
        <row r="6700">
          <cell r="A6700" t="str">
            <v>FY2015</v>
          </cell>
        </row>
        <row r="6701">
          <cell r="A6701" t="str">
            <v>FY2015</v>
          </cell>
        </row>
        <row r="6702">
          <cell r="A6702" t="str">
            <v>FY2015</v>
          </cell>
        </row>
        <row r="6703">
          <cell r="A6703" t="str">
            <v>FY2015</v>
          </cell>
        </row>
        <row r="6704">
          <cell r="A6704" t="str">
            <v>FY2015</v>
          </cell>
        </row>
        <row r="6705">
          <cell r="A6705" t="str">
            <v>FY2015</v>
          </cell>
        </row>
        <row r="6706">
          <cell r="A6706" t="str">
            <v>FY2015</v>
          </cell>
        </row>
        <row r="6707">
          <cell r="A6707" t="str">
            <v>FY2015</v>
          </cell>
        </row>
        <row r="6708">
          <cell r="A6708" t="str">
            <v>FY2015</v>
          </cell>
        </row>
        <row r="6709">
          <cell r="A6709" t="str">
            <v>FY2015</v>
          </cell>
        </row>
        <row r="6710">
          <cell r="A6710" t="str">
            <v>FY2015</v>
          </cell>
        </row>
        <row r="6711">
          <cell r="A6711" t="str">
            <v>FY2015</v>
          </cell>
        </row>
        <row r="6712">
          <cell r="A6712" t="str">
            <v>FY2015</v>
          </cell>
        </row>
        <row r="6713">
          <cell r="A6713" t="str">
            <v>FY2015</v>
          </cell>
        </row>
        <row r="6714">
          <cell r="A6714" t="str">
            <v>FY2015</v>
          </cell>
        </row>
        <row r="6715">
          <cell r="A6715" t="str">
            <v>FY2015</v>
          </cell>
        </row>
        <row r="6716">
          <cell r="A6716" t="str">
            <v>FY2015</v>
          </cell>
        </row>
        <row r="6717">
          <cell r="A6717" t="str">
            <v>FY2015</v>
          </cell>
        </row>
        <row r="6718">
          <cell r="A6718" t="str">
            <v>FY2015</v>
          </cell>
        </row>
        <row r="6719">
          <cell r="A6719" t="str">
            <v>FY2015</v>
          </cell>
        </row>
        <row r="6720">
          <cell r="A6720" t="str">
            <v>FY2015</v>
          </cell>
        </row>
        <row r="6721">
          <cell r="A6721" t="str">
            <v>FY2015</v>
          </cell>
        </row>
        <row r="6722">
          <cell r="A6722" t="str">
            <v>FY2015</v>
          </cell>
        </row>
        <row r="6723">
          <cell r="A6723" t="str">
            <v>FY2015</v>
          </cell>
        </row>
        <row r="6724">
          <cell r="A6724" t="str">
            <v>FY2015</v>
          </cell>
        </row>
        <row r="6725">
          <cell r="A6725" t="str">
            <v>FY2015</v>
          </cell>
        </row>
        <row r="6726">
          <cell r="A6726" t="str">
            <v>FY2015</v>
          </cell>
        </row>
        <row r="6727">
          <cell r="A6727" t="str">
            <v>FY2015</v>
          </cell>
        </row>
        <row r="6728">
          <cell r="A6728" t="str">
            <v>FY2015</v>
          </cell>
        </row>
        <row r="6729">
          <cell r="A6729" t="str">
            <v>FY2015</v>
          </cell>
        </row>
        <row r="6730">
          <cell r="A6730" t="str">
            <v>FY2015</v>
          </cell>
        </row>
        <row r="6731">
          <cell r="A6731" t="str">
            <v>FY2015</v>
          </cell>
        </row>
        <row r="6732">
          <cell r="A6732" t="str">
            <v>FY2015</v>
          </cell>
        </row>
        <row r="6733">
          <cell r="A6733" t="str">
            <v>FY2015</v>
          </cell>
        </row>
        <row r="6734">
          <cell r="A6734" t="str">
            <v>FY2015</v>
          </cell>
        </row>
        <row r="6735">
          <cell r="A6735" t="str">
            <v>FY2015</v>
          </cell>
        </row>
        <row r="6736">
          <cell r="A6736" t="str">
            <v>FY2015</v>
          </cell>
        </row>
        <row r="6737">
          <cell r="A6737" t="str">
            <v>FY2015</v>
          </cell>
        </row>
        <row r="6738">
          <cell r="A6738" t="str">
            <v>FY2015</v>
          </cell>
        </row>
        <row r="6739">
          <cell r="A6739" t="str">
            <v>FY2015</v>
          </cell>
        </row>
        <row r="6740">
          <cell r="A6740" t="str">
            <v>FY2015</v>
          </cell>
        </row>
        <row r="6741">
          <cell r="A6741" t="str">
            <v>FY2015</v>
          </cell>
        </row>
        <row r="6742">
          <cell r="A6742" t="str">
            <v>FY2015</v>
          </cell>
        </row>
        <row r="6743">
          <cell r="A6743" t="str">
            <v>FY2015</v>
          </cell>
        </row>
        <row r="6744">
          <cell r="A6744" t="str">
            <v>FY2015</v>
          </cell>
        </row>
        <row r="6745">
          <cell r="A6745" t="str">
            <v>FY2015</v>
          </cell>
        </row>
        <row r="6746">
          <cell r="A6746" t="str">
            <v>FY2015</v>
          </cell>
        </row>
        <row r="6747">
          <cell r="A6747" t="str">
            <v>FY2015</v>
          </cell>
        </row>
        <row r="6748">
          <cell r="A6748" t="str">
            <v>FY2015</v>
          </cell>
        </row>
        <row r="6749">
          <cell r="A6749" t="str">
            <v>FY2015</v>
          </cell>
        </row>
        <row r="6750">
          <cell r="A6750" t="str">
            <v>FY2015</v>
          </cell>
        </row>
        <row r="6751">
          <cell r="A6751" t="str">
            <v>FY2015</v>
          </cell>
        </row>
        <row r="6752">
          <cell r="A6752" t="str">
            <v>FY2015</v>
          </cell>
        </row>
        <row r="6753">
          <cell r="A6753" t="str">
            <v>FY2015</v>
          </cell>
        </row>
        <row r="6754">
          <cell r="A6754" t="str">
            <v>FY2015</v>
          </cell>
        </row>
        <row r="6755">
          <cell r="A6755" t="str">
            <v>FY2015</v>
          </cell>
        </row>
        <row r="6756">
          <cell r="A6756" t="str">
            <v>FY2015</v>
          </cell>
        </row>
        <row r="6757">
          <cell r="A6757" t="str">
            <v>FY2015</v>
          </cell>
        </row>
        <row r="6758">
          <cell r="A6758" t="str">
            <v>FY2015</v>
          </cell>
        </row>
        <row r="6759">
          <cell r="A6759" t="str">
            <v>FY2015</v>
          </cell>
        </row>
        <row r="6760">
          <cell r="A6760" t="str">
            <v>FY2015</v>
          </cell>
        </row>
        <row r="6761">
          <cell r="A6761" t="str">
            <v>FY2015</v>
          </cell>
        </row>
        <row r="6762">
          <cell r="A6762" t="str">
            <v>FY2015</v>
          </cell>
        </row>
        <row r="6763">
          <cell r="A6763" t="str">
            <v>FY2015</v>
          </cell>
        </row>
        <row r="6764">
          <cell r="A6764" t="str">
            <v>FY2015</v>
          </cell>
        </row>
        <row r="6765">
          <cell r="A6765" t="str">
            <v>FY2015</v>
          </cell>
        </row>
        <row r="6766">
          <cell r="A6766" t="str">
            <v>FY2015</v>
          </cell>
        </row>
        <row r="6767">
          <cell r="A6767" t="str">
            <v>FY2015</v>
          </cell>
        </row>
        <row r="6768">
          <cell r="A6768" t="str">
            <v>FY2015</v>
          </cell>
        </row>
        <row r="6769">
          <cell r="A6769" t="str">
            <v>FY2015</v>
          </cell>
        </row>
        <row r="6770">
          <cell r="A6770" t="str">
            <v>FY2015</v>
          </cell>
        </row>
        <row r="6771">
          <cell r="A6771" t="str">
            <v>FY2015</v>
          </cell>
        </row>
        <row r="6772">
          <cell r="A6772" t="str">
            <v>FY2015</v>
          </cell>
        </row>
        <row r="6773">
          <cell r="A6773" t="str">
            <v>FY2015</v>
          </cell>
        </row>
        <row r="6774">
          <cell r="A6774" t="str">
            <v>FY2015</v>
          </cell>
        </row>
        <row r="6775">
          <cell r="A6775" t="str">
            <v>FY2015</v>
          </cell>
        </row>
        <row r="6776">
          <cell r="A6776" t="str">
            <v>FY2015</v>
          </cell>
        </row>
        <row r="6777">
          <cell r="A6777" t="str">
            <v>FY2015</v>
          </cell>
        </row>
        <row r="6778">
          <cell r="A6778" t="str">
            <v>FY2015</v>
          </cell>
        </row>
        <row r="6779">
          <cell r="A6779" t="str">
            <v>FY2015</v>
          </cell>
        </row>
        <row r="6780">
          <cell r="A6780" t="str">
            <v>FY2015</v>
          </cell>
        </row>
        <row r="6781">
          <cell r="A6781" t="str">
            <v>FY2015</v>
          </cell>
        </row>
        <row r="6782">
          <cell r="A6782" t="str">
            <v>FY2015</v>
          </cell>
        </row>
        <row r="6783">
          <cell r="A6783" t="str">
            <v>FY2015</v>
          </cell>
        </row>
        <row r="6784">
          <cell r="A6784" t="str">
            <v>FY2015</v>
          </cell>
        </row>
        <row r="6785">
          <cell r="A6785" t="str">
            <v>FY2015</v>
          </cell>
        </row>
        <row r="6786">
          <cell r="A6786" t="str">
            <v>FY2015</v>
          </cell>
        </row>
        <row r="6787">
          <cell r="A6787" t="str">
            <v>FY2015</v>
          </cell>
        </row>
        <row r="6788">
          <cell r="A6788" t="str">
            <v>FY2015</v>
          </cell>
        </row>
        <row r="6789">
          <cell r="A6789" t="str">
            <v>FY2015</v>
          </cell>
        </row>
        <row r="6790">
          <cell r="A6790" t="str">
            <v>FY2015</v>
          </cell>
        </row>
        <row r="6791">
          <cell r="A6791" t="str">
            <v>FY2015</v>
          </cell>
        </row>
        <row r="6792">
          <cell r="A6792" t="str">
            <v>FY2015</v>
          </cell>
        </row>
        <row r="6793">
          <cell r="A6793" t="str">
            <v>FY2015</v>
          </cell>
        </row>
        <row r="6794">
          <cell r="A6794" t="str">
            <v>FY2015</v>
          </cell>
        </row>
        <row r="6795">
          <cell r="A6795" t="str">
            <v>FY2015</v>
          </cell>
        </row>
        <row r="6796">
          <cell r="A6796" t="str">
            <v>FY2015</v>
          </cell>
        </row>
        <row r="6797">
          <cell r="A6797" t="str">
            <v>FY2015</v>
          </cell>
        </row>
        <row r="6798">
          <cell r="A6798" t="str">
            <v>FY2015</v>
          </cell>
        </row>
        <row r="6799">
          <cell r="A6799" t="str">
            <v>FY2015</v>
          </cell>
        </row>
        <row r="6800">
          <cell r="A6800" t="str">
            <v>FY2015</v>
          </cell>
        </row>
        <row r="6801">
          <cell r="A6801" t="str">
            <v>FY2015</v>
          </cell>
        </row>
        <row r="6802">
          <cell r="A6802" t="str">
            <v>FY2015</v>
          </cell>
        </row>
        <row r="6803">
          <cell r="A6803" t="str">
            <v>FY2015</v>
          </cell>
        </row>
        <row r="6804">
          <cell r="A6804" t="str">
            <v>FY2015</v>
          </cell>
        </row>
        <row r="6805">
          <cell r="A6805" t="str">
            <v>FY2015</v>
          </cell>
        </row>
        <row r="6806">
          <cell r="A6806" t="str">
            <v>FY2015</v>
          </cell>
        </row>
        <row r="6807">
          <cell r="A6807" t="str">
            <v>FY2015</v>
          </cell>
        </row>
        <row r="6808">
          <cell r="A6808" t="str">
            <v>FY2015</v>
          </cell>
        </row>
        <row r="6809">
          <cell r="A6809" t="str">
            <v>FY2015</v>
          </cell>
        </row>
        <row r="6810">
          <cell r="A6810" t="str">
            <v>FY2015</v>
          </cell>
        </row>
        <row r="6811">
          <cell r="A6811" t="str">
            <v>FY2015</v>
          </cell>
        </row>
        <row r="6812">
          <cell r="A6812" t="str">
            <v>FY2015</v>
          </cell>
        </row>
        <row r="6813">
          <cell r="A6813" t="str">
            <v>FY2015</v>
          </cell>
        </row>
        <row r="6814">
          <cell r="A6814" t="str">
            <v>FY2015</v>
          </cell>
        </row>
        <row r="6815">
          <cell r="A6815" t="str">
            <v>FY2015</v>
          </cell>
        </row>
        <row r="6816">
          <cell r="A6816" t="str">
            <v>FY2015</v>
          </cell>
        </row>
        <row r="6817">
          <cell r="A6817" t="str">
            <v>FY2015</v>
          </cell>
        </row>
        <row r="6818">
          <cell r="A6818" t="str">
            <v>FY2015</v>
          </cell>
        </row>
        <row r="6819">
          <cell r="A6819" t="str">
            <v>FY2015</v>
          </cell>
        </row>
        <row r="6820">
          <cell r="A6820" t="str">
            <v>FY2015</v>
          </cell>
        </row>
        <row r="6821">
          <cell r="A6821" t="str">
            <v>FY2015</v>
          </cell>
        </row>
        <row r="6822">
          <cell r="A6822" t="str">
            <v>FY2015</v>
          </cell>
        </row>
        <row r="6823">
          <cell r="A6823" t="str">
            <v>FY2015</v>
          </cell>
        </row>
        <row r="6824">
          <cell r="A6824" t="str">
            <v>FY2015</v>
          </cell>
        </row>
        <row r="6825">
          <cell r="A6825" t="str">
            <v>FY2015</v>
          </cell>
        </row>
        <row r="6826">
          <cell r="A6826" t="str">
            <v>FY2015</v>
          </cell>
        </row>
        <row r="6827">
          <cell r="A6827" t="str">
            <v>FY2015</v>
          </cell>
        </row>
        <row r="6828">
          <cell r="A6828" t="str">
            <v>FY2015</v>
          </cell>
        </row>
        <row r="6829">
          <cell r="A6829" t="str">
            <v>FY2015</v>
          </cell>
        </row>
        <row r="6830">
          <cell r="A6830" t="str">
            <v>FY2015</v>
          </cell>
        </row>
        <row r="6831">
          <cell r="A6831" t="str">
            <v>FY2015</v>
          </cell>
        </row>
        <row r="6832">
          <cell r="A6832" t="str">
            <v>FY2015</v>
          </cell>
        </row>
        <row r="6833">
          <cell r="A6833" t="str">
            <v>FY2015</v>
          </cell>
        </row>
        <row r="6834">
          <cell r="A6834" t="str">
            <v>FY2015</v>
          </cell>
        </row>
        <row r="6835">
          <cell r="A6835" t="str">
            <v>FY2015</v>
          </cell>
        </row>
        <row r="6836">
          <cell r="A6836" t="str">
            <v>FY2015</v>
          </cell>
        </row>
        <row r="6837">
          <cell r="A6837" t="str">
            <v>FY2015</v>
          </cell>
        </row>
        <row r="6838">
          <cell r="A6838" t="str">
            <v>FY2015</v>
          </cell>
        </row>
        <row r="6839">
          <cell r="A6839" t="str">
            <v>FY2015</v>
          </cell>
        </row>
        <row r="6840">
          <cell r="A6840" t="str">
            <v>FY2015</v>
          </cell>
        </row>
        <row r="6841">
          <cell r="A6841" t="str">
            <v>FY2015</v>
          </cell>
        </row>
        <row r="6842">
          <cell r="A6842" t="str">
            <v>FY2015</v>
          </cell>
        </row>
        <row r="6843">
          <cell r="A6843" t="str">
            <v>FY2015</v>
          </cell>
        </row>
        <row r="6844">
          <cell r="A6844" t="str">
            <v>FY2015</v>
          </cell>
        </row>
        <row r="6845">
          <cell r="A6845" t="str">
            <v>FY2015</v>
          </cell>
        </row>
        <row r="6846">
          <cell r="A6846" t="str">
            <v>FY2015</v>
          </cell>
        </row>
        <row r="6847">
          <cell r="A6847" t="str">
            <v>FY2015</v>
          </cell>
        </row>
        <row r="6848">
          <cell r="A6848" t="str">
            <v>FY2015</v>
          </cell>
        </row>
        <row r="6849">
          <cell r="A6849" t="str">
            <v>FY2015</v>
          </cell>
        </row>
        <row r="6850">
          <cell r="A6850" t="str">
            <v>FY2015</v>
          </cell>
        </row>
        <row r="6851">
          <cell r="A6851" t="str">
            <v>FY2015</v>
          </cell>
        </row>
        <row r="6852">
          <cell r="A6852" t="str">
            <v>FY2015</v>
          </cell>
        </row>
        <row r="6853">
          <cell r="A6853" t="str">
            <v>FY2015</v>
          </cell>
        </row>
        <row r="6854">
          <cell r="A6854" t="str">
            <v>FY2015</v>
          </cell>
        </row>
        <row r="6855">
          <cell r="A6855" t="str">
            <v>FY2015</v>
          </cell>
        </row>
        <row r="6856">
          <cell r="A6856" t="str">
            <v>FY2015</v>
          </cell>
        </row>
        <row r="6857">
          <cell r="A6857" t="str">
            <v>FY2015</v>
          </cell>
        </row>
        <row r="6858">
          <cell r="A6858" t="str">
            <v>FY2015</v>
          </cell>
        </row>
        <row r="6859">
          <cell r="A6859" t="str">
            <v>FY2015</v>
          </cell>
        </row>
        <row r="6860">
          <cell r="A6860" t="str">
            <v>FY2015</v>
          </cell>
        </row>
        <row r="6861">
          <cell r="A6861" t="str">
            <v>FY2015</v>
          </cell>
        </row>
        <row r="6862">
          <cell r="A6862" t="str">
            <v>FY2015</v>
          </cell>
        </row>
        <row r="6863">
          <cell r="A6863" t="str">
            <v>FY2015</v>
          </cell>
        </row>
        <row r="6864">
          <cell r="A6864" t="str">
            <v>FY2015</v>
          </cell>
        </row>
        <row r="6865">
          <cell r="A6865" t="str">
            <v>FY2015</v>
          </cell>
        </row>
        <row r="6866">
          <cell r="A6866" t="str">
            <v>FY2015</v>
          </cell>
        </row>
        <row r="6867">
          <cell r="A6867" t="str">
            <v>FY2015</v>
          </cell>
        </row>
        <row r="6868">
          <cell r="A6868" t="str">
            <v>FY2015</v>
          </cell>
        </row>
        <row r="6869">
          <cell r="A6869" t="str">
            <v>FY2015</v>
          </cell>
        </row>
        <row r="6870">
          <cell r="A6870" t="str">
            <v>FY2015</v>
          </cell>
        </row>
        <row r="6871">
          <cell r="A6871" t="str">
            <v>FY2015</v>
          </cell>
        </row>
        <row r="6872">
          <cell r="A6872" t="str">
            <v>FY2015</v>
          </cell>
        </row>
        <row r="6873">
          <cell r="A6873" t="str">
            <v>FY2015</v>
          </cell>
        </row>
        <row r="6874">
          <cell r="A6874" t="str">
            <v>FY2015</v>
          </cell>
        </row>
        <row r="6875">
          <cell r="A6875" t="str">
            <v>FY2015</v>
          </cell>
        </row>
        <row r="6876">
          <cell r="A6876" t="str">
            <v>FY2015</v>
          </cell>
        </row>
        <row r="6877">
          <cell r="A6877" t="str">
            <v>FY2015</v>
          </cell>
        </row>
        <row r="6878">
          <cell r="A6878" t="str">
            <v>FY2015</v>
          </cell>
        </row>
        <row r="6879">
          <cell r="A6879" t="str">
            <v>FY2015</v>
          </cell>
        </row>
        <row r="6880">
          <cell r="A6880" t="str">
            <v>FY2015</v>
          </cell>
        </row>
        <row r="6881">
          <cell r="A6881" t="str">
            <v>FY2015</v>
          </cell>
        </row>
        <row r="6882">
          <cell r="A6882" t="str">
            <v>FY2015</v>
          </cell>
        </row>
        <row r="6883">
          <cell r="A6883" t="str">
            <v>FY2015</v>
          </cell>
        </row>
        <row r="6884">
          <cell r="A6884" t="str">
            <v>FY2015</v>
          </cell>
        </row>
        <row r="6885">
          <cell r="A6885" t="str">
            <v>FY2015</v>
          </cell>
        </row>
        <row r="6886">
          <cell r="A6886" t="str">
            <v>FY2015</v>
          </cell>
        </row>
        <row r="6887">
          <cell r="A6887" t="str">
            <v>FY2015</v>
          </cell>
        </row>
        <row r="6888">
          <cell r="A6888" t="str">
            <v>FY2015</v>
          </cell>
        </row>
        <row r="6889">
          <cell r="A6889" t="str">
            <v>FY2015</v>
          </cell>
        </row>
        <row r="6890">
          <cell r="A6890" t="str">
            <v>FY2015</v>
          </cell>
        </row>
        <row r="6891">
          <cell r="A6891" t="str">
            <v>FY2015</v>
          </cell>
        </row>
        <row r="6892">
          <cell r="A6892" t="str">
            <v>FY2015</v>
          </cell>
        </row>
        <row r="6893">
          <cell r="A6893" t="str">
            <v>FY2015</v>
          </cell>
        </row>
        <row r="6894">
          <cell r="A6894" t="str">
            <v>FY2015</v>
          </cell>
        </row>
        <row r="6895">
          <cell r="A6895" t="str">
            <v>FY2015</v>
          </cell>
        </row>
        <row r="6896">
          <cell r="A6896" t="str">
            <v>FY2015</v>
          </cell>
        </row>
        <row r="6897">
          <cell r="A6897" t="str">
            <v>FY2015</v>
          </cell>
        </row>
        <row r="6898">
          <cell r="A6898" t="str">
            <v>FY2015</v>
          </cell>
        </row>
        <row r="6899">
          <cell r="A6899" t="str">
            <v>FY2015</v>
          </cell>
        </row>
        <row r="6900">
          <cell r="A6900" t="str">
            <v>FY2015</v>
          </cell>
        </row>
        <row r="6901">
          <cell r="A6901" t="str">
            <v>FY2015</v>
          </cell>
        </row>
        <row r="6902">
          <cell r="A6902" t="str">
            <v>FY2015</v>
          </cell>
        </row>
        <row r="6903">
          <cell r="A6903" t="str">
            <v>FY2015</v>
          </cell>
        </row>
        <row r="6904">
          <cell r="A6904" t="str">
            <v>FY2015</v>
          </cell>
        </row>
        <row r="6905">
          <cell r="A6905" t="str">
            <v>FY2015</v>
          </cell>
        </row>
        <row r="6906">
          <cell r="A6906" t="str">
            <v>FY2015</v>
          </cell>
        </row>
        <row r="6907">
          <cell r="A6907" t="str">
            <v>FY2015</v>
          </cell>
        </row>
        <row r="6908">
          <cell r="A6908" t="str">
            <v>FY2015</v>
          </cell>
        </row>
        <row r="6909">
          <cell r="A6909" t="str">
            <v>FY2015</v>
          </cell>
        </row>
        <row r="6910">
          <cell r="A6910" t="str">
            <v>FY2015</v>
          </cell>
        </row>
        <row r="6911">
          <cell r="A6911" t="str">
            <v>FY2015</v>
          </cell>
        </row>
        <row r="6912">
          <cell r="A6912" t="str">
            <v>FY2015</v>
          </cell>
        </row>
        <row r="6913">
          <cell r="A6913" t="str">
            <v>FY2015</v>
          </cell>
        </row>
        <row r="6914">
          <cell r="A6914" t="str">
            <v>FY2015</v>
          </cell>
        </row>
        <row r="6915">
          <cell r="A6915" t="str">
            <v>FY2015</v>
          </cell>
        </row>
        <row r="6916">
          <cell r="A6916" t="str">
            <v>FY2015</v>
          </cell>
        </row>
        <row r="6917">
          <cell r="A6917" t="str">
            <v>FY2015</v>
          </cell>
        </row>
        <row r="6918">
          <cell r="A6918" t="str">
            <v>FY2015</v>
          </cell>
        </row>
        <row r="6919">
          <cell r="A6919" t="str">
            <v>FY2015</v>
          </cell>
        </row>
        <row r="6920">
          <cell r="A6920" t="str">
            <v>FY2015</v>
          </cell>
        </row>
        <row r="6921">
          <cell r="A6921" t="str">
            <v>FY2015</v>
          </cell>
        </row>
        <row r="6922">
          <cell r="A6922" t="str">
            <v>FY2015</v>
          </cell>
        </row>
        <row r="6923">
          <cell r="A6923" t="str">
            <v>FY2015</v>
          </cell>
        </row>
        <row r="6924">
          <cell r="A6924" t="str">
            <v>FY2015</v>
          </cell>
        </row>
        <row r="6925">
          <cell r="A6925" t="str">
            <v>FY2015</v>
          </cell>
        </row>
        <row r="6926">
          <cell r="A6926" t="str">
            <v>FY2015</v>
          </cell>
        </row>
        <row r="6927">
          <cell r="A6927" t="str">
            <v>FY2015</v>
          </cell>
        </row>
        <row r="6928">
          <cell r="A6928" t="str">
            <v>FY2015</v>
          </cell>
        </row>
        <row r="6929">
          <cell r="A6929" t="str">
            <v>FY2015</v>
          </cell>
        </row>
        <row r="6930">
          <cell r="A6930" t="str">
            <v>FY2015</v>
          </cell>
        </row>
        <row r="6931">
          <cell r="A6931" t="str">
            <v>FY2015</v>
          </cell>
        </row>
        <row r="6932">
          <cell r="A6932" t="str">
            <v>FY2015</v>
          </cell>
        </row>
        <row r="6933">
          <cell r="A6933" t="str">
            <v>FY2015</v>
          </cell>
        </row>
        <row r="6934">
          <cell r="A6934" t="str">
            <v>FY2015</v>
          </cell>
        </row>
        <row r="6935">
          <cell r="A6935" t="str">
            <v>FY2015</v>
          </cell>
        </row>
        <row r="6936">
          <cell r="A6936" t="str">
            <v>FY2015</v>
          </cell>
        </row>
        <row r="6937">
          <cell r="A6937" t="str">
            <v>FY2015</v>
          </cell>
        </row>
        <row r="6938">
          <cell r="A6938" t="str">
            <v>FY2015</v>
          </cell>
        </row>
        <row r="6939">
          <cell r="A6939" t="str">
            <v>FY2015</v>
          </cell>
        </row>
        <row r="6940">
          <cell r="A6940" t="str">
            <v>FY2015</v>
          </cell>
        </row>
        <row r="6941">
          <cell r="A6941" t="str">
            <v>FY2015</v>
          </cell>
        </row>
        <row r="6942">
          <cell r="A6942" t="str">
            <v>FY2015</v>
          </cell>
        </row>
        <row r="6943">
          <cell r="A6943" t="str">
            <v>FY2015</v>
          </cell>
        </row>
        <row r="6944">
          <cell r="A6944" t="str">
            <v>FY2015</v>
          </cell>
        </row>
        <row r="6945">
          <cell r="A6945" t="str">
            <v>FY2015</v>
          </cell>
        </row>
        <row r="6946">
          <cell r="A6946" t="str">
            <v>FY2015</v>
          </cell>
        </row>
        <row r="6947">
          <cell r="A6947" t="str">
            <v>FY2015</v>
          </cell>
        </row>
        <row r="6948">
          <cell r="A6948" t="str">
            <v>FY2015</v>
          </cell>
        </row>
        <row r="6949">
          <cell r="A6949" t="str">
            <v>FY2015</v>
          </cell>
        </row>
        <row r="6950">
          <cell r="A6950" t="str">
            <v>FY2015</v>
          </cell>
        </row>
        <row r="6951">
          <cell r="A6951" t="str">
            <v>FY2015</v>
          </cell>
        </row>
        <row r="6952">
          <cell r="A6952" t="str">
            <v>FY2015</v>
          </cell>
        </row>
        <row r="6953">
          <cell r="A6953" t="str">
            <v>FY2015</v>
          </cell>
        </row>
        <row r="6954">
          <cell r="A6954" t="str">
            <v>FY2015</v>
          </cell>
        </row>
        <row r="6955">
          <cell r="A6955" t="str">
            <v>FY2015</v>
          </cell>
        </row>
        <row r="6956">
          <cell r="A6956" t="str">
            <v>FY2015</v>
          </cell>
        </row>
        <row r="6957">
          <cell r="A6957" t="str">
            <v>FY2015</v>
          </cell>
        </row>
        <row r="6958">
          <cell r="A6958" t="str">
            <v>FY2015</v>
          </cell>
        </row>
        <row r="6959">
          <cell r="A6959" t="str">
            <v>FY2015</v>
          </cell>
        </row>
        <row r="6960">
          <cell r="A6960" t="str">
            <v>FY2015</v>
          </cell>
        </row>
        <row r="6961">
          <cell r="A6961" t="str">
            <v>FY2015</v>
          </cell>
        </row>
        <row r="6962">
          <cell r="A6962" t="str">
            <v>FY2015</v>
          </cell>
        </row>
        <row r="6963">
          <cell r="A6963" t="str">
            <v>FY2015</v>
          </cell>
        </row>
        <row r="6964">
          <cell r="A6964" t="str">
            <v>FY2015</v>
          </cell>
        </row>
        <row r="6965">
          <cell r="A6965" t="str">
            <v>FY2015</v>
          </cell>
        </row>
        <row r="6966">
          <cell r="A6966" t="str">
            <v>FY2015</v>
          </cell>
        </row>
        <row r="6967">
          <cell r="A6967" t="str">
            <v>FY2015</v>
          </cell>
        </row>
        <row r="6968">
          <cell r="A6968" t="str">
            <v>FY2015</v>
          </cell>
        </row>
        <row r="6969">
          <cell r="A6969" t="str">
            <v>FY2015</v>
          </cell>
        </row>
        <row r="6970">
          <cell r="A6970" t="str">
            <v>FY2015</v>
          </cell>
        </row>
        <row r="6971">
          <cell r="A6971" t="str">
            <v>FY2015</v>
          </cell>
        </row>
        <row r="6972">
          <cell r="A6972" t="str">
            <v>FY2015</v>
          </cell>
        </row>
        <row r="6973">
          <cell r="A6973" t="str">
            <v>FY2015</v>
          </cell>
        </row>
        <row r="6974">
          <cell r="A6974" t="str">
            <v>FY2015</v>
          </cell>
        </row>
        <row r="6975">
          <cell r="A6975" t="str">
            <v>FY2015</v>
          </cell>
        </row>
        <row r="6976">
          <cell r="A6976" t="str">
            <v>FY2015</v>
          </cell>
        </row>
        <row r="6977">
          <cell r="A6977" t="str">
            <v>FY2015</v>
          </cell>
        </row>
        <row r="6978">
          <cell r="A6978" t="str">
            <v>FY2015</v>
          </cell>
        </row>
        <row r="6979">
          <cell r="A6979" t="str">
            <v>FY2015</v>
          </cell>
        </row>
        <row r="6980">
          <cell r="A6980" t="str">
            <v>FY2015</v>
          </cell>
        </row>
        <row r="6981">
          <cell r="A6981" t="str">
            <v>FY2015</v>
          </cell>
        </row>
        <row r="6982">
          <cell r="A6982" t="str">
            <v>FY2015</v>
          </cell>
        </row>
        <row r="6983">
          <cell r="A6983" t="str">
            <v>FY2015</v>
          </cell>
        </row>
        <row r="6984">
          <cell r="A6984" t="str">
            <v>FY2015</v>
          </cell>
        </row>
        <row r="6985">
          <cell r="A6985" t="str">
            <v>FY2015</v>
          </cell>
        </row>
        <row r="6986">
          <cell r="A6986" t="str">
            <v>FY2015</v>
          </cell>
        </row>
        <row r="6987">
          <cell r="A6987" t="str">
            <v>FY2015</v>
          </cell>
        </row>
        <row r="6988">
          <cell r="A6988" t="str">
            <v>FY2015</v>
          </cell>
        </row>
        <row r="6989">
          <cell r="A6989" t="str">
            <v>FY2015</v>
          </cell>
        </row>
        <row r="6990">
          <cell r="A6990" t="str">
            <v>FY2015</v>
          </cell>
        </row>
        <row r="6991">
          <cell r="A6991" t="str">
            <v>FY2015</v>
          </cell>
        </row>
        <row r="6992">
          <cell r="A6992" t="str">
            <v>FY2015</v>
          </cell>
        </row>
        <row r="6993">
          <cell r="A6993" t="str">
            <v>FY2015</v>
          </cell>
        </row>
        <row r="6994">
          <cell r="A6994" t="str">
            <v>FY2015</v>
          </cell>
        </row>
        <row r="6995">
          <cell r="A6995" t="str">
            <v>FY2015</v>
          </cell>
        </row>
        <row r="6996">
          <cell r="A6996" t="str">
            <v>FY2015</v>
          </cell>
        </row>
        <row r="6997">
          <cell r="A6997" t="str">
            <v>FY2015</v>
          </cell>
        </row>
        <row r="6998">
          <cell r="A6998" t="str">
            <v>FY2015</v>
          </cell>
        </row>
        <row r="6999">
          <cell r="A6999" t="str">
            <v>FY2015</v>
          </cell>
        </row>
        <row r="7000">
          <cell r="A7000" t="str">
            <v>FY2015</v>
          </cell>
        </row>
        <row r="7001">
          <cell r="A7001" t="str">
            <v>FY2015</v>
          </cell>
        </row>
        <row r="7002">
          <cell r="A7002" t="str">
            <v>FY2015</v>
          </cell>
        </row>
        <row r="7003">
          <cell r="A7003" t="str">
            <v>FY2015</v>
          </cell>
        </row>
        <row r="7004">
          <cell r="A7004" t="str">
            <v>FY2015</v>
          </cell>
        </row>
        <row r="7005">
          <cell r="A7005" t="str">
            <v>FY2015</v>
          </cell>
        </row>
        <row r="7006">
          <cell r="A7006" t="str">
            <v>FY2015</v>
          </cell>
        </row>
        <row r="7007">
          <cell r="A7007" t="str">
            <v>FY2015</v>
          </cell>
        </row>
        <row r="7008">
          <cell r="A7008" t="str">
            <v>FY2015</v>
          </cell>
        </row>
        <row r="7009">
          <cell r="A7009" t="str">
            <v>FY2015</v>
          </cell>
        </row>
        <row r="7010">
          <cell r="A7010" t="str">
            <v>FY2015</v>
          </cell>
        </row>
        <row r="7011">
          <cell r="A7011" t="str">
            <v>FY2015</v>
          </cell>
        </row>
        <row r="7012">
          <cell r="A7012" t="str">
            <v>FY2015</v>
          </cell>
        </row>
        <row r="7013">
          <cell r="A7013" t="str">
            <v>FY2015</v>
          </cell>
        </row>
        <row r="7014">
          <cell r="A7014" t="str">
            <v>FY2015</v>
          </cell>
        </row>
        <row r="7015">
          <cell r="A7015" t="str">
            <v>FY2015</v>
          </cell>
        </row>
        <row r="7016">
          <cell r="A7016" t="str">
            <v>FY2015</v>
          </cell>
        </row>
        <row r="7017">
          <cell r="A7017" t="str">
            <v>FY2015</v>
          </cell>
        </row>
        <row r="7018">
          <cell r="A7018" t="str">
            <v>FY2015</v>
          </cell>
        </row>
        <row r="7019">
          <cell r="A7019" t="str">
            <v>FY2015</v>
          </cell>
        </row>
        <row r="7020">
          <cell r="A7020" t="str">
            <v>FY2015</v>
          </cell>
        </row>
        <row r="7021">
          <cell r="A7021" t="str">
            <v>FY2015</v>
          </cell>
        </row>
        <row r="7022">
          <cell r="A7022" t="str">
            <v>FY2015</v>
          </cell>
        </row>
        <row r="7023">
          <cell r="A7023" t="str">
            <v>FY2015</v>
          </cell>
        </row>
        <row r="7024">
          <cell r="A7024" t="str">
            <v>FY2015</v>
          </cell>
        </row>
        <row r="7025">
          <cell r="A7025" t="str">
            <v>FY2015</v>
          </cell>
        </row>
        <row r="7026">
          <cell r="A7026" t="str">
            <v>FY2015</v>
          </cell>
        </row>
        <row r="7027">
          <cell r="A7027" t="str">
            <v>FY2015</v>
          </cell>
        </row>
        <row r="7028">
          <cell r="A7028" t="str">
            <v>FY2015</v>
          </cell>
        </row>
        <row r="7029">
          <cell r="A7029" t="str">
            <v>FY2015</v>
          </cell>
        </row>
        <row r="7030">
          <cell r="A7030" t="str">
            <v>FY2015</v>
          </cell>
        </row>
        <row r="7031">
          <cell r="A7031" t="str">
            <v>FY2015</v>
          </cell>
        </row>
        <row r="7032">
          <cell r="A7032" t="str">
            <v>FY2015</v>
          </cell>
        </row>
        <row r="7033">
          <cell r="A7033" t="str">
            <v>FY2015</v>
          </cell>
        </row>
        <row r="7034">
          <cell r="A7034" t="str">
            <v>FY2015</v>
          </cell>
        </row>
        <row r="7035">
          <cell r="A7035" t="str">
            <v>FY2015</v>
          </cell>
        </row>
        <row r="7036">
          <cell r="A7036" t="str">
            <v>FY2015</v>
          </cell>
        </row>
        <row r="7037">
          <cell r="A7037" t="str">
            <v>FY2015</v>
          </cell>
        </row>
        <row r="7038">
          <cell r="A7038" t="str">
            <v>FY2015</v>
          </cell>
        </row>
        <row r="7039">
          <cell r="A7039" t="str">
            <v>FY2015</v>
          </cell>
        </row>
        <row r="7040">
          <cell r="A7040" t="str">
            <v>FY2015</v>
          </cell>
        </row>
        <row r="7041">
          <cell r="A7041" t="str">
            <v>FY2015</v>
          </cell>
        </row>
        <row r="7042">
          <cell r="A7042" t="str">
            <v>FY2015</v>
          </cell>
        </row>
        <row r="7043">
          <cell r="A7043" t="str">
            <v>FY2015</v>
          </cell>
        </row>
        <row r="7044">
          <cell r="A7044" t="str">
            <v>FY2015</v>
          </cell>
        </row>
        <row r="7045">
          <cell r="A7045" t="str">
            <v>FY2015</v>
          </cell>
        </row>
        <row r="7046">
          <cell r="A7046" t="str">
            <v>FY2015</v>
          </cell>
        </row>
        <row r="7047">
          <cell r="A7047" t="str">
            <v>FY2015</v>
          </cell>
        </row>
        <row r="7048">
          <cell r="A7048" t="str">
            <v>FY2015</v>
          </cell>
        </row>
        <row r="7049">
          <cell r="A7049" t="str">
            <v>FY2015</v>
          </cell>
        </row>
        <row r="7050">
          <cell r="A7050" t="str">
            <v>FY2015</v>
          </cell>
        </row>
        <row r="7051">
          <cell r="A7051" t="str">
            <v>FY2015</v>
          </cell>
        </row>
        <row r="7052">
          <cell r="A7052" t="str">
            <v>FY2015</v>
          </cell>
        </row>
        <row r="7053">
          <cell r="A7053" t="str">
            <v>FY2015</v>
          </cell>
        </row>
        <row r="7054">
          <cell r="A7054" t="str">
            <v>FY2015</v>
          </cell>
        </row>
        <row r="7055">
          <cell r="A7055" t="str">
            <v>FY2015</v>
          </cell>
        </row>
        <row r="7056">
          <cell r="A7056" t="str">
            <v>FY2015</v>
          </cell>
        </row>
        <row r="7057">
          <cell r="A7057" t="str">
            <v>FY2015</v>
          </cell>
        </row>
        <row r="7058">
          <cell r="A7058" t="str">
            <v>FY2015</v>
          </cell>
        </row>
        <row r="7059">
          <cell r="A7059" t="str">
            <v>FY2015</v>
          </cell>
        </row>
        <row r="7060">
          <cell r="A7060" t="str">
            <v>FY2015</v>
          </cell>
        </row>
        <row r="7061">
          <cell r="A7061" t="str">
            <v>FY2015</v>
          </cell>
        </row>
        <row r="7062">
          <cell r="A7062" t="str">
            <v>FY2015</v>
          </cell>
        </row>
        <row r="7063">
          <cell r="A7063" t="str">
            <v>FY2015</v>
          </cell>
        </row>
        <row r="7064">
          <cell r="A7064" t="str">
            <v>FY2015</v>
          </cell>
        </row>
        <row r="7065">
          <cell r="A7065" t="str">
            <v>FY2015</v>
          </cell>
        </row>
        <row r="7066">
          <cell r="A7066" t="str">
            <v>FY2015</v>
          </cell>
        </row>
        <row r="7067">
          <cell r="A7067" t="str">
            <v>FY2015</v>
          </cell>
        </row>
        <row r="7068">
          <cell r="A7068" t="str">
            <v>FY2015</v>
          </cell>
        </row>
        <row r="7069">
          <cell r="A7069" t="str">
            <v>FY2015</v>
          </cell>
        </row>
        <row r="7070">
          <cell r="A7070" t="str">
            <v>FY2015</v>
          </cell>
        </row>
        <row r="7071">
          <cell r="A7071" t="str">
            <v>FY2015</v>
          </cell>
        </row>
        <row r="7072">
          <cell r="A7072" t="str">
            <v>FY2015</v>
          </cell>
        </row>
        <row r="7073">
          <cell r="A7073" t="str">
            <v>FY2015</v>
          </cell>
        </row>
        <row r="7074">
          <cell r="A7074" t="str">
            <v>FY2015</v>
          </cell>
        </row>
        <row r="7075">
          <cell r="A7075" t="str">
            <v>FY2015</v>
          </cell>
        </row>
        <row r="7076">
          <cell r="A7076" t="str">
            <v>FY2015</v>
          </cell>
        </row>
        <row r="7077">
          <cell r="A7077" t="str">
            <v>FY2015</v>
          </cell>
        </row>
        <row r="7078">
          <cell r="A7078" t="str">
            <v>FY2015</v>
          </cell>
        </row>
        <row r="7079">
          <cell r="A7079" t="str">
            <v>FY2015</v>
          </cell>
        </row>
        <row r="7080">
          <cell r="A7080" t="str">
            <v>FY2015</v>
          </cell>
        </row>
        <row r="7081">
          <cell r="A7081" t="str">
            <v>FY2015</v>
          </cell>
        </row>
        <row r="7082">
          <cell r="A7082" t="str">
            <v>FY2015</v>
          </cell>
        </row>
        <row r="7083">
          <cell r="A7083" t="str">
            <v>FY2015</v>
          </cell>
        </row>
        <row r="7084">
          <cell r="A7084" t="str">
            <v>FY2015</v>
          </cell>
        </row>
        <row r="7085">
          <cell r="A7085" t="str">
            <v>FY2015</v>
          </cell>
        </row>
        <row r="7086">
          <cell r="A7086" t="str">
            <v>FY2015</v>
          </cell>
        </row>
        <row r="7087">
          <cell r="A7087" t="str">
            <v>FY2015</v>
          </cell>
        </row>
        <row r="7088">
          <cell r="A7088" t="str">
            <v>FY2015</v>
          </cell>
        </row>
        <row r="7089">
          <cell r="A7089" t="str">
            <v>FY2015</v>
          </cell>
        </row>
        <row r="7090">
          <cell r="A7090" t="str">
            <v>FY2015</v>
          </cell>
        </row>
        <row r="7091">
          <cell r="A7091" t="str">
            <v>FY2015</v>
          </cell>
        </row>
        <row r="7092">
          <cell r="A7092" t="str">
            <v>FY2015</v>
          </cell>
        </row>
        <row r="7093">
          <cell r="A7093" t="str">
            <v>FY2015</v>
          </cell>
        </row>
        <row r="7094">
          <cell r="A7094" t="str">
            <v>FY2015</v>
          </cell>
        </row>
        <row r="7095">
          <cell r="A7095" t="str">
            <v>FY2015</v>
          </cell>
        </row>
        <row r="7096">
          <cell r="A7096" t="str">
            <v>FY2015</v>
          </cell>
        </row>
        <row r="7097">
          <cell r="A7097" t="str">
            <v>FY2015</v>
          </cell>
        </row>
        <row r="7098">
          <cell r="A7098" t="str">
            <v>FY2015</v>
          </cell>
        </row>
        <row r="7099">
          <cell r="A7099" t="str">
            <v>FY2015</v>
          </cell>
        </row>
        <row r="7100">
          <cell r="A7100" t="str">
            <v>FY2015</v>
          </cell>
        </row>
        <row r="7101">
          <cell r="A7101" t="str">
            <v>FY2015</v>
          </cell>
        </row>
        <row r="7102">
          <cell r="A7102" t="str">
            <v>FY2015</v>
          </cell>
        </row>
        <row r="7103">
          <cell r="A7103" t="str">
            <v>FY2015</v>
          </cell>
        </row>
        <row r="7104">
          <cell r="A7104" t="str">
            <v>FY2015</v>
          </cell>
        </row>
        <row r="7105">
          <cell r="A7105" t="str">
            <v>FY2015</v>
          </cell>
        </row>
        <row r="7106">
          <cell r="A7106" t="str">
            <v>FY2015</v>
          </cell>
        </row>
        <row r="7107">
          <cell r="A7107" t="str">
            <v>FY2015</v>
          </cell>
        </row>
        <row r="7108">
          <cell r="A7108" t="str">
            <v>FY2015</v>
          </cell>
        </row>
        <row r="7109">
          <cell r="A7109" t="str">
            <v>FY2015</v>
          </cell>
        </row>
        <row r="7110">
          <cell r="A7110" t="str">
            <v>FY2015</v>
          </cell>
        </row>
        <row r="7111">
          <cell r="A7111" t="str">
            <v>FY2015</v>
          </cell>
        </row>
        <row r="7112">
          <cell r="A7112" t="str">
            <v>FY2015</v>
          </cell>
        </row>
        <row r="7113">
          <cell r="A7113" t="str">
            <v>FY2015</v>
          </cell>
        </row>
        <row r="7114">
          <cell r="A7114" t="str">
            <v>FY2015</v>
          </cell>
        </row>
        <row r="7115">
          <cell r="A7115" t="str">
            <v>FY2015</v>
          </cell>
        </row>
        <row r="7116">
          <cell r="A7116" t="str">
            <v>FY2015</v>
          </cell>
        </row>
        <row r="7117">
          <cell r="A7117" t="str">
            <v>FY2015</v>
          </cell>
        </row>
        <row r="7118">
          <cell r="A7118" t="str">
            <v>FY2015</v>
          </cell>
        </row>
        <row r="7119">
          <cell r="A7119" t="str">
            <v>FY2015</v>
          </cell>
        </row>
        <row r="7120">
          <cell r="A7120" t="str">
            <v>FY2015</v>
          </cell>
        </row>
        <row r="7121">
          <cell r="A7121" t="str">
            <v>FY2015</v>
          </cell>
        </row>
        <row r="7122">
          <cell r="A7122" t="str">
            <v>FY2015</v>
          </cell>
        </row>
        <row r="7123">
          <cell r="A7123" t="str">
            <v>FY2015</v>
          </cell>
        </row>
        <row r="7124">
          <cell r="A7124" t="str">
            <v>FY2015</v>
          </cell>
        </row>
        <row r="7125">
          <cell r="A7125" t="str">
            <v>FY2015</v>
          </cell>
        </row>
        <row r="7126">
          <cell r="A7126" t="str">
            <v>FY2015</v>
          </cell>
        </row>
        <row r="7127">
          <cell r="A7127" t="str">
            <v>FY2015</v>
          </cell>
        </row>
        <row r="7128">
          <cell r="A7128" t="str">
            <v>FY2015</v>
          </cell>
        </row>
        <row r="7129">
          <cell r="A7129" t="str">
            <v>FY2015</v>
          </cell>
        </row>
        <row r="7130">
          <cell r="A7130" t="str">
            <v>FY2015</v>
          </cell>
        </row>
        <row r="7131">
          <cell r="A7131" t="str">
            <v>FY2015</v>
          </cell>
        </row>
        <row r="7132">
          <cell r="A7132" t="str">
            <v>FY2015</v>
          </cell>
        </row>
        <row r="7133">
          <cell r="A7133" t="str">
            <v>FY2015</v>
          </cell>
        </row>
        <row r="7134">
          <cell r="A7134" t="str">
            <v>FY2015</v>
          </cell>
        </row>
        <row r="7135">
          <cell r="A7135" t="str">
            <v>FY2015</v>
          </cell>
        </row>
        <row r="7136">
          <cell r="A7136" t="str">
            <v>FY2015</v>
          </cell>
        </row>
        <row r="7137">
          <cell r="A7137" t="str">
            <v>FY2015</v>
          </cell>
        </row>
        <row r="7138">
          <cell r="A7138" t="str">
            <v>FY2015</v>
          </cell>
        </row>
        <row r="7139">
          <cell r="A7139" t="str">
            <v>FY2015</v>
          </cell>
        </row>
        <row r="7140">
          <cell r="A7140" t="str">
            <v>FY2015</v>
          </cell>
        </row>
        <row r="7141">
          <cell r="A7141" t="str">
            <v>FY2015</v>
          </cell>
        </row>
        <row r="7142">
          <cell r="A7142" t="str">
            <v>FY2015</v>
          </cell>
        </row>
        <row r="7143">
          <cell r="A7143" t="str">
            <v>FY2015</v>
          </cell>
        </row>
        <row r="7144">
          <cell r="A7144" t="str">
            <v>FY2015</v>
          </cell>
        </row>
        <row r="7145">
          <cell r="A7145" t="str">
            <v>FY2015</v>
          </cell>
        </row>
        <row r="7146">
          <cell r="A7146" t="str">
            <v>FY2015</v>
          </cell>
        </row>
        <row r="7147">
          <cell r="A7147" t="str">
            <v>FY2015</v>
          </cell>
        </row>
        <row r="7148">
          <cell r="A7148" t="str">
            <v>FY2015</v>
          </cell>
        </row>
        <row r="7149">
          <cell r="A7149" t="str">
            <v>FY2015</v>
          </cell>
        </row>
        <row r="7150">
          <cell r="A7150" t="str">
            <v>FY2015</v>
          </cell>
        </row>
        <row r="7151">
          <cell r="A7151" t="str">
            <v>FY2015</v>
          </cell>
        </row>
        <row r="7152">
          <cell r="A7152" t="str">
            <v>FY2015</v>
          </cell>
        </row>
        <row r="7153">
          <cell r="A7153" t="str">
            <v>FY2015</v>
          </cell>
        </row>
        <row r="7154">
          <cell r="A7154" t="str">
            <v>FY2015</v>
          </cell>
        </row>
        <row r="7155">
          <cell r="A7155" t="str">
            <v>FY2015</v>
          </cell>
        </row>
        <row r="7156">
          <cell r="A7156" t="str">
            <v>FY2015</v>
          </cell>
        </row>
        <row r="7157">
          <cell r="A7157" t="str">
            <v>FY2015</v>
          </cell>
        </row>
        <row r="7158">
          <cell r="A7158" t="str">
            <v>FY2015</v>
          </cell>
        </row>
        <row r="7159">
          <cell r="A7159" t="str">
            <v>FY2015</v>
          </cell>
        </row>
        <row r="7160">
          <cell r="A7160" t="str">
            <v>FY2015</v>
          </cell>
        </row>
        <row r="7161">
          <cell r="A7161" t="str">
            <v>FY2015</v>
          </cell>
        </row>
        <row r="7162">
          <cell r="A7162" t="str">
            <v>FY2015</v>
          </cell>
        </row>
        <row r="7163">
          <cell r="A7163" t="str">
            <v>FY2015</v>
          </cell>
        </row>
        <row r="7164">
          <cell r="A7164" t="str">
            <v>FY2015</v>
          </cell>
        </row>
        <row r="7165">
          <cell r="A7165" t="str">
            <v>FY2015</v>
          </cell>
        </row>
        <row r="7166">
          <cell r="A7166" t="str">
            <v>FY2015</v>
          </cell>
        </row>
        <row r="7167">
          <cell r="A7167" t="str">
            <v>FY2015</v>
          </cell>
        </row>
        <row r="7168">
          <cell r="A7168" t="str">
            <v>FY2015</v>
          </cell>
        </row>
        <row r="7169">
          <cell r="A7169" t="str">
            <v>FY2015</v>
          </cell>
        </row>
        <row r="7170">
          <cell r="A7170" t="str">
            <v>FY2015</v>
          </cell>
        </row>
        <row r="7171">
          <cell r="A7171" t="str">
            <v>FY2015</v>
          </cell>
        </row>
        <row r="7172">
          <cell r="A7172" t="str">
            <v>FY2015</v>
          </cell>
        </row>
        <row r="7173">
          <cell r="A7173" t="str">
            <v>FY2015</v>
          </cell>
        </row>
        <row r="7174">
          <cell r="A7174" t="str">
            <v>FY2015</v>
          </cell>
        </row>
        <row r="7175">
          <cell r="A7175" t="str">
            <v>FY2015</v>
          </cell>
        </row>
        <row r="7176">
          <cell r="A7176" t="str">
            <v>FY2015</v>
          </cell>
        </row>
        <row r="7177">
          <cell r="A7177" t="str">
            <v>FY2015</v>
          </cell>
        </row>
        <row r="7178">
          <cell r="A7178" t="str">
            <v>FY2015</v>
          </cell>
        </row>
        <row r="7179">
          <cell r="A7179" t="str">
            <v>FY2015</v>
          </cell>
        </row>
        <row r="7180">
          <cell r="A7180" t="str">
            <v>FY2015</v>
          </cell>
        </row>
        <row r="7181">
          <cell r="A7181" t="str">
            <v>FY2015</v>
          </cell>
        </row>
        <row r="7182">
          <cell r="A7182" t="str">
            <v>FY2015</v>
          </cell>
        </row>
        <row r="7183">
          <cell r="A7183" t="str">
            <v>FY2015</v>
          </cell>
        </row>
        <row r="7184">
          <cell r="A7184" t="str">
            <v>FY2015</v>
          </cell>
        </row>
        <row r="7185">
          <cell r="A7185" t="str">
            <v>FY2015</v>
          </cell>
        </row>
        <row r="7186">
          <cell r="A7186" t="str">
            <v>FY2015</v>
          </cell>
        </row>
        <row r="7187">
          <cell r="A7187" t="str">
            <v>FY2015</v>
          </cell>
        </row>
        <row r="7188">
          <cell r="A7188" t="str">
            <v>FY2015</v>
          </cell>
        </row>
        <row r="7189">
          <cell r="A7189" t="str">
            <v>FY2015</v>
          </cell>
        </row>
        <row r="7190">
          <cell r="A7190" t="str">
            <v>FY2015</v>
          </cell>
        </row>
        <row r="7191">
          <cell r="A7191" t="str">
            <v>FY2015</v>
          </cell>
        </row>
        <row r="7192">
          <cell r="A7192" t="str">
            <v>FY2015</v>
          </cell>
        </row>
        <row r="7193">
          <cell r="A7193" t="str">
            <v>FY2015</v>
          </cell>
        </row>
        <row r="7194">
          <cell r="A7194" t="str">
            <v>FY2015</v>
          </cell>
        </row>
        <row r="7195">
          <cell r="A7195" t="str">
            <v>FY2015</v>
          </cell>
        </row>
        <row r="7196">
          <cell r="A7196" t="str">
            <v>FY2015</v>
          </cell>
        </row>
        <row r="7197">
          <cell r="A7197" t="str">
            <v>FY2015</v>
          </cell>
        </row>
        <row r="7198">
          <cell r="A7198" t="str">
            <v>FY2015</v>
          </cell>
        </row>
        <row r="7199">
          <cell r="A7199" t="str">
            <v>FY2015</v>
          </cell>
        </row>
        <row r="7200">
          <cell r="A7200" t="str">
            <v>FY2015</v>
          </cell>
        </row>
        <row r="7201">
          <cell r="A7201" t="str">
            <v>FY2015</v>
          </cell>
        </row>
        <row r="7202">
          <cell r="A7202" t="str">
            <v>FY2015</v>
          </cell>
        </row>
        <row r="7203">
          <cell r="A7203" t="str">
            <v>FY2015</v>
          </cell>
        </row>
        <row r="7204">
          <cell r="A7204" t="str">
            <v>FY2015</v>
          </cell>
        </row>
        <row r="7205">
          <cell r="A7205" t="str">
            <v>FY2015</v>
          </cell>
        </row>
        <row r="7206">
          <cell r="A7206" t="str">
            <v>FY2015</v>
          </cell>
        </row>
        <row r="7207">
          <cell r="A7207" t="str">
            <v>FY2015</v>
          </cell>
        </row>
        <row r="7208">
          <cell r="A7208" t="str">
            <v>FY2015</v>
          </cell>
        </row>
        <row r="7209">
          <cell r="A7209" t="str">
            <v>FY2015</v>
          </cell>
        </row>
        <row r="7210">
          <cell r="A7210" t="str">
            <v>FY2015</v>
          </cell>
        </row>
        <row r="7211">
          <cell r="A7211" t="str">
            <v>FY2015</v>
          </cell>
        </row>
        <row r="7212">
          <cell r="A7212" t="str">
            <v>FY2015</v>
          </cell>
        </row>
        <row r="7213">
          <cell r="A7213" t="str">
            <v>FY2015</v>
          </cell>
        </row>
        <row r="7214">
          <cell r="A7214" t="str">
            <v>FY2015</v>
          </cell>
        </row>
        <row r="7215">
          <cell r="A7215" t="str">
            <v>FY2015</v>
          </cell>
        </row>
        <row r="7216">
          <cell r="A7216" t="str">
            <v>FY2015</v>
          </cell>
        </row>
        <row r="7217">
          <cell r="A7217" t="str">
            <v>FY2015</v>
          </cell>
        </row>
        <row r="7218">
          <cell r="A7218" t="str">
            <v>FY2015</v>
          </cell>
        </row>
        <row r="7219">
          <cell r="A7219" t="str">
            <v>FY2015</v>
          </cell>
        </row>
        <row r="7220">
          <cell r="A7220" t="str">
            <v>FY2015</v>
          </cell>
        </row>
        <row r="7221">
          <cell r="A7221" t="str">
            <v>FY2015</v>
          </cell>
        </row>
        <row r="7222">
          <cell r="A7222" t="str">
            <v>FY2015</v>
          </cell>
        </row>
        <row r="7223">
          <cell r="A7223" t="str">
            <v>FY2015</v>
          </cell>
        </row>
        <row r="7224">
          <cell r="A7224" t="str">
            <v>FY2015</v>
          </cell>
        </row>
        <row r="7225">
          <cell r="A7225" t="str">
            <v>FY2015</v>
          </cell>
        </row>
        <row r="7226">
          <cell r="A7226" t="str">
            <v>FY2015</v>
          </cell>
        </row>
        <row r="7227">
          <cell r="A7227" t="str">
            <v>FY2015</v>
          </cell>
        </row>
        <row r="7228">
          <cell r="A7228" t="str">
            <v>FY2015</v>
          </cell>
        </row>
        <row r="7229">
          <cell r="A7229" t="str">
            <v>FY2015</v>
          </cell>
        </row>
        <row r="7230">
          <cell r="A7230" t="str">
            <v>FY2015</v>
          </cell>
        </row>
        <row r="7231">
          <cell r="A7231" t="str">
            <v>FY2015</v>
          </cell>
        </row>
        <row r="7232">
          <cell r="A7232" t="str">
            <v>FY2015</v>
          </cell>
        </row>
        <row r="7233">
          <cell r="A7233" t="str">
            <v>FY2015</v>
          </cell>
        </row>
        <row r="7234">
          <cell r="A7234" t="str">
            <v>FY2015</v>
          </cell>
        </row>
        <row r="7235">
          <cell r="A7235" t="str">
            <v>FY2015</v>
          </cell>
        </row>
        <row r="7236">
          <cell r="A7236" t="str">
            <v>FY2015</v>
          </cell>
        </row>
        <row r="7237">
          <cell r="A7237" t="str">
            <v>FY2015</v>
          </cell>
        </row>
        <row r="7238">
          <cell r="A7238" t="str">
            <v>FY2015</v>
          </cell>
        </row>
        <row r="7239">
          <cell r="A7239" t="str">
            <v>FY2015</v>
          </cell>
        </row>
        <row r="7240">
          <cell r="A7240" t="str">
            <v>FY2015</v>
          </cell>
        </row>
        <row r="7241">
          <cell r="A7241" t="str">
            <v>FY2015</v>
          </cell>
        </row>
        <row r="7242">
          <cell r="A7242" t="str">
            <v>FY2015</v>
          </cell>
        </row>
        <row r="7243">
          <cell r="A7243" t="str">
            <v>FY2015</v>
          </cell>
        </row>
        <row r="7244">
          <cell r="A7244" t="str">
            <v>FY2015</v>
          </cell>
        </row>
        <row r="7245">
          <cell r="A7245" t="str">
            <v>FY2015</v>
          </cell>
        </row>
        <row r="7246">
          <cell r="A7246" t="str">
            <v>FY2015</v>
          </cell>
        </row>
        <row r="7247">
          <cell r="A7247" t="str">
            <v>FY2015</v>
          </cell>
        </row>
        <row r="7248">
          <cell r="A7248" t="str">
            <v>FY2015</v>
          </cell>
        </row>
        <row r="7249">
          <cell r="A7249" t="str">
            <v>FY2015</v>
          </cell>
        </row>
        <row r="7250">
          <cell r="A7250" t="str">
            <v>FY2015</v>
          </cell>
        </row>
        <row r="7251">
          <cell r="A7251" t="str">
            <v>FY2015</v>
          </cell>
        </row>
        <row r="7252">
          <cell r="A7252" t="str">
            <v>FY2015</v>
          </cell>
        </row>
        <row r="7253">
          <cell r="A7253" t="str">
            <v>FY2015</v>
          </cell>
        </row>
        <row r="7254">
          <cell r="A7254" t="str">
            <v>FY2015</v>
          </cell>
        </row>
        <row r="7255">
          <cell r="A7255" t="str">
            <v>FY2015</v>
          </cell>
        </row>
        <row r="7256">
          <cell r="A7256" t="str">
            <v>FY2015</v>
          </cell>
        </row>
        <row r="7257">
          <cell r="A7257" t="str">
            <v>FY2015</v>
          </cell>
        </row>
        <row r="7258">
          <cell r="A7258" t="str">
            <v>FY2015</v>
          </cell>
        </row>
        <row r="7259">
          <cell r="A7259" t="str">
            <v>FY2015</v>
          </cell>
        </row>
        <row r="7260">
          <cell r="A7260" t="str">
            <v>FY2015</v>
          </cell>
        </row>
        <row r="7261">
          <cell r="A7261" t="str">
            <v>FY2015</v>
          </cell>
        </row>
        <row r="7262">
          <cell r="A7262" t="str">
            <v>FY2015</v>
          </cell>
        </row>
        <row r="7263">
          <cell r="A7263" t="str">
            <v>FY2015</v>
          </cell>
        </row>
        <row r="7264">
          <cell r="A7264" t="str">
            <v>FY2015</v>
          </cell>
        </row>
        <row r="7265">
          <cell r="A7265" t="str">
            <v>FY2015</v>
          </cell>
        </row>
        <row r="7266">
          <cell r="A7266" t="str">
            <v>FY2015</v>
          </cell>
        </row>
        <row r="7267">
          <cell r="A7267" t="str">
            <v>FY2015</v>
          </cell>
        </row>
        <row r="7268">
          <cell r="A7268" t="str">
            <v>FY2015</v>
          </cell>
        </row>
        <row r="7269">
          <cell r="A7269" t="str">
            <v>FY2015</v>
          </cell>
        </row>
        <row r="7270">
          <cell r="A7270" t="str">
            <v>FY2015</v>
          </cell>
        </row>
        <row r="7271">
          <cell r="A7271" t="str">
            <v>FY2015</v>
          </cell>
        </row>
        <row r="7272">
          <cell r="A7272" t="str">
            <v>FY2015</v>
          </cell>
        </row>
        <row r="7273">
          <cell r="A7273" t="str">
            <v>FY2015</v>
          </cell>
        </row>
        <row r="7274">
          <cell r="A7274" t="str">
            <v>FY2015</v>
          </cell>
        </row>
        <row r="7275">
          <cell r="A7275" t="str">
            <v>FY2015</v>
          </cell>
        </row>
        <row r="7276">
          <cell r="A7276" t="str">
            <v>FY2015</v>
          </cell>
        </row>
        <row r="7277">
          <cell r="A7277" t="str">
            <v>FY2015</v>
          </cell>
        </row>
        <row r="7278">
          <cell r="A7278" t="str">
            <v>FY2015</v>
          </cell>
        </row>
        <row r="7279">
          <cell r="A7279" t="str">
            <v>FY2015</v>
          </cell>
        </row>
        <row r="7280">
          <cell r="A7280" t="str">
            <v>FY2015</v>
          </cell>
        </row>
        <row r="7281">
          <cell r="A7281" t="str">
            <v>FY2015</v>
          </cell>
        </row>
        <row r="7282">
          <cell r="A7282" t="str">
            <v>FY2015</v>
          </cell>
        </row>
        <row r="7283">
          <cell r="A7283" t="str">
            <v>FY2015</v>
          </cell>
        </row>
        <row r="7284">
          <cell r="A7284" t="str">
            <v>FY2015</v>
          </cell>
        </row>
        <row r="7285">
          <cell r="A7285" t="str">
            <v>FY2015</v>
          </cell>
        </row>
        <row r="7286">
          <cell r="A7286" t="str">
            <v>FY2015</v>
          </cell>
        </row>
        <row r="7287">
          <cell r="A7287" t="str">
            <v>FY2015</v>
          </cell>
        </row>
        <row r="7288">
          <cell r="A7288" t="str">
            <v>FY2015</v>
          </cell>
        </row>
        <row r="7289">
          <cell r="A7289" t="str">
            <v>FY2015</v>
          </cell>
        </row>
        <row r="7290">
          <cell r="A7290" t="str">
            <v>FY2015</v>
          </cell>
        </row>
        <row r="7291">
          <cell r="A7291" t="str">
            <v>FY2015</v>
          </cell>
        </row>
        <row r="7292">
          <cell r="A7292" t="str">
            <v>FY2015</v>
          </cell>
        </row>
        <row r="7293">
          <cell r="A7293" t="str">
            <v>FY2015</v>
          </cell>
        </row>
        <row r="7294">
          <cell r="A7294" t="str">
            <v>FY2015</v>
          </cell>
        </row>
        <row r="7295">
          <cell r="A7295" t="str">
            <v>FY2015</v>
          </cell>
        </row>
        <row r="7296">
          <cell r="A7296" t="str">
            <v>FY2015</v>
          </cell>
        </row>
        <row r="7297">
          <cell r="A7297" t="str">
            <v>FY2015</v>
          </cell>
        </row>
        <row r="7298">
          <cell r="A7298" t="str">
            <v>FY2015</v>
          </cell>
        </row>
        <row r="7299">
          <cell r="A7299" t="str">
            <v>FY2015</v>
          </cell>
        </row>
        <row r="7300">
          <cell r="A7300" t="str">
            <v>FY2015</v>
          </cell>
        </row>
        <row r="7301">
          <cell r="A7301" t="str">
            <v>FY2015</v>
          </cell>
        </row>
        <row r="7302">
          <cell r="A7302" t="str">
            <v>FY2015</v>
          </cell>
        </row>
        <row r="7303">
          <cell r="A7303" t="str">
            <v>FY2015</v>
          </cell>
        </row>
        <row r="7304">
          <cell r="A7304" t="str">
            <v>FY2015</v>
          </cell>
        </row>
        <row r="7305">
          <cell r="A7305" t="str">
            <v>FY2015</v>
          </cell>
        </row>
        <row r="7306">
          <cell r="A7306" t="str">
            <v>FY2015</v>
          </cell>
        </row>
        <row r="7307">
          <cell r="A7307" t="str">
            <v>FY2015</v>
          </cell>
        </row>
        <row r="7308">
          <cell r="A7308" t="str">
            <v>FY2015</v>
          </cell>
        </row>
        <row r="7309">
          <cell r="A7309" t="str">
            <v>FY2015</v>
          </cell>
        </row>
        <row r="7310">
          <cell r="A7310" t="str">
            <v>FY2015</v>
          </cell>
        </row>
        <row r="7311">
          <cell r="A7311" t="str">
            <v>FY2015</v>
          </cell>
        </row>
        <row r="7312">
          <cell r="A7312" t="str">
            <v>FY2015</v>
          </cell>
        </row>
        <row r="7313">
          <cell r="A7313" t="str">
            <v>FY2015</v>
          </cell>
        </row>
        <row r="7314">
          <cell r="A7314" t="str">
            <v>FY2015</v>
          </cell>
        </row>
        <row r="7315">
          <cell r="A7315" t="str">
            <v>FY2015</v>
          </cell>
        </row>
        <row r="7316">
          <cell r="A7316" t="str">
            <v>FY2015</v>
          </cell>
        </row>
        <row r="7317">
          <cell r="A7317" t="str">
            <v>FY2015</v>
          </cell>
        </row>
        <row r="7318">
          <cell r="A7318" t="str">
            <v>FY2015</v>
          </cell>
        </row>
        <row r="7319">
          <cell r="A7319" t="str">
            <v>FY2015</v>
          </cell>
        </row>
        <row r="7320">
          <cell r="A7320" t="str">
            <v>FY2015</v>
          </cell>
        </row>
        <row r="7321">
          <cell r="A7321" t="str">
            <v>FY2015</v>
          </cell>
        </row>
        <row r="7322">
          <cell r="A7322" t="str">
            <v>FY2015</v>
          </cell>
        </row>
        <row r="7323">
          <cell r="A7323" t="str">
            <v>FY2015</v>
          </cell>
        </row>
        <row r="7324">
          <cell r="A7324" t="str">
            <v>FY2015</v>
          </cell>
        </row>
        <row r="7325">
          <cell r="A7325" t="str">
            <v>FY2015</v>
          </cell>
        </row>
        <row r="7326">
          <cell r="A7326" t="str">
            <v>FY2015</v>
          </cell>
        </row>
        <row r="7327">
          <cell r="A7327" t="str">
            <v>FY2015</v>
          </cell>
        </row>
        <row r="7328">
          <cell r="A7328" t="str">
            <v>FY2015</v>
          </cell>
        </row>
        <row r="7329">
          <cell r="A7329" t="str">
            <v>FY2015</v>
          </cell>
        </row>
        <row r="7330">
          <cell r="A7330" t="str">
            <v>FY2015</v>
          </cell>
        </row>
        <row r="7331">
          <cell r="A7331" t="str">
            <v>FY2015</v>
          </cell>
        </row>
        <row r="7332">
          <cell r="A7332" t="str">
            <v>FY2015</v>
          </cell>
        </row>
        <row r="7333">
          <cell r="A7333" t="str">
            <v>FY2015</v>
          </cell>
        </row>
        <row r="7334">
          <cell r="A7334" t="str">
            <v>FY2015</v>
          </cell>
        </row>
        <row r="7335">
          <cell r="A7335" t="str">
            <v>FY2015</v>
          </cell>
        </row>
        <row r="7336">
          <cell r="A7336" t="str">
            <v>FY2015</v>
          </cell>
        </row>
        <row r="7337">
          <cell r="A7337" t="str">
            <v>FY2015</v>
          </cell>
        </row>
        <row r="7338">
          <cell r="A7338" t="str">
            <v>FY2015</v>
          </cell>
        </row>
        <row r="7339">
          <cell r="A7339" t="str">
            <v>FY2015</v>
          </cell>
        </row>
        <row r="7340">
          <cell r="A7340" t="str">
            <v>FY2015</v>
          </cell>
        </row>
        <row r="7341">
          <cell r="A7341" t="str">
            <v>FY2015</v>
          </cell>
        </row>
        <row r="7342">
          <cell r="A7342" t="str">
            <v>FY2015</v>
          </cell>
        </row>
        <row r="7343">
          <cell r="A7343" t="str">
            <v>FY2015</v>
          </cell>
        </row>
        <row r="7344">
          <cell r="A7344" t="str">
            <v>FY2015</v>
          </cell>
        </row>
        <row r="7345">
          <cell r="A7345" t="str">
            <v>FY2015</v>
          </cell>
        </row>
        <row r="7346">
          <cell r="A7346" t="str">
            <v>FY2015</v>
          </cell>
        </row>
        <row r="7347">
          <cell r="A7347" t="str">
            <v>FY2015</v>
          </cell>
        </row>
        <row r="7348">
          <cell r="A7348" t="str">
            <v>FY2015</v>
          </cell>
        </row>
        <row r="7349">
          <cell r="A7349" t="str">
            <v>FY2015</v>
          </cell>
        </row>
        <row r="7350">
          <cell r="A7350" t="str">
            <v>FY2015</v>
          </cell>
        </row>
        <row r="7351">
          <cell r="A7351" t="str">
            <v>FY2015</v>
          </cell>
        </row>
        <row r="7352">
          <cell r="A7352" t="str">
            <v>FY2015</v>
          </cell>
        </row>
        <row r="7353">
          <cell r="A7353" t="str">
            <v>FY2015</v>
          </cell>
        </row>
        <row r="7354">
          <cell r="A7354" t="str">
            <v>FY2015</v>
          </cell>
        </row>
        <row r="7355">
          <cell r="A7355" t="str">
            <v>FY2015</v>
          </cell>
        </row>
        <row r="7356">
          <cell r="A7356" t="str">
            <v>FY2015</v>
          </cell>
        </row>
        <row r="7357">
          <cell r="A7357" t="str">
            <v>FY2015</v>
          </cell>
        </row>
        <row r="7358">
          <cell r="A7358" t="str">
            <v>FY2015</v>
          </cell>
        </row>
        <row r="7359">
          <cell r="A7359" t="str">
            <v>FY2015</v>
          </cell>
        </row>
        <row r="7360">
          <cell r="A7360" t="str">
            <v>FY2015</v>
          </cell>
        </row>
        <row r="7361">
          <cell r="A7361" t="str">
            <v>FY2015</v>
          </cell>
        </row>
        <row r="7362">
          <cell r="A7362" t="str">
            <v>FY2015</v>
          </cell>
        </row>
        <row r="7363">
          <cell r="A7363" t="str">
            <v>FY2015</v>
          </cell>
        </row>
        <row r="7364">
          <cell r="A7364" t="str">
            <v>FY2015</v>
          </cell>
        </row>
        <row r="7365">
          <cell r="A7365" t="str">
            <v>FY2015</v>
          </cell>
        </row>
        <row r="7366">
          <cell r="A7366" t="str">
            <v>FY2015</v>
          </cell>
        </row>
        <row r="7367">
          <cell r="A7367" t="str">
            <v>FY2015</v>
          </cell>
        </row>
        <row r="7368">
          <cell r="A7368" t="str">
            <v>FY2015</v>
          </cell>
        </row>
        <row r="7369">
          <cell r="A7369" t="str">
            <v>FY2015</v>
          </cell>
        </row>
        <row r="7370">
          <cell r="A7370" t="str">
            <v>FY2015</v>
          </cell>
        </row>
        <row r="7371">
          <cell r="A7371" t="str">
            <v>FY2015</v>
          </cell>
        </row>
        <row r="7372">
          <cell r="A7372" t="str">
            <v>FY2015</v>
          </cell>
        </row>
        <row r="7373">
          <cell r="A7373" t="str">
            <v>FY2015</v>
          </cell>
        </row>
        <row r="7374">
          <cell r="A7374" t="str">
            <v>FY2015</v>
          </cell>
        </row>
        <row r="7375">
          <cell r="A7375" t="str">
            <v>FY2015</v>
          </cell>
        </row>
        <row r="7376">
          <cell r="A7376" t="str">
            <v>FY2015</v>
          </cell>
        </row>
        <row r="7377">
          <cell r="A7377" t="str">
            <v>FY2015</v>
          </cell>
        </row>
        <row r="7378">
          <cell r="A7378" t="str">
            <v>FY2015</v>
          </cell>
        </row>
        <row r="7379">
          <cell r="A7379" t="str">
            <v>FY2015</v>
          </cell>
        </row>
        <row r="7380">
          <cell r="A7380" t="str">
            <v>FY2015</v>
          </cell>
        </row>
        <row r="7381">
          <cell r="A7381" t="str">
            <v>FY2015</v>
          </cell>
        </row>
        <row r="7382">
          <cell r="A7382" t="str">
            <v>FY2015</v>
          </cell>
        </row>
        <row r="7383">
          <cell r="A7383" t="str">
            <v>FY2015</v>
          </cell>
        </row>
        <row r="7384">
          <cell r="A7384" t="str">
            <v>FY2015</v>
          </cell>
        </row>
        <row r="7385">
          <cell r="A7385" t="str">
            <v>FY2015</v>
          </cell>
        </row>
        <row r="7386">
          <cell r="A7386" t="str">
            <v>FY2015</v>
          </cell>
        </row>
        <row r="7387">
          <cell r="A7387" t="str">
            <v>FY2015</v>
          </cell>
        </row>
        <row r="7388">
          <cell r="A7388" t="str">
            <v>FY2015</v>
          </cell>
        </row>
        <row r="7389">
          <cell r="A7389" t="str">
            <v>FY2015</v>
          </cell>
        </row>
        <row r="7390">
          <cell r="A7390" t="str">
            <v>FY2015</v>
          </cell>
        </row>
        <row r="7391">
          <cell r="A7391" t="str">
            <v>FY2015</v>
          </cell>
        </row>
        <row r="7392">
          <cell r="A7392" t="str">
            <v>FY2015</v>
          </cell>
        </row>
        <row r="7393">
          <cell r="A7393" t="str">
            <v>FY2015</v>
          </cell>
        </row>
        <row r="7394">
          <cell r="A7394" t="str">
            <v>FY2015</v>
          </cell>
        </row>
        <row r="7395">
          <cell r="A7395" t="str">
            <v>FY2015</v>
          </cell>
        </row>
        <row r="7396">
          <cell r="A7396" t="str">
            <v>FY2015</v>
          </cell>
        </row>
        <row r="7397">
          <cell r="A7397" t="str">
            <v>FY2015</v>
          </cell>
        </row>
        <row r="7398">
          <cell r="A7398" t="str">
            <v>FY2015</v>
          </cell>
        </row>
        <row r="7399">
          <cell r="A7399" t="str">
            <v>FY2015</v>
          </cell>
        </row>
        <row r="7400">
          <cell r="A7400" t="str">
            <v>FY2015</v>
          </cell>
        </row>
        <row r="7401">
          <cell r="A7401" t="str">
            <v>FY2015</v>
          </cell>
        </row>
        <row r="7402">
          <cell r="A7402" t="str">
            <v>FY2015</v>
          </cell>
        </row>
        <row r="7403">
          <cell r="A7403" t="str">
            <v>FY2015</v>
          </cell>
        </row>
        <row r="7404">
          <cell r="A7404" t="str">
            <v>FY2015</v>
          </cell>
        </row>
        <row r="7405">
          <cell r="A7405" t="str">
            <v>FY2015</v>
          </cell>
        </row>
        <row r="7406">
          <cell r="A7406" t="str">
            <v>FY2015</v>
          </cell>
        </row>
        <row r="7407">
          <cell r="A7407" t="str">
            <v>FY2015</v>
          </cell>
        </row>
        <row r="7408">
          <cell r="A7408" t="str">
            <v>FY2015</v>
          </cell>
        </row>
        <row r="7409">
          <cell r="A7409" t="str">
            <v>FY2015</v>
          </cell>
        </row>
        <row r="7410">
          <cell r="A7410" t="str">
            <v>FY2015</v>
          </cell>
        </row>
        <row r="7411">
          <cell r="A7411" t="str">
            <v>FY2015</v>
          </cell>
        </row>
        <row r="7412">
          <cell r="A7412" t="str">
            <v>FY2015</v>
          </cell>
        </row>
        <row r="7413">
          <cell r="A7413" t="str">
            <v>FY2015</v>
          </cell>
        </row>
        <row r="7414">
          <cell r="A7414" t="str">
            <v>FY2015</v>
          </cell>
        </row>
        <row r="7415">
          <cell r="A7415" t="str">
            <v>FY2015</v>
          </cell>
        </row>
        <row r="7416">
          <cell r="A7416" t="str">
            <v>FY2015</v>
          </cell>
        </row>
        <row r="7417">
          <cell r="A7417" t="str">
            <v>FY2015</v>
          </cell>
        </row>
        <row r="7418">
          <cell r="A7418" t="str">
            <v>FY2015</v>
          </cell>
        </row>
        <row r="7419">
          <cell r="A7419" t="str">
            <v>FY2015</v>
          </cell>
        </row>
        <row r="7420">
          <cell r="A7420" t="str">
            <v>FY2015</v>
          </cell>
        </row>
        <row r="7421">
          <cell r="A7421" t="str">
            <v>FY2015</v>
          </cell>
        </row>
        <row r="7422">
          <cell r="A7422" t="str">
            <v>FY2015</v>
          </cell>
        </row>
        <row r="7423">
          <cell r="A7423" t="str">
            <v>FY2015</v>
          </cell>
        </row>
        <row r="7424">
          <cell r="A7424" t="str">
            <v>FY2015</v>
          </cell>
        </row>
        <row r="7425">
          <cell r="A7425" t="str">
            <v>FY2015</v>
          </cell>
        </row>
        <row r="7426">
          <cell r="A7426" t="str">
            <v>FY2015</v>
          </cell>
        </row>
        <row r="7427">
          <cell r="A7427" t="str">
            <v>FY2015</v>
          </cell>
        </row>
        <row r="7428">
          <cell r="A7428" t="str">
            <v>FY2015</v>
          </cell>
        </row>
        <row r="7429">
          <cell r="A7429" t="str">
            <v>FY2015</v>
          </cell>
        </row>
        <row r="7430">
          <cell r="A7430" t="str">
            <v>FY2015</v>
          </cell>
        </row>
        <row r="7431">
          <cell r="A7431" t="str">
            <v>FY2015</v>
          </cell>
        </row>
        <row r="7432">
          <cell r="A7432" t="str">
            <v>FY2015</v>
          </cell>
        </row>
        <row r="7433">
          <cell r="A7433" t="str">
            <v>FY2015</v>
          </cell>
        </row>
        <row r="7434">
          <cell r="A7434" t="str">
            <v>FY2015</v>
          </cell>
        </row>
        <row r="7435">
          <cell r="A7435" t="str">
            <v>FY2015</v>
          </cell>
        </row>
        <row r="7436">
          <cell r="A7436" t="str">
            <v>FY2015</v>
          </cell>
        </row>
        <row r="7437">
          <cell r="A7437" t="str">
            <v>FY2015</v>
          </cell>
        </row>
        <row r="7438">
          <cell r="A7438" t="str">
            <v>FY2015</v>
          </cell>
        </row>
        <row r="7439">
          <cell r="A7439" t="str">
            <v>FY2015</v>
          </cell>
        </row>
        <row r="7440">
          <cell r="A7440" t="str">
            <v>FY2015</v>
          </cell>
        </row>
        <row r="7441">
          <cell r="A7441" t="str">
            <v>FY2015</v>
          </cell>
        </row>
        <row r="7442">
          <cell r="A7442" t="str">
            <v>FY2015</v>
          </cell>
        </row>
        <row r="7443">
          <cell r="A7443" t="str">
            <v>FY2015</v>
          </cell>
        </row>
        <row r="7444">
          <cell r="A7444" t="str">
            <v>FY2015</v>
          </cell>
        </row>
        <row r="7445">
          <cell r="A7445" t="str">
            <v>FY2015</v>
          </cell>
        </row>
        <row r="7446">
          <cell r="A7446" t="str">
            <v>FY2015</v>
          </cell>
        </row>
        <row r="7447">
          <cell r="A7447" t="str">
            <v>FY2015</v>
          </cell>
        </row>
        <row r="7448">
          <cell r="A7448" t="str">
            <v>FY2015</v>
          </cell>
        </row>
        <row r="7449">
          <cell r="A7449" t="str">
            <v>FY2015</v>
          </cell>
        </row>
        <row r="7450">
          <cell r="A7450" t="str">
            <v>FY2015</v>
          </cell>
        </row>
        <row r="7451">
          <cell r="A7451" t="str">
            <v>FY2015</v>
          </cell>
        </row>
        <row r="7452">
          <cell r="A7452" t="str">
            <v>FY2015</v>
          </cell>
        </row>
        <row r="7453">
          <cell r="A7453" t="str">
            <v>FY2015</v>
          </cell>
        </row>
        <row r="7454">
          <cell r="A7454" t="str">
            <v>FY2015</v>
          </cell>
        </row>
        <row r="7455">
          <cell r="A7455" t="str">
            <v>FY2015</v>
          </cell>
        </row>
        <row r="7456">
          <cell r="A7456" t="str">
            <v>FY2015</v>
          </cell>
        </row>
        <row r="7457">
          <cell r="A7457" t="str">
            <v>FY2015</v>
          </cell>
        </row>
        <row r="7458">
          <cell r="A7458" t="str">
            <v>FY2015</v>
          </cell>
        </row>
        <row r="7459">
          <cell r="A7459" t="str">
            <v>FY2015</v>
          </cell>
        </row>
        <row r="7460">
          <cell r="A7460" t="str">
            <v>FY2015</v>
          </cell>
        </row>
        <row r="7461">
          <cell r="A7461" t="str">
            <v>FY2015</v>
          </cell>
        </row>
        <row r="7462">
          <cell r="A7462" t="str">
            <v>FY2015</v>
          </cell>
        </row>
        <row r="7463">
          <cell r="A7463" t="str">
            <v>FY2015</v>
          </cell>
        </row>
        <row r="7464">
          <cell r="A7464" t="str">
            <v>FY2015</v>
          </cell>
        </row>
        <row r="7465">
          <cell r="A7465" t="str">
            <v>FY2015</v>
          </cell>
        </row>
        <row r="7466">
          <cell r="A7466" t="str">
            <v>FY2015</v>
          </cell>
        </row>
        <row r="7467">
          <cell r="A7467" t="str">
            <v>FY2015</v>
          </cell>
        </row>
        <row r="7468">
          <cell r="A7468" t="str">
            <v>FY2015</v>
          </cell>
        </row>
        <row r="7469">
          <cell r="A7469" t="str">
            <v>FY2015</v>
          </cell>
        </row>
        <row r="7470">
          <cell r="A7470" t="str">
            <v>FY2015</v>
          </cell>
        </row>
        <row r="7471">
          <cell r="A7471" t="str">
            <v>FY2015</v>
          </cell>
        </row>
        <row r="7472">
          <cell r="A7472" t="str">
            <v>FY2015</v>
          </cell>
        </row>
        <row r="7473">
          <cell r="A7473" t="str">
            <v>FY2015</v>
          </cell>
        </row>
        <row r="7474">
          <cell r="A7474" t="str">
            <v>FY2015</v>
          </cell>
        </row>
        <row r="7475">
          <cell r="A7475" t="str">
            <v>FY2015</v>
          </cell>
        </row>
        <row r="7476">
          <cell r="A7476" t="str">
            <v>FY2015</v>
          </cell>
        </row>
        <row r="7477">
          <cell r="A7477" t="str">
            <v>FY2015</v>
          </cell>
        </row>
        <row r="7478">
          <cell r="A7478" t="str">
            <v>FY2015</v>
          </cell>
        </row>
        <row r="7479">
          <cell r="A7479" t="str">
            <v>FY2015</v>
          </cell>
        </row>
        <row r="7480">
          <cell r="A7480" t="str">
            <v>FY2015</v>
          </cell>
        </row>
        <row r="7481">
          <cell r="A7481" t="str">
            <v>FY2015</v>
          </cell>
        </row>
        <row r="7482">
          <cell r="A7482" t="str">
            <v>FY2015</v>
          </cell>
        </row>
        <row r="7483">
          <cell r="A7483" t="str">
            <v>FY2015</v>
          </cell>
        </row>
        <row r="7484">
          <cell r="A7484" t="str">
            <v>FY2015</v>
          </cell>
        </row>
        <row r="7485">
          <cell r="A7485" t="str">
            <v>FY2015</v>
          </cell>
        </row>
        <row r="7486">
          <cell r="A7486" t="str">
            <v>FY2015</v>
          </cell>
        </row>
        <row r="7487">
          <cell r="A7487" t="str">
            <v>FY2015</v>
          </cell>
        </row>
        <row r="7488">
          <cell r="A7488" t="str">
            <v>FY2015</v>
          </cell>
        </row>
        <row r="7489">
          <cell r="A7489" t="str">
            <v>FY2015</v>
          </cell>
        </row>
        <row r="7490">
          <cell r="A7490" t="str">
            <v>FY2015</v>
          </cell>
        </row>
        <row r="7491">
          <cell r="A7491" t="str">
            <v>FY2015</v>
          </cell>
        </row>
        <row r="7492">
          <cell r="A7492" t="str">
            <v>FY2015</v>
          </cell>
        </row>
        <row r="7493">
          <cell r="A7493" t="str">
            <v>FY2015</v>
          </cell>
        </row>
        <row r="7494">
          <cell r="A7494" t="str">
            <v>FY2015</v>
          </cell>
        </row>
        <row r="7495">
          <cell r="A7495" t="str">
            <v>FY2015</v>
          </cell>
        </row>
        <row r="7496">
          <cell r="A7496" t="str">
            <v>FY2015</v>
          </cell>
        </row>
        <row r="7497">
          <cell r="A7497" t="str">
            <v>FY2015</v>
          </cell>
        </row>
        <row r="7498">
          <cell r="A7498" t="str">
            <v>FY2015</v>
          </cell>
        </row>
        <row r="7499">
          <cell r="A7499" t="str">
            <v>FY2015</v>
          </cell>
        </row>
        <row r="7500">
          <cell r="A7500" t="str">
            <v>FY2015</v>
          </cell>
        </row>
        <row r="7501">
          <cell r="A7501" t="str">
            <v>FY2015</v>
          </cell>
        </row>
        <row r="7502">
          <cell r="A7502" t="str">
            <v>FY2015</v>
          </cell>
        </row>
        <row r="7503">
          <cell r="A7503" t="str">
            <v>FY2015</v>
          </cell>
        </row>
        <row r="7504">
          <cell r="A7504" t="str">
            <v>FY2015</v>
          </cell>
        </row>
        <row r="7505">
          <cell r="A7505" t="str">
            <v>FY2015</v>
          </cell>
        </row>
        <row r="7506">
          <cell r="A7506" t="str">
            <v>FY2015</v>
          </cell>
        </row>
        <row r="7507">
          <cell r="A7507" t="str">
            <v>FY2015</v>
          </cell>
        </row>
        <row r="7508">
          <cell r="A7508" t="str">
            <v>FY2015</v>
          </cell>
        </row>
        <row r="7509">
          <cell r="A7509" t="str">
            <v>FY2015</v>
          </cell>
        </row>
        <row r="7510">
          <cell r="A7510" t="str">
            <v>FY2015</v>
          </cell>
        </row>
        <row r="7511">
          <cell r="A7511" t="str">
            <v>FY2015</v>
          </cell>
        </row>
        <row r="7512">
          <cell r="A7512" t="str">
            <v>FY2015</v>
          </cell>
        </row>
        <row r="7513">
          <cell r="A7513" t="str">
            <v>FY2015</v>
          </cell>
        </row>
        <row r="7514">
          <cell r="A7514" t="str">
            <v>FY2015</v>
          </cell>
        </row>
        <row r="7515">
          <cell r="A7515" t="str">
            <v>FY2015</v>
          </cell>
        </row>
        <row r="7516">
          <cell r="A7516" t="str">
            <v>FY2015</v>
          </cell>
        </row>
        <row r="7517">
          <cell r="A7517" t="str">
            <v>FY2015</v>
          </cell>
        </row>
        <row r="7518">
          <cell r="A7518" t="str">
            <v>FY2015</v>
          </cell>
        </row>
        <row r="7519">
          <cell r="A7519" t="str">
            <v>FY2015</v>
          </cell>
        </row>
        <row r="7520">
          <cell r="A7520" t="str">
            <v>FY2015</v>
          </cell>
        </row>
        <row r="7521">
          <cell r="A7521" t="str">
            <v>FY2015</v>
          </cell>
        </row>
        <row r="7522">
          <cell r="A7522" t="str">
            <v>FY2015</v>
          </cell>
        </row>
        <row r="7523">
          <cell r="A7523" t="str">
            <v>FY2015</v>
          </cell>
        </row>
        <row r="7524">
          <cell r="A7524" t="str">
            <v>FY2015</v>
          </cell>
        </row>
        <row r="7525">
          <cell r="A7525" t="str">
            <v>FY2015</v>
          </cell>
        </row>
        <row r="7526">
          <cell r="A7526" t="str">
            <v>FY2015</v>
          </cell>
        </row>
        <row r="7527">
          <cell r="A7527" t="str">
            <v>FY2015</v>
          </cell>
        </row>
        <row r="7528">
          <cell r="A7528" t="str">
            <v>FY2015</v>
          </cell>
        </row>
        <row r="7529">
          <cell r="A7529" t="str">
            <v>FY2015</v>
          </cell>
        </row>
        <row r="7530">
          <cell r="A7530" t="str">
            <v>FY2015</v>
          </cell>
        </row>
        <row r="7531">
          <cell r="A7531" t="str">
            <v>FY2015</v>
          </cell>
        </row>
        <row r="7532">
          <cell r="A7532" t="str">
            <v>FY2015</v>
          </cell>
        </row>
        <row r="7533">
          <cell r="A7533" t="str">
            <v>FY2015</v>
          </cell>
        </row>
        <row r="7534">
          <cell r="A7534" t="str">
            <v>FY2015</v>
          </cell>
        </row>
        <row r="7535">
          <cell r="A7535" t="str">
            <v>FY2015</v>
          </cell>
        </row>
        <row r="7536">
          <cell r="A7536" t="str">
            <v>FY2015</v>
          </cell>
        </row>
        <row r="7537">
          <cell r="A7537" t="str">
            <v>FY2015</v>
          </cell>
        </row>
        <row r="7538">
          <cell r="A7538" t="str">
            <v>FY2015</v>
          </cell>
        </row>
        <row r="7539">
          <cell r="A7539" t="str">
            <v>FY2015</v>
          </cell>
        </row>
        <row r="7540">
          <cell r="A7540" t="str">
            <v>FY2015</v>
          </cell>
        </row>
        <row r="7541">
          <cell r="A7541" t="str">
            <v>FY2015</v>
          </cell>
        </row>
        <row r="7542">
          <cell r="A7542" t="str">
            <v>FY2015</v>
          </cell>
        </row>
        <row r="7543">
          <cell r="A7543" t="str">
            <v>FY2015</v>
          </cell>
        </row>
        <row r="7544">
          <cell r="A7544" t="str">
            <v>FY2015</v>
          </cell>
        </row>
        <row r="7545">
          <cell r="A7545" t="str">
            <v>FY2015</v>
          </cell>
        </row>
        <row r="7546">
          <cell r="A7546" t="str">
            <v>FY2015</v>
          </cell>
        </row>
        <row r="7547">
          <cell r="A7547" t="str">
            <v>FY2015</v>
          </cell>
        </row>
        <row r="7548">
          <cell r="A7548" t="str">
            <v>FY2015</v>
          </cell>
        </row>
        <row r="7549">
          <cell r="A7549" t="str">
            <v>FY2015</v>
          </cell>
        </row>
        <row r="7550">
          <cell r="A7550" t="str">
            <v>FY2015</v>
          </cell>
        </row>
        <row r="7551">
          <cell r="A7551" t="str">
            <v>FY2015</v>
          </cell>
        </row>
        <row r="7552">
          <cell r="A7552" t="str">
            <v>FY2015</v>
          </cell>
        </row>
        <row r="7553">
          <cell r="A7553" t="str">
            <v>FY2015</v>
          </cell>
        </row>
        <row r="7554">
          <cell r="A7554" t="str">
            <v>FY2015</v>
          </cell>
        </row>
        <row r="7555">
          <cell r="A7555" t="str">
            <v>FY2015</v>
          </cell>
        </row>
        <row r="7556">
          <cell r="A7556" t="str">
            <v>FY2015</v>
          </cell>
        </row>
        <row r="7557">
          <cell r="A7557" t="str">
            <v>FY2015</v>
          </cell>
        </row>
        <row r="7558">
          <cell r="A7558" t="str">
            <v>FY2015</v>
          </cell>
        </row>
        <row r="7559">
          <cell r="A7559" t="str">
            <v>FY2015</v>
          </cell>
        </row>
        <row r="7560">
          <cell r="A7560" t="str">
            <v>FY2015</v>
          </cell>
        </row>
        <row r="7561">
          <cell r="A7561" t="str">
            <v>FY2015</v>
          </cell>
        </row>
        <row r="7562">
          <cell r="A7562" t="str">
            <v>FY2015</v>
          </cell>
        </row>
        <row r="7563">
          <cell r="A7563" t="str">
            <v>FY2015</v>
          </cell>
        </row>
        <row r="7564">
          <cell r="A7564" t="str">
            <v>FY2015</v>
          </cell>
        </row>
        <row r="7565">
          <cell r="A7565" t="str">
            <v>FY2015</v>
          </cell>
        </row>
        <row r="7566">
          <cell r="A7566" t="str">
            <v>FY2015</v>
          </cell>
        </row>
        <row r="7567">
          <cell r="A7567" t="str">
            <v>FY2015</v>
          </cell>
        </row>
        <row r="7568">
          <cell r="A7568" t="str">
            <v>FY2015</v>
          </cell>
        </row>
        <row r="7569">
          <cell r="A7569" t="str">
            <v>FY2015</v>
          </cell>
        </row>
        <row r="7570">
          <cell r="A7570" t="str">
            <v>FY2015</v>
          </cell>
        </row>
        <row r="7571">
          <cell r="A7571" t="str">
            <v>FY2015</v>
          </cell>
        </row>
        <row r="7572">
          <cell r="A7572" t="str">
            <v>FY2015</v>
          </cell>
        </row>
        <row r="7573">
          <cell r="A7573" t="str">
            <v>FY2015</v>
          </cell>
        </row>
        <row r="7574">
          <cell r="A7574" t="str">
            <v>FY2015</v>
          </cell>
        </row>
        <row r="7575">
          <cell r="A7575" t="str">
            <v>FY2015</v>
          </cell>
        </row>
        <row r="7576">
          <cell r="A7576" t="str">
            <v>FY2015</v>
          </cell>
        </row>
        <row r="7577">
          <cell r="A7577" t="str">
            <v>FY2015</v>
          </cell>
        </row>
        <row r="7578">
          <cell r="A7578" t="str">
            <v>FY2015</v>
          </cell>
        </row>
        <row r="7579">
          <cell r="A7579" t="str">
            <v>FY2015</v>
          </cell>
        </row>
        <row r="7580">
          <cell r="A7580" t="str">
            <v>FY2015</v>
          </cell>
        </row>
        <row r="7581">
          <cell r="A7581" t="str">
            <v>FY2015</v>
          </cell>
        </row>
        <row r="7582">
          <cell r="A7582" t="str">
            <v>FY2015</v>
          </cell>
        </row>
        <row r="7583">
          <cell r="A7583" t="str">
            <v>FY2015</v>
          </cell>
        </row>
        <row r="7584">
          <cell r="A7584" t="str">
            <v>FY2015</v>
          </cell>
        </row>
        <row r="7585">
          <cell r="A7585" t="str">
            <v>FY2015</v>
          </cell>
        </row>
        <row r="7586">
          <cell r="A7586" t="str">
            <v>FY2015</v>
          </cell>
        </row>
        <row r="7587">
          <cell r="A7587" t="str">
            <v>FY2015</v>
          </cell>
        </row>
        <row r="7588">
          <cell r="A7588" t="str">
            <v>FY2015</v>
          </cell>
        </row>
        <row r="7589">
          <cell r="A7589" t="str">
            <v>FY2015</v>
          </cell>
        </row>
        <row r="7590">
          <cell r="A7590" t="str">
            <v>FY2015</v>
          </cell>
        </row>
        <row r="7591">
          <cell r="A7591" t="str">
            <v>FY2015</v>
          </cell>
        </row>
        <row r="7592">
          <cell r="A7592" t="str">
            <v>FY2015</v>
          </cell>
        </row>
        <row r="7593">
          <cell r="A7593" t="str">
            <v>FY2015</v>
          </cell>
        </row>
        <row r="7594">
          <cell r="A7594" t="str">
            <v>FY2015</v>
          </cell>
        </row>
        <row r="7595">
          <cell r="A7595" t="str">
            <v>FY2015</v>
          </cell>
        </row>
        <row r="7596">
          <cell r="A7596" t="str">
            <v>FY2015</v>
          </cell>
        </row>
        <row r="7597">
          <cell r="A7597" t="str">
            <v>FY2015</v>
          </cell>
        </row>
        <row r="7598">
          <cell r="A7598" t="str">
            <v>FY2015</v>
          </cell>
        </row>
        <row r="7599">
          <cell r="A7599" t="str">
            <v>FY2015</v>
          </cell>
        </row>
        <row r="7600">
          <cell r="A7600" t="str">
            <v>FY2015</v>
          </cell>
        </row>
        <row r="7601">
          <cell r="A7601" t="str">
            <v>FY2015</v>
          </cell>
        </row>
        <row r="7602">
          <cell r="A7602" t="str">
            <v>FY2015</v>
          </cell>
        </row>
        <row r="7603">
          <cell r="A7603" t="str">
            <v>FY2015</v>
          </cell>
        </row>
        <row r="7604">
          <cell r="A7604" t="str">
            <v>FY2015</v>
          </cell>
        </row>
        <row r="7605">
          <cell r="A7605" t="str">
            <v>FY2015</v>
          </cell>
        </row>
        <row r="7606">
          <cell r="A7606" t="str">
            <v>FY2015</v>
          </cell>
        </row>
        <row r="7607">
          <cell r="A7607" t="str">
            <v>FY2015</v>
          </cell>
        </row>
        <row r="7608">
          <cell r="A7608" t="str">
            <v>FY2015</v>
          </cell>
        </row>
        <row r="7609">
          <cell r="A7609" t="str">
            <v>FY2015</v>
          </cell>
        </row>
        <row r="7610">
          <cell r="A7610" t="str">
            <v>FY2015</v>
          </cell>
        </row>
        <row r="7611">
          <cell r="A7611" t="str">
            <v>FY2015</v>
          </cell>
        </row>
        <row r="7612">
          <cell r="A7612" t="str">
            <v>FY2015</v>
          </cell>
        </row>
        <row r="7613">
          <cell r="A7613" t="str">
            <v>FY2015</v>
          </cell>
        </row>
        <row r="7614">
          <cell r="A7614" t="str">
            <v>FY2015</v>
          </cell>
        </row>
        <row r="7615">
          <cell r="A7615" t="str">
            <v>FY2015</v>
          </cell>
        </row>
        <row r="7616">
          <cell r="A7616" t="str">
            <v>FY2015</v>
          </cell>
        </row>
        <row r="7617">
          <cell r="A7617" t="str">
            <v>FY2015</v>
          </cell>
        </row>
        <row r="7618">
          <cell r="A7618" t="str">
            <v>FY2015</v>
          </cell>
        </row>
        <row r="7619">
          <cell r="A7619" t="str">
            <v>FY2015</v>
          </cell>
        </row>
        <row r="7620">
          <cell r="A7620" t="str">
            <v>FY2015</v>
          </cell>
        </row>
        <row r="7621">
          <cell r="A7621" t="str">
            <v>FY2015</v>
          </cell>
        </row>
        <row r="7622">
          <cell r="A7622" t="str">
            <v>FY2015</v>
          </cell>
        </row>
        <row r="7623">
          <cell r="A7623" t="str">
            <v>FY2015</v>
          </cell>
        </row>
        <row r="7624">
          <cell r="A7624" t="str">
            <v>FY2015</v>
          </cell>
        </row>
        <row r="7625">
          <cell r="A7625" t="str">
            <v>FY2015</v>
          </cell>
        </row>
        <row r="7626">
          <cell r="A7626" t="str">
            <v>FY2015</v>
          </cell>
        </row>
        <row r="7627">
          <cell r="A7627" t="str">
            <v>FY2015</v>
          </cell>
        </row>
        <row r="7628">
          <cell r="A7628" t="str">
            <v>FY2015</v>
          </cell>
        </row>
        <row r="7629">
          <cell r="A7629" t="str">
            <v>FY2015</v>
          </cell>
        </row>
        <row r="7630">
          <cell r="A7630" t="str">
            <v>FY2015</v>
          </cell>
        </row>
        <row r="7631">
          <cell r="A7631" t="str">
            <v>FY2015</v>
          </cell>
        </row>
        <row r="7632">
          <cell r="A7632" t="str">
            <v>FY2015</v>
          </cell>
        </row>
        <row r="7633">
          <cell r="A7633" t="str">
            <v>FY2015</v>
          </cell>
        </row>
        <row r="7634">
          <cell r="A7634" t="str">
            <v>FY2015</v>
          </cell>
        </row>
        <row r="7635">
          <cell r="A7635" t="str">
            <v>FY2015</v>
          </cell>
        </row>
        <row r="7636">
          <cell r="A7636" t="str">
            <v>FY2015</v>
          </cell>
        </row>
        <row r="7637">
          <cell r="A7637" t="str">
            <v>FY2015</v>
          </cell>
        </row>
        <row r="7638">
          <cell r="A7638" t="str">
            <v>FY2015</v>
          </cell>
        </row>
        <row r="7639">
          <cell r="A7639" t="str">
            <v>FY2015</v>
          </cell>
        </row>
        <row r="7640">
          <cell r="A7640" t="str">
            <v>FY2015</v>
          </cell>
        </row>
        <row r="7641">
          <cell r="A7641" t="str">
            <v>FY2015</v>
          </cell>
        </row>
        <row r="7642">
          <cell r="A7642" t="str">
            <v>FY2015</v>
          </cell>
        </row>
        <row r="7643">
          <cell r="A7643" t="str">
            <v>FY2015</v>
          </cell>
        </row>
        <row r="7644">
          <cell r="A7644" t="str">
            <v>FY2015</v>
          </cell>
        </row>
        <row r="7645">
          <cell r="A7645" t="str">
            <v>FY2015</v>
          </cell>
        </row>
        <row r="7646">
          <cell r="A7646" t="str">
            <v>FY2015</v>
          </cell>
        </row>
        <row r="7647">
          <cell r="A7647" t="str">
            <v>FY2015</v>
          </cell>
        </row>
        <row r="7648">
          <cell r="A7648" t="str">
            <v>FY2015</v>
          </cell>
        </row>
        <row r="7649">
          <cell r="A7649" t="str">
            <v>FY2015</v>
          </cell>
        </row>
        <row r="7650">
          <cell r="A7650" t="str">
            <v>FY2015</v>
          </cell>
        </row>
        <row r="7651">
          <cell r="A7651" t="str">
            <v>FY2015</v>
          </cell>
        </row>
        <row r="7652">
          <cell r="A7652" t="str">
            <v>FY2015</v>
          </cell>
        </row>
        <row r="7653">
          <cell r="A7653" t="str">
            <v>FY2015</v>
          </cell>
        </row>
        <row r="7654">
          <cell r="A7654" t="str">
            <v>FY2015</v>
          </cell>
        </row>
        <row r="7655">
          <cell r="A7655" t="str">
            <v>FY2015</v>
          </cell>
        </row>
        <row r="7656">
          <cell r="A7656" t="str">
            <v>FY2015</v>
          </cell>
        </row>
        <row r="7657">
          <cell r="A7657" t="str">
            <v>FY2015</v>
          </cell>
        </row>
        <row r="7658">
          <cell r="A7658" t="str">
            <v>FY2015</v>
          </cell>
        </row>
        <row r="7659">
          <cell r="A7659" t="str">
            <v>FY2015</v>
          </cell>
        </row>
        <row r="7660">
          <cell r="A7660" t="str">
            <v>FY2015</v>
          </cell>
        </row>
        <row r="7661">
          <cell r="A7661" t="str">
            <v>FY2015</v>
          </cell>
        </row>
        <row r="7662">
          <cell r="A7662" t="str">
            <v>FY2015</v>
          </cell>
        </row>
        <row r="7663">
          <cell r="A7663" t="str">
            <v>FY2015</v>
          </cell>
        </row>
        <row r="7664">
          <cell r="A7664" t="str">
            <v>FY2015</v>
          </cell>
        </row>
        <row r="7665">
          <cell r="A7665" t="str">
            <v>FY2015</v>
          </cell>
        </row>
        <row r="7666">
          <cell r="A7666" t="str">
            <v>FY2015</v>
          </cell>
        </row>
        <row r="7667">
          <cell r="A7667" t="str">
            <v>FY2015</v>
          </cell>
        </row>
        <row r="7668">
          <cell r="A7668" t="str">
            <v>FY2015</v>
          </cell>
        </row>
        <row r="7669">
          <cell r="A7669" t="str">
            <v>FY2015</v>
          </cell>
        </row>
        <row r="7670">
          <cell r="A7670" t="str">
            <v>FY2015</v>
          </cell>
        </row>
        <row r="7671">
          <cell r="A7671" t="str">
            <v>FY2015</v>
          </cell>
        </row>
        <row r="7672">
          <cell r="A7672" t="str">
            <v>FY2015</v>
          </cell>
        </row>
        <row r="7673">
          <cell r="A7673" t="str">
            <v>FY2015</v>
          </cell>
        </row>
        <row r="7674">
          <cell r="A7674" t="str">
            <v>FY2015</v>
          </cell>
        </row>
        <row r="7675">
          <cell r="A7675" t="str">
            <v>FY2015</v>
          </cell>
        </row>
        <row r="7676">
          <cell r="A7676" t="str">
            <v>FY2015</v>
          </cell>
        </row>
        <row r="7677">
          <cell r="A7677" t="str">
            <v>FY2015</v>
          </cell>
        </row>
        <row r="7678">
          <cell r="A7678" t="str">
            <v>FY2015</v>
          </cell>
        </row>
        <row r="7679">
          <cell r="A7679" t="str">
            <v>FY2015</v>
          </cell>
        </row>
        <row r="7680">
          <cell r="A7680" t="str">
            <v>FY2015</v>
          </cell>
        </row>
        <row r="7681">
          <cell r="A7681" t="str">
            <v>FY2015</v>
          </cell>
        </row>
        <row r="7682">
          <cell r="A7682" t="str">
            <v>FY2015</v>
          </cell>
        </row>
        <row r="7683">
          <cell r="A7683" t="str">
            <v>FY2015</v>
          </cell>
        </row>
        <row r="7684">
          <cell r="A7684" t="str">
            <v>FY2015</v>
          </cell>
        </row>
        <row r="7685">
          <cell r="A7685" t="str">
            <v>FY2015</v>
          </cell>
        </row>
        <row r="7686">
          <cell r="A7686" t="str">
            <v>FY2015</v>
          </cell>
        </row>
        <row r="7687">
          <cell r="A7687" t="str">
            <v>FY2015</v>
          </cell>
        </row>
        <row r="7688">
          <cell r="A7688" t="str">
            <v>FY2015</v>
          </cell>
        </row>
        <row r="7689">
          <cell r="A7689" t="str">
            <v>FY2015</v>
          </cell>
        </row>
        <row r="7690">
          <cell r="A7690" t="str">
            <v>FY2015</v>
          </cell>
        </row>
        <row r="7691">
          <cell r="A7691" t="str">
            <v>FY2015</v>
          </cell>
        </row>
        <row r="7692">
          <cell r="A7692" t="str">
            <v>FY2015</v>
          </cell>
        </row>
        <row r="7693">
          <cell r="A7693" t="str">
            <v>FY2015</v>
          </cell>
        </row>
        <row r="7694">
          <cell r="A7694" t="str">
            <v>FY2015</v>
          </cell>
        </row>
        <row r="7695">
          <cell r="A7695" t="str">
            <v>FY2015</v>
          </cell>
        </row>
        <row r="7696">
          <cell r="A7696" t="str">
            <v>FY2015</v>
          </cell>
        </row>
        <row r="7697">
          <cell r="A7697" t="str">
            <v>FY2015</v>
          </cell>
        </row>
        <row r="7698">
          <cell r="A7698" t="str">
            <v>FY2015</v>
          </cell>
        </row>
        <row r="7699">
          <cell r="A7699" t="str">
            <v>FY2015</v>
          </cell>
        </row>
        <row r="7700">
          <cell r="A7700" t="str">
            <v>FY2015</v>
          </cell>
        </row>
        <row r="7701">
          <cell r="A7701" t="str">
            <v>FY2015</v>
          </cell>
        </row>
        <row r="7702">
          <cell r="A7702" t="str">
            <v>FY2015</v>
          </cell>
        </row>
        <row r="7703">
          <cell r="A7703" t="str">
            <v>FY2015</v>
          </cell>
        </row>
        <row r="7704">
          <cell r="A7704" t="str">
            <v>FY2015</v>
          </cell>
        </row>
        <row r="7705">
          <cell r="A7705" t="str">
            <v>FY2015</v>
          </cell>
        </row>
        <row r="7706">
          <cell r="A7706" t="str">
            <v>FY2015</v>
          </cell>
        </row>
        <row r="7707">
          <cell r="A7707" t="str">
            <v>FY2015</v>
          </cell>
        </row>
        <row r="7708">
          <cell r="A7708" t="str">
            <v>FY2015</v>
          </cell>
        </row>
        <row r="7709">
          <cell r="A7709" t="str">
            <v>FY2015</v>
          </cell>
        </row>
        <row r="7710">
          <cell r="A7710" t="str">
            <v>FY2015</v>
          </cell>
        </row>
        <row r="7711">
          <cell r="A7711" t="str">
            <v>FY2015</v>
          </cell>
        </row>
        <row r="7712">
          <cell r="A7712" t="str">
            <v>FY2015</v>
          </cell>
        </row>
        <row r="7713">
          <cell r="A7713" t="str">
            <v>FY2015</v>
          </cell>
        </row>
        <row r="7714">
          <cell r="A7714" t="str">
            <v>FY2015</v>
          </cell>
        </row>
        <row r="7715">
          <cell r="A7715" t="str">
            <v>FY2015</v>
          </cell>
        </row>
        <row r="7716">
          <cell r="A7716" t="str">
            <v>FY2015</v>
          </cell>
        </row>
        <row r="7717">
          <cell r="A7717" t="str">
            <v>FY2015</v>
          </cell>
        </row>
        <row r="7718">
          <cell r="A7718" t="str">
            <v>FY2015</v>
          </cell>
        </row>
        <row r="7719">
          <cell r="A7719" t="str">
            <v>FY2015</v>
          </cell>
        </row>
        <row r="7720">
          <cell r="A7720" t="str">
            <v>FY2015</v>
          </cell>
        </row>
        <row r="7721">
          <cell r="A7721" t="str">
            <v>FY2015</v>
          </cell>
        </row>
        <row r="7722">
          <cell r="A7722" t="str">
            <v>FY2015</v>
          </cell>
        </row>
        <row r="7723">
          <cell r="A7723" t="str">
            <v>FY2015</v>
          </cell>
        </row>
        <row r="7724">
          <cell r="A7724" t="str">
            <v>FY2015</v>
          </cell>
        </row>
        <row r="7725">
          <cell r="A7725" t="str">
            <v>FY2015</v>
          </cell>
        </row>
        <row r="7726">
          <cell r="A7726" t="str">
            <v>FY2015</v>
          </cell>
        </row>
        <row r="7727">
          <cell r="A7727" t="str">
            <v>FY2015</v>
          </cell>
        </row>
        <row r="7728">
          <cell r="A7728" t="str">
            <v>FY2015</v>
          </cell>
        </row>
        <row r="7729">
          <cell r="A7729" t="str">
            <v>FY2015</v>
          </cell>
        </row>
        <row r="7730">
          <cell r="A7730" t="str">
            <v>FY2015</v>
          </cell>
        </row>
        <row r="7731">
          <cell r="A7731" t="str">
            <v>FY2015</v>
          </cell>
        </row>
        <row r="7732">
          <cell r="A7732" t="str">
            <v>FY2015</v>
          </cell>
        </row>
        <row r="7733">
          <cell r="A7733" t="str">
            <v>FY2015</v>
          </cell>
        </row>
        <row r="7734">
          <cell r="A7734" t="str">
            <v>FY2015</v>
          </cell>
        </row>
        <row r="7735">
          <cell r="A7735" t="str">
            <v>FY2015</v>
          </cell>
        </row>
        <row r="7736">
          <cell r="A7736" t="str">
            <v>FY2015</v>
          </cell>
        </row>
        <row r="7737">
          <cell r="A7737" t="str">
            <v>FY2015</v>
          </cell>
        </row>
        <row r="7738">
          <cell r="A7738" t="str">
            <v>FY2015</v>
          </cell>
        </row>
        <row r="7739">
          <cell r="A7739" t="str">
            <v>FY2015</v>
          </cell>
        </row>
        <row r="7740">
          <cell r="A7740" t="str">
            <v>FY2015</v>
          </cell>
        </row>
        <row r="7741">
          <cell r="A7741" t="str">
            <v>FY2015</v>
          </cell>
        </row>
        <row r="7742">
          <cell r="A7742" t="str">
            <v>FY2015</v>
          </cell>
        </row>
        <row r="7743">
          <cell r="A7743" t="str">
            <v>FY2015</v>
          </cell>
        </row>
        <row r="7744">
          <cell r="A7744" t="str">
            <v>FY2015</v>
          </cell>
        </row>
        <row r="7745">
          <cell r="A7745" t="str">
            <v>FY2015</v>
          </cell>
        </row>
        <row r="7746">
          <cell r="A7746" t="str">
            <v>FY2015</v>
          </cell>
        </row>
        <row r="7747">
          <cell r="A7747" t="str">
            <v>FY2015</v>
          </cell>
        </row>
        <row r="7748">
          <cell r="A7748" t="str">
            <v>FY2015</v>
          </cell>
        </row>
        <row r="7749">
          <cell r="A7749" t="str">
            <v>FY2015</v>
          </cell>
        </row>
        <row r="7750">
          <cell r="A7750" t="str">
            <v>FY2015</v>
          </cell>
        </row>
        <row r="7751">
          <cell r="A7751" t="str">
            <v>FY2015</v>
          </cell>
        </row>
        <row r="7752">
          <cell r="A7752" t="str">
            <v>FY2015</v>
          </cell>
        </row>
        <row r="7753">
          <cell r="A7753" t="str">
            <v>FY2015</v>
          </cell>
        </row>
        <row r="7754">
          <cell r="A7754" t="str">
            <v>FY2015</v>
          </cell>
        </row>
        <row r="7755">
          <cell r="A7755" t="str">
            <v>FY2015</v>
          </cell>
        </row>
        <row r="7756">
          <cell r="A7756" t="str">
            <v>FY2015</v>
          </cell>
        </row>
        <row r="7757">
          <cell r="A7757" t="str">
            <v>FY2015</v>
          </cell>
        </row>
        <row r="7758">
          <cell r="A7758" t="str">
            <v>FY2015</v>
          </cell>
        </row>
        <row r="7759">
          <cell r="A7759" t="str">
            <v>FY2015</v>
          </cell>
        </row>
        <row r="7760">
          <cell r="A7760" t="str">
            <v>FY2015</v>
          </cell>
        </row>
        <row r="7761">
          <cell r="A7761" t="str">
            <v>FY2015</v>
          </cell>
        </row>
        <row r="7762">
          <cell r="A7762" t="str">
            <v>FY2015</v>
          </cell>
        </row>
        <row r="7763">
          <cell r="A7763" t="str">
            <v>FY2015</v>
          </cell>
        </row>
        <row r="7764">
          <cell r="A7764" t="str">
            <v>FY2015</v>
          </cell>
        </row>
        <row r="7765">
          <cell r="A7765" t="str">
            <v>FY2015</v>
          </cell>
        </row>
        <row r="7766">
          <cell r="A7766" t="str">
            <v>FY2015</v>
          </cell>
        </row>
        <row r="7767">
          <cell r="A7767" t="str">
            <v>FY2015</v>
          </cell>
        </row>
        <row r="7768">
          <cell r="A7768" t="str">
            <v>FY2015</v>
          </cell>
        </row>
        <row r="7769">
          <cell r="A7769" t="str">
            <v>FY2015</v>
          </cell>
        </row>
        <row r="7770">
          <cell r="A7770" t="str">
            <v>FY2015</v>
          </cell>
        </row>
        <row r="7771">
          <cell r="A7771" t="str">
            <v>FY2015</v>
          </cell>
        </row>
        <row r="7772">
          <cell r="A7772" t="str">
            <v>FY2015</v>
          </cell>
        </row>
        <row r="7773">
          <cell r="A7773" t="str">
            <v>FY2015</v>
          </cell>
        </row>
        <row r="7774">
          <cell r="A7774" t="str">
            <v>FY2015</v>
          </cell>
        </row>
        <row r="7775">
          <cell r="A7775" t="str">
            <v>FY2015</v>
          </cell>
        </row>
        <row r="7776">
          <cell r="A7776" t="str">
            <v>FY2015</v>
          </cell>
        </row>
        <row r="7777">
          <cell r="A7777" t="str">
            <v>FY2015</v>
          </cell>
        </row>
        <row r="7778">
          <cell r="A7778" t="str">
            <v>FY2015</v>
          </cell>
        </row>
        <row r="7779">
          <cell r="A7779" t="str">
            <v>FY2015</v>
          </cell>
        </row>
        <row r="7780">
          <cell r="A7780" t="str">
            <v>FY2015</v>
          </cell>
        </row>
        <row r="7781">
          <cell r="A7781" t="str">
            <v>FY2015</v>
          </cell>
        </row>
        <row r="7782">
          <cell r="A7782" t="str">
            <v>FY2015</v>
          </cell>
        </row>
        <row r="7783">
          <cell r="A7783" t="str">
            <v>FY2015</v>
          </cell>
        </row>
        <row r="7784">
          <cell r="A7784" t="str">
            <v>FY2015</v>
          </cell>
        </row>
        <row r="7785">
          <cell r="A7785" t="str">
            <v>FY2015</v>
          </cell>
        </row>
        <row r="7786">
          <cell r="A7786" t="str">
            <v>FY2015</v>
          </cell>
        </row>
        <row r="7787">
          <cell r="A7787" t="str">
            <v>FY2015</v>
          </cell>
        </row>
        <row r="7788">
          <cell r="A7788" t="str">
            <v>FY2015</v>
          </cell>
        </row>
        <row r="7789">
          <cell r="A7789" t="str">
            <v>FY2015</v>
          </cell>
        </row>
        <row r="7790">
          <cell r="A7790" t="str">
            <v>FY2015</v>
          </cell>
        </row>
        <row r="7791">
          <cell r="A7791" t="str">
            <v>FY2015</v>
          </cell>
        </row>
        <row r="7792">
          <cell r="A7792" t="str">
            <v>FY2015</v>
          </cell>
        </row>
        <row r="7793">
          <cell r="A7793" t="str">
            <v>FY2015</v>
          </cell>
        </row>
        <row r="7794">
          <cell r="A7794" t="str">
            <v>FY2015</v>
          </cell>
        </row>
        <row r="7795">
          <cell r="A7795" t="str">
            <v>FY2015</v>
          </cell>
        </row>
        <row r="7796">
          <cell r="A7796" t="str">
            <v>FY2015</v>
          </cell>
        </row>
        <row r="7797">
          <cell r="A7797" t="str">
            <v>FY2015</v>
          </cell>
        </row>
        <row r="7798">
          <cell r="A7798" t="str">
            <v>FY2015</v>
          </cell>
        </row>
        <row r="7799">
          <cell r="A7799" t="str">
            <v>FY2015</v>
          </cell>
        </row>
        <row r="7800">
          <cell r="A7800" t="str">
            <v>FY2015</v>
          </cell>
        </row>
        <row r="7801">
          <cell r="A7801" t="str">
            <v>FY2015</v>
          </cell>
        </row>
        <row r="7802">
          <cell r="A7802" t="str">
            <v>FY2015</v>
          </cell>
        </row>
        <row r="7803">
          <cell r="A7803" t="str">
            <v>FY2015</v>
          </cell>
        </row>
        <row r="7804">
          <cell r="A7804" t="str">
            <v>FY2015</v>
          </cell>
        </row>
        <row r="7805">
          <cell r="A7805" t="str">
            <v>FY2015</v>
          </cell>
        </row>
        <row r="7806">
          <cell r="A7806" t="str">
            <v>FY2015</v>
          </cell>
        </row>
        <row r="7807">
          <cell r="A7807" t="str">
            <v>FY2015</v>
          </cell>
        </row>
        <row r="7808">
          <cell r="A7808" t="str">
            <v>FY2015</v>
          </cell>
        </row>
        <row r="7809">
          <cell r="A7809" t="str">
            <v>FY2015</v>
          </cell>
        </row>
        <row r="7810">
          <cell r="A7810" t="str">
            <v>FY2015</v>
          </cell>
        </row>
        <row r="7811">
          <cell r="A7811" t="str">
            <v>FY2015</v>
          </cell>
        </row>
        <row r="7812">
          <cell r="A7812" t="str">
            <v>FY2015</v>
          </cell>
        </row>
        <row r="7813">
          <cell r="A7813" t="str">
            <v>FY2015</v>
          </cell>
        </row>
        <row r="7814">
          <cell r="A7814" t="str">
            <v>FY2015</v>
          </cell>
        </row>
        <row r="7815">
          <cell r="A7815" t="str">
            <v>FY2015</v>
          </cell>
        </row>
        <row r="7816">
          <cell r="A7816" t="str">
            <v>FY2015</v>
          </cell>
        </row>
        <row r="7817">
          <cell r="A7817" t="str">
            <v>FY2015</v>
          </cell>
        </row>
        <row r="7818">
          <cell r="A7818" t="str">
            <v>FY2015</v>
          </cell>
        </row>
        <row r="7819">
          <cell r="A7819" t="str">
            <v>FY2015</v>
          </cell>
        </row>
        <row r="7820">
          <cell r="A7820" t="str">
            <v>FY2015</v>
          </cell>
        </row>
        <row r="7821">
          <cell r="A7821" t="str">
            <v>FY2015</v>
          </cell>
        </row>
        <row r="7822">
          <cell r="A7822" t="str">
            <v>FY2015</v>
          </cell>
        </row>
        <row r="7823">
          <cell r="A7823" t="str">
            <v>FY2015</v>
          </cell>
        </row>
        <row r="7824">
          <cell r="A7824" t="str">
            <v>FY2015</v>
          </cell>
        </row>
        <row r="7825">
          <cell r="A7825" t="str">
            <v>FY2015</v>
          </cell>
        </row>
        <row r="7826">
          <cell r="A7826" t="str">
            <v>FY2015</v>
          </cell>
        </row>
        <row r="7827">
          <cell r="A7827" t="str">
            <v>FY2015</v>
          </cell>
        </row>
        <row r="7828">
          <cell r="A7828" t="str">
            <v>FY2015</v>
          </cell>
        </row>
        <row r="7829">
          <cell r="A7829" t="str">
            <v>FY2015</v>
          </cell>
        </row>
        <row r="7830">
          <cell r="A7830" t="str">
            <v>FY2015</v>
          </cell>
        </row>
        <row r="7831">
          <cell r="A7831" t="str">
            <v>FY2015</v>
          </cell>
        </row>
        <row r="7832">
          <cell r="A7832" t="str">
            <v>FY2015</v>
          </cell>
        </row>
        <row r="7833">
          <cell r="A7833" t="str">
            <v>FY2015</v>
          </cell>
        </row>
        <row r="7834">
          <cell r="A7834" t="str">
            <v>FY2015</v>
          </cell>
        </row>
        <row r="7835">
          <cell r="A7835" t="str">
            <v>FY2015</v>
          </cell>
        </row>
        <row r="7836">
          <cell r="A7836" t="str">
            <v>FY2015</v>
          </cell>
        </row>
        <row r="7837">
          <cell r="A7837" t="str">
            <v>FY2015</v>
          </cell>
        </row>
        <row r="7838">
          <cell r="A7838" t="str">
            <v>FY2015</v>
          </cell>
        </row>
        <row r="7839">
          <cell r="A7839" t="str">
            <v>FY2015</v>
          </cell>
        </row>
        <row r="7840">
          <cell r="A7840" t="str">
            <v>FY2015</v>
          </cell>
        </row>
        <row r="7841">
          <cell r="A7841" t="str">
            <v>FY2015</v>
          </cell>
        </row>
        <row r="7842">
          <cell r="A7842" t="str">
            <v>FY2015</v>
          </cell>
        </row>
        <row r="7843">
          <cell r="A7843" t="str">
            <v>FY2015</v>
          </cell>
        </row>
        <row r="7844">
          <cell r="A7844" t="str">
            <v>FY2015</v>
          </cell>
        </row>
        <row r="7845">
          <cell r="A7845" t="str">
            <v>FY2015</v>
          </cell>
        </row>
        <row r="7846">
          <cell r="A7846" t="str">
            <v>FY2015</v>
          </cell>
        </row>
        <row r="7847">
          <cell r="A7847" t="str">
            <v>FY2015</v>
          </cell>
        </row>
        <row r="7848">
          <cell r="A7848" t="str">
            <v>FY2015</v>
          </cell>
        </row>
        <row r="7849">
          <cell r="A7849" t="str">
            <v>FY2015</v>
          </cell>
        </row>
        <row r="7850">
          <cell r="A7850" t="str">
            <v>FY2015</v>
          </cell>
        </row>
        <row r="7851">
          <cell r="A7851" t="str">
            <v>FY2015</v>
          </cell>
        </row>
        <row r="7852">
          <cell r="A7852" t="str">
            <v>FY2015</v>
          </cell>
        </row>
        <row r="7853">
          <cell r="A7853" t="str">
            <v>FY2015</v>
          </cell>
        </row>
        <row r="7854">
          <cell r="A7854" t="str">
            <v>FY2015</v>
          </cell>
        </row>
        <row r="7855">
          <cell r="A7855" t="str">
            <v>FY2015</v>
          </cell>
        </row>
        <row r="7856">
          <cell r="A7856" t="str">
            <v>FY2015</v>
          </cell>
        </row>
        <row r="7857">
          <cell r="A7857" t="str">
            <v>FY2015</v>
          </cell>
        </row>
        <row r="7858">
          <cell r="A7858" t="str">
            <v>FY2015</v>
          </cell>
        </row>
        <row r="7859">
          <cell r="A7859" t="str">
            <v>FY2015</v>
          </cell>
        </row>
        <row r="7860">
          <cell r="A7860" t="str">
            <v>FY2015</v>
          </cell>
        </row>
        <row r="7861">
          <cell r="A7861" t="str">
            <v>FY2015</v>
          </cell>
        </row>
        <row r="7862">
          <cell r="A7862" t="str">
            <v>FY2015</v>
          </cell>
        </row>
        <row r="7863">
          <cell r="A7863" t="str">
            <v>FY2015</v>
          </cell>
        </row>
        <row r="7864">
          <cell r="A7864" t="str">
            <v>FY2015</v>
          </cell>
        </row>
        <row r="7865">
          <cell r="A7865" t="str">
            <v>FY2015</v>
          </cell>
        </row>
        <row r="7866">
          <cell r="A7866" t="str">
            <v>FY2015</v>
          </cell>
        </row>
        <row r="7867">
          <cell r="A7867" t="str">
            <v>FY2015</v>
          </cell>
        </row>
        <row r="7868">
          <cell r="A7868" t="str">
            <v>FY2015</v>
          </cell>
        </row>
        <row r="7869">
          <cell r="A7869" t="str">
            <v>FY2015</v>
          </cell>
        </row>
        <row r="7870">
          <cell r="A7870" t="str">
            <v>FY2015</v>
          </cell>
        </row>
        <row r="7871">
          <cell r="A7871" t="str">
            <v>FY2015</v>
          </cell>
        </row>
        <row r="7872">
          <cell r="A7872" t="str">
            <v>FY2015</v>
          </cell>
        </row>
        <row r="7873">
          <cell r="A7873" t="str">
            <v>FY2015</v>
          </cell>
        </row>
        <row r="7874">
          <cell r="A7874" t="str">
            <v>FY2015</v>
          </cell>
        </row>
        <row r="7875">
          <cell r="A7875" t="str">
            <v>FY2015</v>
          </cell>
        </row>
        <row r="7876">
          <cell r="A7876" t="str">
            <v>FY2015</v>
          </cell>
        </row>
        <row r="7877">
          <cell r="A7877" t="str">
            <v>FY2015</v>
          </cell>
        </row>
        <row r="7878">
          <cell r="A7878" t="str">
            <v>FY2015</v>
          </cell>
        </row>
        <row r="7879">
          <cell r="A7879" t="str">
            <v>FY2015</v>
          </cell>
        </row>
        <row r="7880">
          <cell r="A7880" t="str">
            <v>FY2015</v>
          </cell>
        </row>
        <row r="7881">
          <cell r="A7881" t="str">
            <v>FY2015</v>
          </cell>
        </row>
        <row r="7882">
          <cell r="A7882" t="str">
            <v>FY2015</v>
          </cell>
        </row>
        <row r="7883">
          <cell r="A7883" t="str">
            <v>FY2015</v>
          </cell>
        </row>
        <row r="7884">
          <cell r="A7884" t="str">
            <v>FY2015</v>
          </cell>
        </row>
        <row r="7885">
          <cell r="A7885" t="str">
            <v>FY2015</v>
          </cell>
        </row>
        <row r="7886">
          <cell r="A7886" t="str">
            <v>FY2015</v>
          </cell>
        </row>
        <row r="7887">
          <cell r="A7887" t="str">
            <v>FY2015</v>
          </cell>
        </row>
        <row r="7888">
          <cell r="A7888" t="str">
            <v>FY2015</v>
          </cell>
        </row>
        <row r="7889">
          <cell r="A7889" t="str">
            <v>FY2015</v>
          </cell>
        </row>
        <row r="7890">
          <cell r="A7890" t="str">
            <v>FY2015</v>
          </cell>
        </row>
        <row r="7891">
          <cell r="A7891" t="str">
            <v>FY2015</v>
          </cell>
        </row>
        <row r="7892">
          <cell r="A7892" t="str">
            <v>FY2015</v>
          </cell>
        </row>
        <row r="7893">
          <cell r="A7893" t="str">
            <v>FY2015</v>
          </cell>
        </row>
        <row r="7894">
          <cell r="A7894" t="str">
            <v>FY2015</v>
          </cell>
        </row>
        <row r="7895">
          <cell r="A7895" t="str">
            <v>FY2015</v>
          </cell>
        </row>
        <row r="7896">
          <cell r="A7896" t="str">
            <v>FY2015</v>
          </cell>
        </row>
        <row r="7897">
          <cell r="A7897" t="str">
            <v>FY2015</v>
          </cell>
        </row>
        <row r="7898">
          <cell r="A7898" t="str">
            <v>FY2015</v>
          </cell>
        </row>
        <row r="7899">
          <cell r="A7899" t="str">
            <v>FY2015</v>
          </cell>
        </row>
        <row r="7900">
          <cell r="A7900" t="str">
            <v>FY2015</v>
          </cell>
        </row>
        <row r="7901">
          <cell r="A7901" t="str">
            <v>FY2015</v>
          </cell>
        </row>
        <row r="7902">
          <cell r="A7902" t="str">
            <v>FY2015</v>
          </cell>
        </row>
        <row r="7903">
          <cell r="A7903" t="str">
            <v>FY2015</v>
          </cell>
        </row>
        <row r="7904">
          <cell r="A7904" t="str">
            <v>FY2015</v>
          </cell>
        </row>
        <row r="7905">
          <cell r="A7905" t="str">
            <v>FY2015</v>
          </cell>
        </row>
        <row r="7906">
          <cell r="A7906" t="str">
            <v>FY2015</v>
          </cell>
        </row>
        <row r="7907">
          <cell r="A7907" t="str">
            <v>FY2015</v>
          </cell>
        </row>
        <row r="7908">
          <cell r="A7908" t="str">
            <v>FY2015</v>
          </cell>
        </row>
        <row r="7909">
          <cell r="A7909" t="str">
            <v>FY2015</v>
          </cell>
        </row>
        <row r="7910">
          <cell r="A7910" t="str">
            <v>FY2015</v>
          </cell>
        </row>
        <row r="7911">
          <cell r="A7911" t="str">
            <v>FY2015</v>
          </cell>
        </row>
        <row r="7912">
          <cell r="A7912" t="str">
            <v>FY2015</v>
          </cell>
        </row>
        <row r="7913">
          <cell r="A7913" t="str">
            <v>FY2015</v>
          </cell>
        </row>
        <row r="7914">
          <cell r="A7914" t="str">
            <v>FY2015</v>
          </cell>
        </row>
        <row r="7915">
          <cell r="A7915" t="str">
            <v>FY2015</v>
          </cell>
        </row>
        <row r="7916">
          <cell r="A7916" t="str">
            <v>FY2015</v>
          </cell>
        </row>
        <row r="7917">
          <cell r="A7917" t="str">
            <v>FY2015</v>
          </cell>
        </row>
        <row r="7918">
          <cell r="A7918" t="str">
            <v>FY2015</v>
          </cell>
        </row>
        <row r="7919">
          <cell r="A7919" t="str">
            <v>FY2015</v>
          </cell>
        </row>
        <row r="7920">
          <cell r="A7920" t="str">
            <v>FY2015</v>
          </cell>
        </row>
        <row r="7921">
          <cell r="A7921" t="str">
            <v>FY2015</v>
          </cell>
        </row>
        <row r="7922">
          <cell r="A7922" t="str">
            <v>FY2015</v>
          </cell>
        </row>
        <row r="7923">
          <cell r="A7923" t="str">
            <v>FY2015</v>
          </cell>
        </row>
        <row r="7924">
          <cell r="A7924" t="str">
            <v>FY2015</v>
          </cell>
        </row>
        <row r="7925">
          <cell r="A7925" t="str">
            <v>FY2015</v>
          </cell>
        </row>
        <row r="7926">
          <cell r="A7926" t="str">
            <v>FY2015</v>
          </cell>
        </row>
        <row r="7927">
          <cell r="A7927" t="str">
            <v>FY2015</v>
          </cell>
        </row>
        <row r="7928">
          <cell r="A7928" t="str">
            <v>FY2015</v>
          </cell>
        </row>
        <row r="7929">
          <cell r="A7929" t="str">
            <v>FY2015</v>
          </cell>
        </row>
        <row r="7930">
          <cell r="A7930" t="str">
            <v>FY2015</v>
          </cell>
        </row>
        <row r="7931">
          <cell r="A7931" t="str">
            <v>FY2015</v>
          </cell>
        </row>
        <row r="7932">
          <cell r="A7932" t="str">
            <v>FY2015</v>
          </cell>
        </row>
        <row r="7933">
          <cell r="A7933" t="str">
            <v>FY2015</v>
          </cell>
        </row>
        <row r="7934">
          <cell r="A7934" t="str">
            <v>FY2015</v>
          </cell>
        </row>
        <row r="7935">
          <cell r="A7935" t="str">
            <v>FY2015</v>
          </cell>
        </row>
        <row r="7936">
          <cell r="A7936" t="str">
            <v>FY2015</v>
          </cell>
        </row>
        <row r="7937">
          <cell r="A7937" t="str">
            <v>FY2015</v>
          </cell>
        </row>
        <row r="7938">
          <cell r="A7938" t="str">
            <v>FY2015</v>
          </cell>
        </row>
        <row r="7939">
          <cell r="A7939" t="str">
            <v>FY2015</v>
          </cell>
        </row>
        <row r="7940">
          <cell r="A7940" t="str">
            <v>FY2015</v>
          </cell>
        </row>
        <row r="7941">
          <cell r="A7941" t="str">
            <v>FY2015</v>
          </cell>
        </row>
        <row r="7942">
          <cell r="A7942" t="str">
            <v>FY2015</v>
          </cell>
        </row>
        <row r="7943">
          <cell r="A7943" t="str">
            <v>FY2015</v>
          </cell>
        </row>
        <row r="7944">
          <cell r="A7944" t="str">
            <v>FY2015</v>
          </cell>
        </row>
        <row r="7945">
          <cell r="A7945" t="str">
            <v>FY2015</v>
          </cell>
        </row>
        <row r="7946">
          <cell r="A7946" t="str">
            <v>FY2015</v>
          </cell>
        </row>
        <row r="7947">
          <cell r="A7947" t="str">
            <v>FY2015</v>
          </cell>
        </row>
        <row r="7948">
          <cell r="A7948" t="str">
            <v>FY2015</v>
          </cell>
        </row>
        <row r="7949">
          <cell r="A7949" t="str">
            <v>FY2015</v>
          </cell>
        </row>
        <row r="7950">
          <cell r="A7950" t="str">
            <v>FY2015</v>
          </cell>
        </row>
        <row r="7951">
          <cell r="A7951" t="str">
            <v>FY2015</v>
          </cell>
        </row>
        <row r="7952">
          <cell r="A7952" t="str">
            <v>FY2015</v>
          </cell>
        </row>
        <row r="7953">
          <cell r="A7953" t="str">
            <v>FY2015</v>
          </cell>
        </row>
        <row r="7954">
          <cell r="A7954" t="str">
            <v>FY2015</v>
          </cell>
        </row>
        <row r="7955">
          <cell r="A7955" t="str">
            <v>FY2015</v>
          </cell>
        </row>
        <row r="7956">
          <cell r="A7956" t="str">
            <v>FY2015</v>
          </cell>
        </row>
        <row r="7957">
          <cell r="A7957" t="str">
            <v>FY2015</v>
          </cell>
        </row>
        <row r="7958">
          <cell r="A7958" t="str">
            <v>FY2015</v>
          </cell>
        </row>
        <row r="7959">
          <cell r="A7959" t="str">
            <v>FY2015</v>
          </cell>
        </row>
        <row r="7960">
          <cell r="A7960" t="str">
            <v>FY2015</v>
          </cell>
        </row>
        <row r="7961">
          <cell r="A7961" t="str">
            <v>FY2015</v>
          </cell>
        </row>
        <row r="7962">
          <cell r="A7962" t="str">
            <v>FY2015</v>
          </cell>
        </row>
        <row r="7963">
          <cell r="A7963" t="str">
            <v>FY2015</v>
          </cell>
        </row>
        <row r="7964">
          <cell r="A7964" t="str">
            <v>FY2015</v>
          </cell>
        </row>
        <row r="7965">
          <cell r="A7965" t="str">
            <v>FY2015</v>
          </cell>
        </row>
        <row r="7966">
          <cell r="A7966" t="str">
            <v>FY2015</v>
          </cell>
        </row>
        <row r="7967">
          <cell r="A7967" t="str">
            <v>FY2015</v>
          </cell>
        </row>
        <row r="7968">
          <cell r="A7968" t="str">
            <v>FY2015</v>
          </cell>
        </row>
        <row r="7969">
          <cell r="A7969" t="str">
            <v>FY2015</v>
          </cell>
        </row>
        <row r="7970">
          <cell r="A7970" t="str">
            <v>FY2015</v>
          </cell>
        </row>
        <row r="7971">
          <cell r="A7971" t="str">
            <v>FY2015</v>
          </cell>
        </row>
        <row r="7972">
          <cell r="A7972" t="str">
            <v>FY2015</v>
          </cell>
        </row>
        <row r="7973">
          <cell r="A7973" t="str">
            <v>FY2015</v>
          </cell>
        </row>
        <row r="7974">
          <cell r="A7974" t="str">
            <v>FY2015</v>
          </cell>
        </row>
        <row r="7975">
          <cell r="A7975" t="str">
            <v>FY2015</v>
          </cell>
        </row>
        <row r="7976">
          <cell r="A7976" t="str">
            <v>FY2015</v>
          </cell>
        </row>
        <row r="7977">
          <cell r="A7977" t="str">
            <v>FY2015</v>
          </cell>
        </row>
        <row r="7978">
          <cell r="A7978" t="str">
            <v>FY2015</v>
          </cell>
        </row>
        <row r="7979">
          <cell r="A7979" t="str">
            <v>FY2015</v>
          </cell>
        </row>
        <row r="7980">
          <cell r="A7980" t="str">
            <v>FY2015</v>
          </cell>
        </row>
        <row r="7981">
          <cell r="A7981" t="str">
            <v>FY2015</v>
          </cell>
        </row>
        <row r="7982">
          <cell r="A7982" t="str">
            <v>FY2015</v>
          </cell>
        </row>
        <row r="7983">
          <cell r="A7983" t="str">
            <v>FY2015</v>
          </cell>
        </row>
        <row r="7984">
          <cell r="A7984" t="str">
            <v>FY2015</v>
          </cell>
        </row>
        <row r="7985">
          <cell r="A7985" t="str">
            <v>FY2015</v>
          </cell>
        </row>
        <row r="7986">
          <cell r="A7986" t="str">
            <v>FY2015</v>
          </cell>
        </row>
        <row r="7987">
          <cell r="A7987" t="str">
            <v>FY2015</v>
          </cell>
        </row>
        <row r="7988">
          <cell r="A7988" t="str">
            <v>FY2015</v>
          </cell>
        </row>
        <row r="7989">
          <cell r="A7989" t="str">
            <v>FY2015</v>
          </cell>
        </row>
        <row r="7990">
          <cell r="A7990" t="str">
            <v>FY2015</v>
          </cell>
        </row>
        <row r="7991">
          <cell r="A7991" t="str">
            <v>FY2015</v>
          </cell>
        </row>
        <row r="7992">
          <cell r="A7992" t="str">
            <v>FY2015</v>
          </cell>
        </row>
        <row r="7993">
          <cell r="A7993" t="str">
            <v>FY2015</v>
          </cell>
        </row>
        <row r="7994">
          <cell r="A7994" t="str">
            <v>FY2015</v>
          </cell>
        </row>
        <row r="7995">
          <cell r="A7995" t="str">
            <v>FY2015</v>
          </cell>
        </row>
        <row r="7996">
          <cell r="A7996" t="str">
            <v>FY2015</v>
          </cell>
        </row>
        <row r="7997">
          <cell r="A7997" t="str">
            <v>FY2015</v>
          </cell>
        </row>
        <row r="7998">
          <cell r="A7998" t="str">
            <v>FY2015</v>
          </cell>
        </row>
        <row r="7999">
          <cell r="A7999" t="str">
            <v>FY2015</v>
          </cell>
        </row>
        <row r="8000">
          <cell r="A8000" t="str">
            <v>FY2015</v>
          </cell>
        </row>
        <row r="8001">
          <cell r="A8001" t="str">
            <v>FY2015</v>
          </cell>
        </row>
        <row r="8002">
          <cell r="A8002" t="str">
            <v>FY2015</v>
          </cell>
        </row>
        <row r="8003">
          <cell r="A8003" t="str">
            <v>FY2015</v>
          </cell>
        </row>
        <row r="8004">
          <cell r="A8004" t="str">
            <v>FY2015</v>
          </cell>
        </row>
        <row r="8005">
          <cell r="A8005" t="str">
            <v>FY2015</v>
          </cell>
        </row>
        <row r="8006">
          <cell r="A8006" t="str">
            <v>FY2015</v>
          </cell>
        </row>
        <row r="8007">
          <cell r="A8007" t="str">
            <v>FY2015</v>
          </cell>
        </row>
        <row r="8008">
          <cell r="A8008" t="str">
            <v>FY2015</v>
          </cell>
        </row>
        <row r="8009">
          <cell r="A8009" t="str">
            <v>FY2015</v>
          </cell>
        </row>
        <row r="8010">
          <cell r="A8010" t="str">
            <v>FY2015</v>
          </cell>
        </row>
        <row r="8011">
          <cell r="A8011" t="str">
            <v>FY2015</v>
          </cell>
        </row>
        <row r="8012">
          <cell r="A8012" t="str">
            <v>FY2015</v>
          </cell>
        </row>
        <row r="8013">
          <cell r="A8013" t="str">
            <v>FY2015</v>
          </cell>
        </row>
        <row r="8014">
          <cell r="A8014" t="str">
            <v>FY2015</v>
          </cell>
        </row>
        <row r="8015">
          <cell r="A8015" t="str">
            <v>FY2015</v>
          </cell>
        </row>
        <row r="8016">
          <cell r="A8016" t="str">
            <v>FY2015</v>
          </cell>
        </row>
        <row r="8017">
          <cell r="A8017" t="str">
            <v>FY2015</v>
          </cell>
        </row>
        <row r="8018">
          <cell r="A8018" t="str">
            <v>FY2015</v>
          </cell>
        </row>
        <row r="8019">
          <cell r="A8019" t="str">
            <v>FY2015</v>
          </cell>
        </row>
        <row r="8020">
          <cell r="A8020" t="str">
            <v>FY2015</v>
          </cell>
        </row>
        <row r="8021">
          <cell r="A8021" t="str">
            <v>FY2015</v>
          </cell>
        </row>
        <row r="8022">
          <cell r="A8022" t="str">
            <v>FY2015</v>
          </cell>
        </row>
        <row r="8023">
          <cell r="A8023" t="str">
            <v>FY2015</v>
          </cell>
        </row>
        <row r="8024">
          <cell r="A8024" t="str">
            <v>FY2015</v>
          </cell>
        </row>
        <row r="8025">
          <cell r="A8025" t="str">
            <v>FY2015</v>
          </cell>
        </row>
        <row r="8026">
          <cell r="A8026" t="str">
            <v>FY2015</v>
          </cell>
        </row>
        <row r="8027">
          <cell r="A8027" t="str">
            <v>FY2015</v>
          </cell>
        </row>
        <row r="8028">
          <cell r="A8028" t="str">
            <v>FY2015</v>
          </cell>
        </row>
        <row r="8029">
          <cell r="A8029" t="str">
            <v>FY2015</v>
          </cell>
        </row>
        <row r="8030">
          <cell r="A8030" t="str">
            <v>FY2015</v>
          </cell>
        </row>
        <row r="8031">
          <cell r="A8031" t="str">
            <v>FY2015</v>
          </cell>
        </row>
        <row r="8032">
          <cell r="A8032" t="str">
            <v>FY2015</v>
          </cell>
        </row>
        <row r="8033">
          <cell r="A8033" t="str">
            <v>FY2015</v>
          </cell>
        </row>
        <row r="8034">
          <cell r="A8034" t="str">
            <v>FY2015</v>
          </cell>
        </row>
        <row r="8035">
          <cell r="A8035" t="str">
            <v>FY2015</v>
          </cell>
        </row>
        <row r="8036">
          <cell r="A8036" t="str">
            <v>FY2015</v>
          </cell>
        </row>
        <row r="8037">
          <cell r="A8037" t="str">
            <v>FY2015</v>
          </cell>
        </row>
        <row r="8038">
          <cell r="A8038" t="str">
            <v>FY2015</v>
          </cell>
        </row>
        <row r="8039">
          <cell r="A8039" t="str">
            <v>FY2015</v>
          </cell>
        </row>
        <row r="8040">
          <cell r="A8040" t="str">
            <v>FY2015</v>
          </cell>
        </row>
        <row r="8041">
          <cell r="A8041" t="str">
            <v>FY2015</v>
          </cell>
        </row>
        <row r="8042">
          <cell r="A8042" t="str">
            <v>FY2015</v>
          </cell>
        </row>
        <row r="8043">
          <cell r="A8043" t="str">
            <v>FY2015</v>
          </cell>
        </row>
        <row r="8044">
          <cell r="A8044" t="str">
            <v>FY2015</v>
          </cell>
        </row>
        <row r="8045">
          <cell r="A8045" t="str">
            <v>FY2015</v>
          </cell>
        </row>
        <row r="8046">
          <cell r="A8046" t="str">
            <v>FY2015</v>
          </cell>
        </row>
        <row r="8047">
          <cell r="A8047" t="str">
            <v>FY2015</v>
          </cell>
        </row>
        <row r="8048">
          <cell r="A8048" t="str">
            <v>FY2015</v>
          </cell>
        </row>
        <row r="8049">
          <cell r="A8049" t="str">
            <v>FY2015</v>
          </cell>
        </row>
        <row r="8050">
          <cell r="A8050" t="str">
            <v>FY2015</v>
          </cell>
        </row>
        <row r="8051">
          <cell r="A8051" t="str">
            <v>FY2015</v>
          </cell>
        </row>
        <row r="8052">
          <cell r="A8052" t="str">
            <v>FY2015</v>
          </cell>
        </row>
        <row r="8053">
          <cell r="A8053" t="str">
            <v>FY2015</v>
          </cell>
        </row>
        <row r="8054">
          <cell r="A8054" t="str">
            <v>FY2015</v>
          </cell>
        </row>
        <row r="8055">
          <cell r="A8055" t="str">
            <v>FY2015</v>
          </cell>
        </row>
        <row r="8056">
          <cell r="A8056" t="str">
            <v>FY2015</v>
          </cell>
        </row>
        <row r="8057">
          <cell r="A8057" t="str">
            <v>FY2015</v>
          </cell>
        </row>
        <row r="8058">
          <cell r="A8058" t="str">
            <v>FY2015</v>
          </cell>
        </row>
        <row r="8059">
          <cell r="A8059" t="str">
            <v>FY2015</v>
          </cell>
        </row>
        <row r="8060">
          <cell r="A8060" t="str">
            <v>FY2015</v>
          </cell>
        </row>
        <row r="8061">
          <cell r="A8061" t="str">
            <v>FY2015</v>
          </cell>
        </row>
        <row r="8062">
          <cell r="A8062" t="str">
            <v>FY2015</v>
          </cell>
        </row>
        <row r="8063">
          <cell r="A8063" t="str">
            <v>FY2015</v>
          </cell>
        </row>
        <row r="8064">
          <cell r="A8064" t="str">
            <v>FY2015</v>
          </cell>
        </row>
        <row r="8065">
          <cell r="A8065" t="str">
            <v>FY2015</v>
          </cell>
        </row>
        <row r="8066">
          <cell r="A8066" t="str">
            <v>FY2015</v>
          </cell>
        </row>
        <row r="8067">
          <cell r="A8067" t="str">
            <v>FY2015</v>
          </cell>
        </row>
        <row r="8068">
          <cell r="A8068" t="str">
            <v>FY2015</v>
          </cell>
        </row>
        <row r="8069">
          <cell r="A8069" t="str">
            <v>FY2015</v>
          </cell>
        </row>
        <row r="8070">
          <cell r="A8070" t="str">
            <v>FY2015</v>
          </cell>
        </row>
        <row r="8071">
          <cell r="A8071" t="str">
            <v>FY2015</v>
          </cell>
        </row>
        <row r="8072">
          <cell r="A8072" t="str">
            <v>FY2015</v>
          </cell>
        </row>
        <row r="8073">
          <cell r="A8073" t="str">
            <v>FY2015</v>
          </cell>
        </row>
        <row r="8074">
          <cell r="A8074" t="str">
            <v>FY2015</v>
          </cell>
        </row>
        <row r="8075">
          <cell r="A8075" t="str">
            <v>FY2015</v>
          </cell>
        </row>
        <row r="8076">
          <cell r="A8076" t="str">
            <v>FY2015</v>
          </cell>
        </row>
        <row r="8077">
          <cell r="A8077" t="str">
            <v>FY2015</v>
          </cell>
        </row>
        <row r="8078">
          <cell r="A8078" t="str">
            <v>FY2015</v>
          </cell>
        </row>
        <row r="8079">
          <cell r="A8079" t="str">
            <v>FY2015</v>
          </cell>
        </row>
        <row r="8080">
          <cell r="A8080" t="str">
            <v>FY2015</v>
          </cell>
        </row>
        <row r="8081">
          <cell r="A8081" t="str">
            <v>FY2015</v>
          </cell>
        </row>
        <row r="8082">
          <cell r="A8082" t="str">
            <v>FY2015</v>
          </cell>
        </row>
        <row r="8083">
          <cell r="A8083" t="str">
            <v>FY2015</v>
          </cell>
        </row>
        <row r="8084">
          <cell r="A8084" t="str">
            <v>FY2015</v>
          </cell>
        </row>
        <row r="8085">
          <cell r="A8085" t="str">
            <v>FY2015</v>
          </cell>
        </row>
        <row r="8086">
          <cell r="A8086" t="str">
            <v>FY2015</v>
          </cell>
        </row>
        <row r="8087">
          <cell r="A8087" t="str">
            <v>FY2015</v>
          </cell>
        </row>
        <row r="8088">
          <cell r="A8088" t="str">
            <v>FY2015</v>
          </cell>
        </row>
        <row r="8089">
          <cell r="A8089" t="str">
            <v>FY2015</v>
          </cell>
        </row>
        <row r="8090">
          <cell r="A8090" t="str">
            <v>FY2015</v>
          </cell>
        </row>
        <row r="8091">
          <cell r="A8091" t="str">
            <v>FY2015</v>
          </cell>
        </row>
        <row r="8092">
          <cell r="A8092" t="str">
            <v>FY2015</v>
          </cell>
        </row>
        <row r="8093">
          <cell r="A8093" t="str">
            <v>FY2015</v>
          </cell>
        </row>
        <row r="8094">
          <cell r="A8094" t="str">
            <v>FY2015</v>
          </cell>
        </row>
        <row r="8095">
          <cell r="A8095" t="str">
            <v>FY2015</v>
          </cell>
        </row>
        <row r="8096">
          <cell r="A8096" t="str">
            <v>FY2015</v>
          </cell>
        </row>
        <row r="8097">
          <cell r="A8097" t="str">
            <v>FY2015</v>
          </cell>
        </row>
        <row r="8098">
          <cell r="A8098" t="str">
            <v>FY2015</v>
          </cell>
        </row>
        <row r="8099">
          <cell r="A8099" t="str">
            <v>FY2015</v>
          </cell>
        </row>
        <row r="8100">
          <cell r="A8100" t="str">
            <v>FY2015</v>
          </cell>
        </row>
        <row r="8101">
          <cell r="A8101" t="str">
            <v>FY2015</v>
          </cell>
        </row>
        <row r="8102">
          <cell r="A8102" t="str">
            <v>FY2015</v>
          </cell>
        </row>
        <row r="8103">
          <cell r="A8103" t="str">
            <v>FY2015</v>
          </cell>
        </row>
        <row r="8104">
          <cell r="A8104" t="str">
            <v>FY2015</v>
          </cell>
        </row>
        <row r="8105">
          <cell r="A8105" t="str">
            <v>FY2015</v>
          </cell>
        </row>
        <row r="8106">
          <cell r="A8106" t="str">
            <v>FY2015</v>
          </cell>
        </row>
        <row r="8107">
          <cell r="A8107" t="str">
            <v>FY2015</v>
          </cell>
        </row>
        <row r="8108">
          <cell r="A8108" t="str">
            <v>FY2015</v>
          </cell>
        </row>
        <row r="8109">
          <cell r="A8109" t="str">
            <v>FY2015</v>
          </cell>
        </row>
        <row r="8110">
          <cell r="A8110" t="str">
            <v>FY2015</v>
          </cell>
        </row>
        <row r="8111">
          <cell r="A8111" t="str">
            <v>FY2015</v>
          </cell>
        </row>
        <row r="8112">
          <cell r="A8112" t="str">
            <v>FY2015</v>
          </cell>
        </row>
        <row r="8113">
          <cell r="A8113" t="str">
            <v>FY2015</v>
          </cell>
        </row>
        <row r="8114">
          <cell r="A8114" t="str">
            <v>FY2015</v>
          </cell>
        </row>
        <row r="8115">
          <cell r="A8115" t="str">
            <v>FY2015</v>
          </cell>
        </row>
        <row r="8116">
          <cell r="A8116" t="str">
            <v>FY2015</v>
          </cell>
        </row>
        <row r="8117">
          <cell r="A8117" t="str">
            <v>FY2015</v>
          </cell>
        </row>
        <row r="8118">
          <cell r="A8118" t="str">
            <v>FY2015</v>
          </cell>
        </row>
        <row r="8119">
          <cell r="A8119" t="str">
            <v>FY2015</v>
          </cell>
        </row>
        <row r="8120">
          <cell r="A8120" t="str">
            <v>FY2015</v>
          </cell>
        </row>
        <row r="8121">
          <cell r="A8121" t="str">
            <v>FY2015</v>
          </cell>
        </row>
        <row r="8122">
          <cell r="A8122" t="str">
            <v>FY2015</v>
          </cell>
        </row>
        <row r="8123">
          <cell r="A8123" t="str">
            <v>FY2015</v>
          </cell>
        </row>
        <row r="8124">
          <cell r="A8124" t="str">
            <v>FY2015</v>
          </cell>
        </row>
        <row r="8125">
          <cell r="A8125" t="str">
            <v>FY2015</v>
          </cell>
        </row>
        <row r="8126">
          <cell r="A8126" t="str">
            <v>FY2015</v>
          </cell>
        </row>
        <row r="8127">
          <cell r="A8127" t="str">
            <v>FY2015</v>
          </cell>
        </row>
        <row r="8128">
          <cell r="A8128" t="str">
            <v>FY2015</v>
          </cell>
        </row>
        <row r="8129">
          <cell r="A8129" t="str">
            <v>FY2015</v>
          </cell>
        </row>
        <row r="8130">
          <cell r="A8130" t="str">
            <v>FY2015</v>
          </cell>
        </row>
        <row r="8131">
          <cell r="A8131" t="str">
            <v>FY2015</v>
          </cell>
        </row>
        <row r="8132">
          <cell r="A8132" t="str">
            <v>FY2015</v>
          </cell>
        </row>
        <row r="8133">
          <cell r="A8133" t="str">
            <v>FY2015</v>
          </cell>
        </row>
        <row r="8134">
          <cell r="A8134" t="str">
            <v>FY2015</v>
          </cell>
        </row>
        <row r="8135">
          <cell r="A8135" t="str">
            <v>FY2015</v>
          </cell>
        </row>
        <row r="8136">
          <cell r="A8136" t="str">
            <v>FY2015</v>
          </cell>
        </row>
        <row r="8137">
          <cell r="A8137" t="str">
            <v>FY2015</v>
          </cell>
        </row>
        <row r="8138">
          <cell r="A8138" t="str">
            <v>FY2015</v>
          </cell>
        </row>
        <row r="8139">
          <cell r="A8139" t="str">
            <v>FY2015</v>
          </cell>
        </row>
        <row r="8140">
          <cell r="A8140" t="str">
            <v>FY2015</v>
          </cell>
        </row>
        <row r="8141">
          <cell r="A8141" t="str">
            <v>FY2015</v>
          </cell>
        </row>
        <row r="8142">
          <cell r="A8142" t="str">
            <v>FY2015</v>
          </cell>
        </row>
        <row r="8143">
          <cell r="A8143" t="str">
            <v>FY2015</v>
          </cell>
        </row>
        <row r="8144">
          <cell r="A8144" t="str">
            <v>FY2015</v>
          </cell>
        </row>
        <row r="8145">
          <cell r="A8145" t="str">
            <v>FY2015</v>
          </cell>
        </row>
        <row r="8146">
          <cell r="A8146" t="str">
            <v>FY2015</v>
          </cell>
        </row>
        <row r="8147">
          <cell r="A8147" t="str">
            <v>FY2015</v>
          </cell>
        </row>
        <row r="8148">
          <cell r="A8148" t="str">
            <v>FY2015</v>
          </cell>
        </row>
        <row r="8149">
          <cell r="A8149" t="str">
            <v>FY2015</v>
          </cell>
        </row>
        <row r="8150">
          <cell r="A8150" t="str">
            <v>FY2015</v>
          </cell>
        </row>
        <row r="8151">
          <cell r="A8151" t="str">
            <v>FY2015</v>
          </cell>
        </row>
        <row r="8152">
          <cell r="A8152" t="str">
            <v>FY2015</v>
          </cell>
        </row>
        <row r="8153">
          <cell r="A8153" t="str">
            <v>FY2015</v>
          </cell>
        </row>
        <row r="8154">
          <cell r="A8154" t="str">
            <v>FY2015</v>
          </cell>
        </row>
        <row r="8155">
          <cell r="A8155" t="str">
            <v>FY2015</v>
          </cell>
        </row>
        <row r="8156">
          <cell r="A8156" t="str">
            <v>FY2015</v>
          </cell>
        </row>
        <row r="8157">
          <cell r="A8157" t="str">
            <v>FY2015</v>
          </cell>
        </row>
        <row r="8158">
          <cell r="A8158" t="str">
            <v>FY2015</v>
          </cell>
        </row>
        <row r="8159">
          <cell r="A8159" t="str">
            <v>FY2015</v>
          </cell>
        </row>
        <row r="8160">
          <cell r="A8160" t="str">
            <v>FY2015</v>
          </cell>
        </row>
        <row r="8161">
          <cell r="A8161" t="str">
            <v>FY2015</v>
          </cell>
        </row>
        <row r="8162">
          <cell r="A8162" t="str">
            <v>FY2015</v>
          </cell>
        </row>
        <row r="8163">
          <cell r="A8163" t="str">
            <v>FY2015</v>
          </cell>
        </row>
        <row r="8164">
          <cell r="A8164" t="str">
            <v>FY2015</v>
          </cell>
        </row>
        <row r="8165">
          <cell r="A8165" t="str">
            <v>FY2015</v>
          </cell>
        </row>
        <row r="8166">
          <cell r="A8166" t="str">
            <v>FY2015</v>
          </cell>
        </row>
        <row r="8167">
          <cell r="A8167" t="str">
            <v>FY2015</v>
          </cell>
        </row>
        <row r="8168">
          <cell r="A8168" t="str">
            <v>FY2015</v>
          </cell>
        </row>
        <row r="8169">
          <cell r="A8169" t="str">
            <v>FY2015</v>
          </cell>
        </row>
        <row r="8170">
          <cell r="A8170" t="str">
            <v>FY2015</v>
          </cell>
        </row>
        <row r="8171">
          <cell r="A8171" t="str">
            <v>FY2015</v>
          </cell>
        </row>
        <row r="8172">
          <cell r="A8172" t="str">
            <v>FY2015</v>
          </cell>
        </row>
        <row r="8173">
          <cell r="A8173" t="str">
            <v>FY2015</v>
          </cell>
        </row>
        <row r="8174">
          <cell r="A8174" t="str">
            <v>FY2015</v>
          </cell>
        </row>
        <row r="8175">
          <cell r="A8175" t="str">
            <v>FY2015</v>
          </cell>
        </row>
        <row r="8176">
          <cell r="A8176" t="str">
            <v>FY2015</v>
          </cell>
        </row>
        <row r="8177">
          <cell r="A8177" t="str">
            <v>FY2015</v>
          </cell>
        </row>
        <row r="8178">
          <cell r="A8178" t="str">
            <v>FY2015</v>
          </cell>
        </row>
        <row r="8179">
          <cell r="A8179" t="str">
            <v>FY2015</v>
          </cell>
        </row>
        <row r="8180">
          <cell r="A8180" t="str">
            <v>FY2015</v>
          </cell>
        </row>
        <row r="8181">
          <cell r="A8181" t="str">
            <v>FY2015</v>
          </cell>
        </row>
        <row r="8182">
          <cell r="A8182" t="str">
            <v>FY2015</v>
          </cell>
        </row>
        <row r="8183">
          <cell r="A8183" t="str">
            <v>FY2015</v>
          </cell>
        </row>
        <row r="8184">
          <cell r="A8184" t="str">
            <v>FY2015</v>
          </cell>
        </row>
        <row r="8185">
          <cell r="A8185" t="str">
            <v>FY2015</v>
          </cell>
        </row>
        <row r="8186">
          <cell r="A8186" t="str">
            <v>FY2015</v>
          </cell>
        </row>
        <row r="8187">
          <cell r="A8187" t="str">
            <v>FY2015</v>
          </cell>
        </row>
        <row r="8188">
          <cell r="A8188" t="str">
            <v>FY2015</v>
          </cell>
        </row>
        <row r="8189">
          <cell r="A8189" t="str">
            <v>FY2015</v>
          </cell>
        </row>
        <row r="8190">
          <cell r="A8190" t="str">
            <v>FY2015</v>
          </cell>
        </row>
        <row r="8191">
          <cell r="A8191" t="str">
            <v>FY2015</v>
          </cell>
        </row>
        <row r="8192">
          <cell r="A8192" t="str">
            <v>FY2015</v>
          </cell>
        </row>
        <row r="8193">
          <cell r="A8193" t="str">
            <v>FY2015</v>
          </cell>
        </row>
        <row r="8194">
          <cell r="A8194" t="str">
            <v>FY2015</v>
          </cell>
        </row>
        <row r="8195">
          <cell r="A8195" t="str">
            <v>FY2015</v>
          </cell>
        </row>
        <row r="8196">
          <cell r="A8196" t="str">
            <v>FY2015</v>
          </cell>
        </row>
        <row r="8197">
          <cell r="A8197" t="str">
            <v>FY2015</v>
          </cell>
        </row>
        <row r="8198">
          <cell r="A8198" t="str">
            <v>FY2015</v>
          </cell>
        </row>
        <row r="8199">
          <cell r="A8199" t="str">
            <v>FY2015</v>
          </cell>
        </row>
        <row r="8200">
          <cell r="A8200" t="str">
            <v>FY2015</v>
          </cell>
        </row>
        <row r="8201">
          <cell r="A8201" t="str">
            <v>FY2015</v>
          </cell>
        </row>
        <row r="8202">
          <cell r="A8202" t="str">
            <v>FY2015</v>
          </cell>
        </row>
        <row r="8203">
          <cell r="A8203" t="str">
            <v>FY2015</v>
          </cell>
        </row>
        <row r="8204">
          <cell r="A8204" t="str">
            <v>FY2015</v>
          </cell>
        </row>
        <row r="8205">
          <cell r="A8205" t="str">
            <v>FY2015</v>
          </cell>
        </row>
        <row r="8206">
          <cell r="A8206" t="str">
            <v>FY2015</v>
          </cell>
        </row>
        <row r="8207">
          <cell r="A8207" t="str">
            <v>FY2015</v>
          </cell>
        </row>
        <row r="8208">
          <cell r="A8208" t="str">
            <v>FY2015</v>
          </cell>
        </row>
        <row r="8209">
          <cell r="A8209" t="str">
            <v>FY2015</v>
          </cell>
        </row>
        <row r="8210">
          <cell r="A8210" t="str">
            <v>FY2015</v>
          </cell>
        </row>
        <row r="8211">
          <cell r="A8211" t="str">
            <v>FY2015</v>
          </cell>
        </row>
        <row r="8212">
          <cell r="A8212" t="str">
            <v>FY2015</v>
          </cell>
        </row>
        <row r="8213">
          <cell r="A8213" t="str">
            <v>FY2015</v>
          </cell>
        </row>
        <row r="8214">
          <cell r="A8214" t="str">
            <v>FY2015</v>
          </cell>
        </row>
        <row r="8215">
          <cell r="A8215" t="str">
            <v>FY2015</v>
          </cell>
        </row>
        <row r="8216">
          <cell r="A8216" t="str">
            <v>FY2015</v>
          </cell>
        </row>
        <row r="8217">
          <cell r="A8217" t="str">
            <v>FY2015</v>
          </cell>
        </row>
        <row r="8218">
          <cell r="A8218" t="str">
            <v>FY2015</v>
          </cell>
        </row>
        <row r="8219">
          <cell r="A8219" t="str">
            <v>FY2015</v>
          </cell>
        </row>
        <row r="8220">
          <cell r="A8220" t="str">
            <v>FY2015</v>
          </cell>
        </row>
        <row r="8221">
          <cell r="A8221" t="str">
            <v>FY2015</v>
          </cell>
        </row>
        <row r="8222">
          <cell r="A8222" t="str">
            <v>FY2015</v>
          </cell>
        </row>
        <row r="8223">
          <cell r="A8223" t="str">
            <v>FY2015</v>
          </cell>
        </row>
        <row r="8224">
          <cell r="A8224" t="str">
            <v>FY2015</v>
          </cell>
        </row>
        <row r="8225">
          <cell r="A8225" t="str">
            <v>FY2015</v>
          </cell>
        </row>
        <row r="8226">
          <cell r="A8226" t="str">
            <v>FY2015</v>
          </cell>
        </row>
        <row r="8227">
          <cell r="A8227" t="str">
            <v>FY2015</v>
          </cell>
        </row>
        <row r="8228">
          <cell r="A8228" t="str">
            <v>FY2015</v>
          </cell>
        </row>
        <row r="8229">
          <cell r="A8229" t="str">
            <v>FY2015</v>
          </cell>
        </row>
        <row r="8230">
          <cell r="A8230" t="str">
            <v>FY2015</v>
          </cell>
        </row>
        <row r="8231">
          <cell r="A8231" t="str">
            <v>FY2015</v>
          </cell>
        </row>
        <row r="8232">
          <cell r="A8232" t="str">
            <v>FY2015</v>
          </cell>
        </row>
        <row r="8233">
          <cell r="A8233" t="str">
            <v>FY2015</v>
          </cell>
        </row>
        <row r="8234">
          <cell r="A8234" t="str">
            <v>FY2015</v>
          </cell>
        </row>
        <row r="8235">
          <cell r="A8235" t="str">
            <v>FY2015</v>
          </cell>
        </row>
        <row r="8236">
          <cell r="A8236" t="str">
            <v>FY2015</v>
          </cell>
        </row>
        <row r="8237">
          <cell r="A8237" t="str">
            <v>FY2015</v>
          </cell>
        </row>
        <row r="8238">
          <cell r="A8238" t="str">
            <v>FY2015</v>
          </cell>
        </row>
        <row r="8239">
          <cell r="A8239" t="str">
            <v>FY2015</v>
          </cell>
        </row>
        <row r="8240">
          <cell r="A8240" t="str">
            <v>FY2015</v>
          </cell>
        </row>
        <row r="8241">
          <cell r="A8241" t="str">
            <v>FY2015</v>
          </cell>
        </row>
        <row r="8242">
          <cell r="A8242" t="str">
            <v>FY2015</v>
          </cell>
        </row>
        <row r="8243">
          <cell r="A8243" t="str">
            <v>FY2015</v>
          </cell>
        </row>
        <row r="8244">
          <cell r="A8244" t="str">
            <v>FY2015</v>
          </cell>
        </row>
        <row r="8245">
          <cell r="A8245" t="str">
            <v>FY2015</v>
          </cell>
        </row>
        <row r="8246">
          <cell r="A8246" t="str">
            <v>FY2015</v>
          </cell>
        </row>
        <row r="8247">
          <cell r="A8247" t="str">
            <v>FY2015</v>
          </cell>
        </row>
        <row r="8248">
          <cell r="A8248" t="str">
            <v>FY2015</v>
          </cell>
        </row>
        <row r="8249">
          <cell r="A8249" t="str">
            <v>FY2015</v>
          </cell>
        </row>
        <row r="8250">
          <cell r="A8250" t="str">
            <v>FY2015</v>
          </cell>
        </row>
        <row r="8251">
          <cell r="A8251" t="str">
            <v>FY2015</v>
          </cell>
        </row>
        <row r="8252">
          <cell r="A8252" t="str">
            <v>FY2015</v>
          </cell>
        </row>
        <row r="8253">
          <cell r="A8253" t="str">
            <v>FY2015</v>
          </cell>
        </row>
        <row r="8254">
          <cell r="A8254" t="str">
            <v>FY2015</v>
          </cell>
        </row>
        <row r="8255">
          <cell r="A8255" t="str">
            <v>FY2015</v>
          </cell>
        </row>
        <row r="8256">
          <cell r="A8256" t="str">
            <v>FY2015</v>
          </cell>
        </row>
        <row r="8257">
          <cell r="A8257" t="str">
            <v>FY2015</v>
          </cell>
        </row>
        <row r="8258">
          <cell r="A8258" t="str">
            <v>FY2015</v>
          </cell>
        </row>
        <row r="8259">
          <cell r="A8259" t="str">
            <v>FY2015</v>
          </cell>
        </row>
        <row r="8260">
          <cell r="A8260" t="str">
            <v>FY2015</v>
          </cell>
        </row>
        <row r="8261">
          <cell r="A8261" t="str">
            <v>FY2015</v>
          </cell>
        </row>
        <row r="8262">
          <cell r="A8262" t="str">
            <v>FY2015</v>
          </cell>
        </row>
        <row r="8263">
          <cell r="A8263" t="str">
            <v>FY2015</v>
          </cell>
        </row>
        <row r="8264">
          <cell r="A8264" t="str">
            <v>FY2015</v>
          </cell>
        </row>
        <row r="8265">
          <cell r="A8265" t="str">
            <v>FY2015</v>
          </cell>
        </row>
        <row r="8266">
          <cell r="A8266" t="str">
            <v>FY2015</v>
          </cell>
        </row>
        <row r="8267">
          <cell r="A8267" t="str">
            <v>FY2015</v>
          </cell>
        </row>
        <row r="8268">
          <cell r="A8268" t="str">
            <v>FY2015</v>
          </cell>
        </row>
        <row r="8269">
          <cell r="A8269" t="str">
            <v>FY2015</v>
          </cell>
        </row>
        <row r="8270">
          <cell r="A8270" t="str">
            <v>FY2015</v>
          </cell>
        </row>
        <row r="8271">
          <cell r="A8271" t="str">
            <v>FY2015</v>
          </cell>
        </row>
        <row r="8272">
          <cell r="A8272" t="str">
            <v>FY2015</v>
          </cell>
        </row>
        <row r="8273">
          <cell r="A8273" t="str">
            <v>FY2015</v>
          </cell>
        </row>
        <row r="8274">
          <cell r="A8274" t="str">
            <v>FY2015</v>
          </cell>
        </row>
        <row r="8275">
          <cell r="A8275" t="str">
            <v>FY2015</v>
          </cell>
        </row>
        <row r="8276">
          <cell r="A8276" t="str">
            <v>FY2015</v>
          </cell>
        </row>
        <row r="8277">
          <cell r="A8277" t="str">
            <v>FY2015</v>
          </cell>
        </row>
        <row r="8278">
          <cell r="A8278" t="str">
            <v>FY2015</v>
          </cell>
        </row>
        <row r="8279">
          <cell r="A8279" t="str">
            <v>FY2015</v>
          </cell>
        </row>
        <row r="8280">
          <cell r="A8280" t="str">
            <v>FY2015</v>
          </cell>
        </row>
        <row r="8281">
          <cell r="A8281" t="str">
            <v>FY2015</v>
          </cell>
        </row>
        <row r="8282">
          <cell r="A8282" t="str">
            <v>FY2015</v>
          </cell>
        </row>
        <row r="8283">
          <cell r="A8283" t="str">
            <v>FY2015</v>
          </cell>
        </row>
        <row r="8284">
          <cell r="A8284" t="str">
            <v>FY2015</v>
          </cell>
        </row>
        <row r="8285">
          <cell r="A8285" t="str">
            <v>FY2015</v>
          </cell>
        </row>
        <row r="8286">
          <cell r="A8286" t="str">
            <v>FY2015</v>
          </cell>
        </row>
        <row r="8287">
          <cell r="A8287" t="str">
            <v>FY2015</v>
          </cell>
        </row>
        <row r="8288">
          <cell r="A8288" t="str">
            <v>FY2015</v>
          </cell>
        </row>
        <row r="8289">
          <cell r="A8289" t="str">
            <v>FY2015</v>
          </cell>
        </row>
        <row r="8290">
          <cell r="A8290" t="str">
            <v>FY2015</v>
          </cell>
        </row>
        <row r="8291">
          <cell r="A8291" t="str">
            <v>FY2015</v>
          </cell>
        </row>
        <row r="8292">
          <cell r="A8292" t="str">
            <v>FY2015</v>
          </cell>
        </row>
        <row r="8293">
          <cell r="A8293" t="str">
            <v>FY2015</v>
          </cell>
        </row>
        <row r="8294">
          <cell r="A8294" t="str">
            <v>FY2015</v>
          </cell>
        </row>
        <row r="8295">
          <cell r="A8295" t="str">
            <v>FY2015</v>
          </cell>
        </row>
        <row r="8296">
          <cell r="A8296" t="str">
            <v>FY2015</v>
          </cell>
        </row>
        <row r="8297">
          <cell r="A8297" t="str">
            <v>FY2015</v>
          </cell>
        </row>
        <row r="8298">
          <cell r="A8298" t="str">
            <v>FY2015</v>
          </cell>
        </row>
        <row r="8299">
          <cell r="A8299" t="str">
            <v>FY2015</v>
          </cell>
        </row>
        <row r="8300">
          <cell r="A8300" t="str">
            <v>FY2015</v>
          </cell>
        </row>
        <row r="8301">
          <cell r="A8301" t="str">
            <v>FY2015</v>
          </cell>
        </row>
        <row r="8302">
          <cell r="A8302" t="str">
            <v>FY2015</v>
          </cell>
        </row>
        <row r="8303">
          <cell r="A8303" t="str">
            <v>FY2015</v>
          </cell>
        </row>
        <row r="8304">
          <cell r="A8304" t="str">
            <v>FY2015</v>
          </cell>
        </row>
        <row r="8305">
          <cell r="A8305" t="str">
            <v>FY2015</v>
          </cell>
        </row>
        <row r="8306">
          <cell r="A8306" t="str">
            <v>FY2015</v>
          </cell>
        </row>
        <row r="8307">
          <cell r="A8307" t="str">
            <v>FY2015</v>
          </cell>
        </row>
        <row r="8308">
          <cell r="A8308" t="str">
            <v>FY2015</v>
          </cell>
        </row>
        <row r="8309">
          <cell r="A8309" t="str">
            <v>FY2015</v>
          </cell>
        </row>
        <row r="8310">
          <cell r="A8310" t="str">
            <v>FY2015</v>
          </cell>
        </row>
        <row r="8311">
          <cell r="A8311" t="str">
            <v>FY2015</v>
          </cell>
        </row>
        <row r="8312">
          <cell r="A8312" t="str">
            <v>FY2015</v>
          </cell>
        </row>
        <row r="8313">
          <cell r="A8313" t="str">
            <v>FY2015</v>
          </cell>
        </row>
        <row r="8314">
          <cell r="A8314" t="str">
            <v>FY2015</v>
          </cell>
        </row>
        <row r="8315">
          <cell r="A8315" t="str">
            <v>FY2015</v>
          </cell>
        </row>
        <row r="8316">
          <cell r="A8316" t="str">
            <v>FY2015</v>
          </cell>
        </row>
        <row r="8317">
          <cell r="A8317" t="str">
            <v>FY2015</v>
          </cell>
        </row>
        <row r="8318">
          <cell r="A8318" t="str">
            <v>FY2015</v>
          </cell>
        </row>
        <row r="8319">
          <cell r="A8319" t="str">
            <v>FY2015</v>
          </cell>
        </row>
        <row r="8320">
          <cell r="A8320" t="str">
            <v>FY2015</v>
          </cell>
        </row>
        <row r="8321">
          <cell r="A8321" t="str">
            <v>FY2015</v>
          </cell>
        </row>
        <row r="8322">
          <cell r="A8322" t="str">
            <v>FY2015</v>
          </cell>
        </row>
        <row r="8323">
          <cell r="A8323" t="str">
            <v>FY2015</v>
          </cell>
        </row>
        <row r="8324">
          <cell r="A8324" t="str">
            <v>FY2015</v>
          </cell>
        </row>
        <row r="8325">
          <cell r="A8325" t="str">
            <v>FY2015</v>
          </cell>
        </row>
        <row r="8326">
          <cell r="A8326" t="str">
            <v>FY2015</v>
          </cell>
        </row>
        <row r="8327">
          <cell r="A8327" t="str">
            <v>FY2015</v>
          </cell>
        </row>
        <row r="8328">
          <cell r="A8328" t="str">
            <v>FY2015</v>
          </cell>
        </row>
        <row r="8329">
          <cell r="A8329" t="str">
            <v>FY2015</v>
          </cell>
        </row>
        <row r="8330">
          <cell r="A8330" t="str">
            <v>FY2015</v>
          </cell>
        </row>
        <row r="8331">
          <cell r="A8331" t="str">
            <v>FY2015</v>
          </cell>
        </row>
        <row r="8332">
          <cell r="A8332" t="str">
            <v>FY2015</v>
          </cell>
        </row>
        <row r="8333">
          <cell r="A8333" t="str">
            <v>FY2015</v>
          </cell>
        </row>
        <row r="8334">
          <cell r="A8334" t="str">
            <v>FY2015</v>
          </cell>
        </row>
        <row r="8335">
          <cell r="A8335" t="str">
            <v>FY2015</v>
          </cell>
        </row>
        <row r="8336">
          <cell r="A8336" t="str">
            <v>FY2015</v>
          </cell>
        </row>
        <row r="8337">
          <cell r="A8337" t="str">
            <v>FY2015</v>
          </cell>
        </row>
        <row r="8338">
          <cell r="A8338" t="str">
            <v>FY2015</v>
          </cell>
        </row>
        <row r="8339">
          <cell r="A8339" t="str">
            <v>FY2015</v>
          </cell>
        </row>
        <row r="8340">
          <cell r="A8340" t="str">
            <v>FY2015</v>
          </cell>
        </row>
        <row r="8341">
          <cell r="A8341" t="str">
            <v>FY2015</v>
          </cell>
        </row>
        <row r="8342">
          <cell r="A8342" t="str">
            <v>FY2015</v>
          </cell>
        </row>
        <row r="8343">
          <cell r="A8343" t="str">
            <v>FY2015</v>
          </cell>
        </row>
        <row r="8344">
          <cell r="A8344" t="str">
            <v>FY2015</v>
          </cell>
        </row>
        <row r="8345">
          <cell r="A8345" t="str">
            <v>FY2015</v>
          </cell>
        </row>
        <row r="8346">
          <cell r="A8346" t="str">
            <v>FY2015</v>
          </cell>
        </row>
        <row r="8347">
          <cell r="A8347" t="str">
            <v>FY2015</v>
          </cell>
        </row>
        <row r="8348">
          <cell r="A8348" t="str">
            <v>FY2015</v>
          </cell>
        </row>
        <row r="8349">
          <cell r="A8349" t="str">
            <v>FY2015</v>
          </cell>
        </row>
        <row r="8350">
          <cell r="A8350" t="str">
            <v>FY2015</v>
          </cell>
        </row>
        <row r="8351">
          <cell r="A8351" t="str">
            <v>FY2015</v>
          </cell>
        </row>
        <row r="8352">
          <cell r="A8352" t="str">
            <v>FY2015</v>
          </cell>
        </row>
        <row r="8353">
          <cell r="A8353" t="str">
            <v>FY2015</v>
          </cell>
        </row>
        <row r="8354">
          <cell r="A8354" t="str">
            <v>FY2015</v>
          </cell>
        </row>
        <row r="8355">
          <cell r="A8355" t="str">
            <v>FY2015</v>
          </cell>
        </row>
        <row r="8356">
          <cell r="A8356" t="str">
            <v>FY2015</v>
          </cell>
        </row>
        <row r="8357">
          <cell r="A8357" t="str">
            <v>FY2015</v>
          </cell>
        </row>
        <row r="8358">
          <cell r="A8358" t="str">
            <v>FY2015</v>
          </cell>
        </row>
        <row r="8359">
          <cell r="A8359" t="str">
            <v>FY2015</v>
          </cell>
        </row>
        <row r="8360">
          <cell r="A8360" t="str">
            <v>FY2015</v>
          </cell>
        </row>
        <row r="8361">
          <cell r="A8361" t="str">
            <v>FY2015</v>
          </cell>
        </row>
        <row r="8362">
          <cell r="A8362" t="str">
            <v>FY2015</v>
          </cell>
        </row>
        <row r="8363">
          <cell r="A8363" t="str">
            <v>FY2015</v>
          </cell>
        </row>
        <row r="8364">
          <cell r="A8364" t="str">
            <v>FY2015</v>
          </cell>
        </row>
        <row r="8365">
          <cell r="A8365" t="str">
            <v>FY2015</v>
          </cell>
        </row>
        <row r="8366">
          <cell r="A8366" t="str">
            <v>FY2015</v>
          </cell>
        </row>
        <row r="8367">
          <cell r="A8367" t="str">
            <v>FY2015</v>
          </cell>
        </row>
        <row r="8368">
          <cell r="A8368" t="str">
            <v>FY2015</v>
          </cell>
        </row>
        <row r="8369">
          <cell r="A8369" t="str">
            <v>FY2015</v>
          </cell>
        </row>
        <row r="8370">
          <cell r="A8370" t="str">
            <v>FY2015</v>
          </cell>
        </row>
        <row r="8371">
          <cell r="A8371" t="str">
            <v>FY2015</v>
          </cell>
        </row>
        <row r="8372">
          <cell r="A8372" t="str">
            <v>FY2015</v>
          </cell>
        </row>
        <row r="8373">
          <cell r="A8373" t="str">
            <v>FY2015</v>
          </cell>
        </row>
        <row r="8374">
          <cell r="A8374" t="str">
            <v>FY2015</v>
          </cell>
        </row>
        <row r="8375">
          <cell r="A8375" t="str">
            <v>FY2015</v>
          </cell>
        </row>
        <row r="8376">
          <cell r="A8376" t="str">
            <v>FY2015</v>
          </cell>
        </row>
        <row r="8377">
          <cell r="A8377" t="str">
            <v>FY2015</v>
          </cell>
        </row>
        <row r="8378">
          <cell r="A8378" t="str">
            <v>FY2015</v>
          </cell>
        </row>
        <row r="8379">
          <cell r="A8379" t="str">
            <v>FY2015</v>
          </cell>
        </row>
        <row r="8380">
          <cell r="A8380" t="str">
            <v>FY2015</v>
          </cell>
        </row>
        <row r="8381">
          <cell r="A8381" t="str">
            <v>FY2015</v>
          </cell>
        </row>
        <row r="8382">
          <cell r="A8382" t="str">
            <v>FY2015</v>
          </cell>
        </row>
        <row r="8383">
          <cell r="A8383" t="str">
            <v>FY2015</v>
          </cell>
        </row>
        <row r="8384">
          <cell r="A8384" t="str">
            <v>FY2015</v>
          </cell>
        </row>
        <row r="8385">
          <cell r="A8385" t="str">
            <v>FY2015</v>
          </cell>
        </row>
        <row r="8386">
          <cell r="A8386" t="str">
            <v>FY2015</v>
          </cell>
        </row>
        <row r="8387">
          <cell r="A8387" t="str">
            <v>FY2015</v>
          </cell>
        </row>
        <row r="8388">
          <cell r="A8388" t="str">
            <v>FY2015</v>
          </cell>
        </row>
        <row r="8389">
          <cell r="A8389" t="str">
            <v>FY2015</v>
          </cell>
        </row>
        <row r="8390">
          <cell r="A8390" t="str">
            <v>FY2015</v>
          </cell>
        </row>
        <row r="8391">
          <cell r="A8391" t="str">
            <v>FY2015</v>
          </cell>
        </row>
        <row r="8392">
          <cell r="A8392" t="str">
            <v>FY2015</v>
          </cell>
        </row>
        <row r="8393">
          <cell r="A8393" t="str">
            <v>FY2015</v>
          </cell>
        </row>
        <row r="8394">
          <cell r="A8394" t="str">
            <v>FY2015</v>
          </cell>
        </row>
        <row r="8395">
          <cell r="A8395" t="str">
            <v>FY2015</v>
          </cell>
        </row>
        <row r="8396">
          <cell r="A8396" t="str">
            <v>FY2015</v>
          </cell>
        </row>
        <row r="8397">
          <cell r="A8397" t="str">
            <v>FY2015</v>
          </cell>
        </row>
        <row r="8398">
          <cell r="A8398" t="str">
            <v>FY2015</v>
          </cell>
        </row>
        <row r="8399">
          <cell r="A8399" t="str">
            <v>FY2015</v>
          </cell>
        </row>
        <row r="8400">
          <cell r="A8400" t="str">
            <v>FY2015</v>
          </cell>
        </row>
        <row r="8401">
          <cell r="A8401" t="str">
            <v>FY2015</v>
          </cell>
        </row>
        <row r="8402">
          <cell r="A8402" t="str">
            <v>FY2015</v>
          </cell>
        </row>
        <row r="8403">
          <cell r="A8403" t="str">
            <v>FY2015</v>
          </cell>
        </row>
        <row r="8404">
          <cell r="A8404" t="str">
            <v>FY2015</v>
          </cell>
        </row>
        <row r="8405">
          <cell r="A8405" t="str">
            <v>FY2015</v>
          </cell>
        </row>
        <row r="8406">
          <cell r="A8406" t="str">
            <v>FY2015</v>
          </cell>
        </row>
        <row r="8407">
          <cell r="A8407" t="str">
            <v>FY2015</v>
          </cell>
        </row>
        <row r="8408">
          <cell r="A8408" t="str">
            <v>FY2015</v>
          </cell>
        </row>
        <row r="8409">
          <cell r="A8409" t="str">
            <v>FY2015</v>
          </cell>
        </row>
        <row r="8410">
          <cell r="A8410" t="str">
            <v>FY2015</v>
          </cell>
        </row>
        <row r="8411">
          <cell r="A8411" t="str">
            <v>FY2015</v>
          </cell>
        </row>
        <row r="8412">
          <cell r="A8412" t="str">
            <v>FY2015</v>
          </cell>
        </row>
        <row r="8413">
          <cell r="A8413" t="str">
            <v>FY2015</v>
          </cell>
        </row>
        <row r="8414">
          <cell r="A8414" t="str">
            <v>FY2015</v>
          </cell>
        </row>
        <row r="8415">
          <cell r="A8415" t="str">
            <v>FY2015</v>
          </cell>
        </row>
        <row r="8416">
          <cell r="A8416" t="str">
            <v>FY2015</v>
          </cell>
        </row>
        <row r="8417">
          <cell r="A8417" t="str">
            <v>FY2015</v>
          </cell>
        </row>
        <row r="8418">
          <cell r="A8418" t="str">
            <v>FY2015</v>
          </cell>
        </row>
        <row r="8419">
          <cell r="A8419" t="str">
            <v>FY2015</v>
          </cell>
        </row>
        <row r="8420">
          <cell r="A8420" t="str">
            <v>FY2015</v>
          </cell>
        </row>
        <row r="8421">
          <cell r="A8421" t="str">
            <v>FY2015</v>
          </cell>
        </row>
        <row r="8422">
          <cell r="A8422" t="str">
            <v>FY2015</v>
          </cell>
        </row>
        <row r="8423">
          <cell r="A8423" t="str">
            <v>FY2015</v>
          </cell>
        </row>
        <row r="8424">
          <cell r="A8424" t="str">
            <v>FY2015</v>
          </cell>
        </row>
        <row r="8425">
          <cell r="A8425" t="str">
            <v>FY2015</v>
          </cell>
        </row>
        <row r="8426">
          <cell r="A8426" t="str">
            <v>FY2015</v>
          </cell>
        </row>
        <row r="8427">
          <cell r="A8427" t="str">
            <v>FY2015</v>
          </cell>
        </row>
        <row r="8428">
          <cell r="A8428" t="str">
            <v>FY2015</v>
          </cell>
        </row>
        <row r="8429">
          <cell r="A8429" t="str">
            <v>FY2015</v>
          </cell>
        </row>
        <row r="8430">
          <cell r="A8430" t="str">
            <v>FY2015</v>
          </cell>
        </row>
        <row r="8431">
          <cell r="A8431" t="str">
            <v>FY2015</v>
          </cell>
        </row>
        <row r="8432">
          <cell r="A8432" t="str">
            <v>FY2015</v>
          </cell>
        </row>
        <row r="8433">
          <cell r="A8433" t="str">
            <v>FY2015</v>
          </cell>
        </row>
        <row r="8434">
          <cell r="A8434" t="str">
            <v>FY2015</v>
          </cell>
        </row>
        <row r="8435">
          <cell r="A8435" t="str">
            <v>FY2015</v>
          </cell>
        </row>
        <row r="8436">
          <cell r="A8436" t="str">
            <v>FY2015</v>
          </cell>
        </row>
        <row r="8437">
          <cell r="A8437" t="str">
            <v>FY2015</v>
          </cell>
        </row>
        <row r="8438">
          <cell r="A8438" t="str">
            <v>FY2015</v>
          </cell>
        </row>
        <row r="8439">
          <cell r="A8439" t="str">
            <v>FY2015</v>
          </cell>
        </row>
        <row r="8440">
          <cell r="A8440" t="str">
            <v>FY2015</v>
          </cell>
        </row>
        <row r="8441">
          <cell r="A8441" t="str">
            <v>FY2015</v>
          </cell>
        </row>
        <row r="8442">
          <cell r="A8442" t="str">
            <v>FY2015</v>
          </cell>
        </row>
        <row r="8443">
          <cell r="A8443" t="str">
            <v>FY2015</v>
          </cell>
        </row>
        <row r="8444">
          <cell r="A8444" t="str">
            <v>FY2015</v>
          </cell>
        </row>
        <row r="8445">
          <cell r="A8445" t="str">
            <v>FY2015</v>
          </cell>
        </row>
        <row r="8446">
          <cell r="A8446" t="str">
            <v>FY2015</v>
          </cell>
        </row>
        <row r="8447">
          <cell r="A8447" t="str">
            <v>FY2015</v>
          </cell>
        </row>
        <row r="8448">
          <cell r="A8448" t="str">
            <v>FY2015</v>
          </cell>
        </row>
        <row r="8449">
          <cell r="A8449" t="str">
            <v>FY2015</v>
          </cell>
        </row>
        <row r="8450">
          <cell r="A8450" t="str">
            <v>FY2015</v>
          </cell>
        </row>
        <row r="8451">
          <cell r="A8451" t="str">
            <v>FY2015</v>
          </cell>
        </row>
        <row r="8452">
          <cell r="A8452" t="str">
            <v>FY2015</v>
          </cell>
        </row>
        <row r="8453">
          <cell r="A8453" t="str">
            <v>FY2015</v>
          </cell>
        </row>
        <row r="8454">
          <cell r="A8454" t="str">
            <v>FY2015</v>
          </cell>
        </row>
        <row r="8455">
          <cell r="A8455" t="str">
            <v>FY2015</v>
          </cell>
        </row>
        <row r="8456">
          <cell r="A8456" t="str">
            <v>FY2015</v>
          </cell>
        </row>
        <row r="8457">
          <cell r="A8457" t="str">
            <v>FY2015</v>
          </cell>
        </row>
        <row r="8458">
          <cell r="A8458" t="str">
            <v>FY2015</v>
          </cell>
        </row>
        <row r="8459">
          <cell r="A8459" t="str">
            <v>FY2015</v>
          </cell>
        </row>
        <row r="8460">
          <cell r="A8460" t="str">
            <v>FY2015</v>
          </cell>
        </row>
        <row r="8461">
          <cell r="A8461" t="str">
            <v>FY2015</v>
          </cell>
        </row>
        <row r="8462">
          <cell r="A8462" t="str">
            <v>FY2015</v>
          </cell>
        </row>
        <row r="8463">
          <cell r="A8463" t="str">
            <v>FY2015</v>
          </cell>
        </row>
        <row r="8464">
          <cell r="A8464" t="str">
            <v>FY2015</v>
          </cell>
        </row>
        <row r="8465">
          <cell r="A8465" t="str">
            <v>FY2015</v>
          </cell>
        </row>
        <row r="8466">
          <cell r="A8466" t="str">
            <v>FY2015</v>
          </cell>
        </row>
        <row r="8467">
          <cell r="A8467" t="str">
            <v>FY2015</v>
          </cell>
        </row>
        <row r="8468">
          <cell r="A8468" t="str">
            <v>FY2015</v>
          </cell>
        </row>
        <row r="8469">
          <cell r="A8469" t="str">
            <v>FY2015</v>
          </cell>
        </row>
        <row r="8470">
          <cell r="A8470" t="str">
            <v>FY2015</v>
          </cell>
        </row>
        <row r="8471">
          <cell r="A8471" t="str">
            <v>FY2015</v>
          </cell>
        </row>
        <row r="8472">
          <cell r="A8472" t="str">
            <v>FY2015</v>
          </cell>
        </row>
        <row r="8473">
          <cell r="A8473" t="str">
            <v>FY2015</v>
          </cell>
        </row>
        <row r="8474">
          <cell r="A8474" t="str">
            <v>FY2015</v>
          </cell>
        </row>
        <row r="8475">
          <cell r="A8475" t="str">
            <v>FY2015</v>
          </cell>
        </row>
        <row r="8476">
          <cell r="A8476" t="str">
            <v>FY2015</v>
          </cell>
        </row>
        <row r="8477">
          <cell r="A8477" t="str">
            <v>FY2015</v>
          </cell>
        </row>
        <row r="8478">
          <cell r="A8478" t="str">
            <v>FY2015</v>
          </cell>
        </row>
        <row r="8479">
          <cell r="A8479" t="str">
            <v>FY2015</v>
          </cell>
        </row>
        <row r="8480">
          <cell r="A8480" t="str">
            <v>FY2015</v>
          </cell>
        </row>
        <row r="8481">
          <cell r="A8481" t="str">
            <v>FY2015</v>
          </cell>
        </row>
        <row r="8482">
          <cell r="A8482" t="str">
            <v>FY2015</v>
          </cell>
        </row>
        <row r="8483">
          <cell r="A8483" t="str">
            <v>FY2015</v>
          </cell>
        </row>
        <row r="8484">
          <cell r="A8484" t="str">
            <v>FY2015</v>
          </cell>
        </row>
        <row r="8485">
          <cell r="A8485" t="str">
            <v>FY2015</v>
          </cell>
        </row>
        <row r="8486">
          <cell r="A8486" t="str">
            <v>FY2015</v>
          </cell>
        </row>
        <row r="8487">
          <cell r="A8487" t="str">
            <v>FY2015</v>
          </cell>
        </row>
        <row r="8488">
          <cell r="A8488" t="str">
            <v>FY2015</v>
          </cell>
        </row>
        <row r="8489">
          <cell r="A8489" t="str">
            <v>FY2015</v>
          </cell>
        </row>
        <row r="8490">
          <cell r="A8490" t="str">
            <v>FY2015</v>
          </cell>
        </row>
        <row r="8491">
          <cell r="A8491" t="str">
            <v>FY2015</v>
          </cell>
        </row>
        <row r="8492">
          <cell r="A8492" t="str">
            <v>FY2015</v>
          </cell>
        </row>
        <row r="8493">
          <cell r="A8493" t="str">
            <v>FY2015</v>
          </cell>
        </row>
        <row r="8494">
          <cell r="A8494" t="str">
            <v>FY2015</v>
          </cell>
        </row>
        <row r="8495">
          <cell r="A8495" t="str">
            <v>FY2015</v>
          </cell>
        </row>
        <row r="8496">
          <cell r="A8496" t="str">
            <v>FY2015</v>
          </cell>
        </row>
        <row r="8497">
          <cell r="A8497" t="str">
            <v>FY2015</v>
          </cell>
        </row>
        <row r="8498">
          <cell r="A8498" t="str">
            <v>FY2015</v>
          </cell>
        </row>
        <row r="8499">
          <cell r="A8499" t="str">
            <v>FY2015</v>
          </cell>
        </row>
        <row r="8500">
          <cell r="A8500" t="str">
            <v>FY2015</v>
          </cell>
        </row>
        <row r="8501">
          <cell r="A8501" t="str">
            <v>FY2015</v>
          </cell>
        </row>
        <row r="8502">
          <cell r="A8502" t="str">
            <v>FY2015</v>
          </cell>
        </row>
        <row r="8503">
          <cell r="A8503" t="str">
            <v>FY2015</v>
          </cell>
        </row>
        <row r="8504">
          <cell r="A8504" t="str">
            <v>FY2015</v>
          </cell>
        </row>
        <row r="8505">
          <cell r="A8505" t="str">
            <v>FY2015</v>
          </cell>
        </row>
        <row r="8506">
          <cell r="A8506" t="str">
            <v>FY2015</v>
          </cell>
        </row>
        <row r="8507">
          <cell r="A8507" t="str">
            <v>FY2015</v>
          </cell>
        </row>
        <row r="8508">
          <cell r="A8508" t="str">
            <v>FY2015</v>
          </cell>
        </row>
        <row r="8509">
          <cell r="A8509" t="str">
            <v>FY2015</v>
          </cell>
        </row>
        <row r="8510">
          <cell r="A8510" t="str">
            <v>FY2015</v>
          </cell>
        </row>
        <row r="8511">
          <cell r="A8511" t="str">
            <v>FY2015</v>
          </cell>
        </row>
        <row r="8512">
          <cell r="A8512" t="str">
            <v>FY2015</v>
          </cell>
        </row>
        <row r="8513">
          <cell r="A8513" t="str">
            <v>FY2015</v>
          </cell>
        </row>
        <row r="8514">
          <cell r="A8514" t="str">
            <v>FY2015</v>
          </cell>
        </row>
        <row r="8515">
          <cell r="A8515" t="str">
            <v>FY2015</v>
          </cell>
        </row>
        <row r="8516">
          <cell r="A8516" t="str">
            <v>FY2015</v>
          </cell>
        </row>
        <row r="8517">
          <cell r="A8517" t="str">
            <v>FY2015</v>
          </cell>
        </row>
        <row r="8518">
          <cell r="A8518" t="str">
            <v>FY2015</v>
          </cell>
        </row>
        <row r="8519">
          <cell r="A8519" t="str">
            <v>FY2015</v>
          </cell>
        </row>
        <row r="8520">
          <cell r="A8520" t="str">
            <v>FY2015</v>
          </cell>
        </row>
        <row r="8521">
          <cell r="A8521" t="str">
            <v>FY2015</v>
          </cell>
        </row>
        <row r="8522">
          <cell r="A8522" t="str">
            <v>FY2015</v>
          </cell>
        </row>
        <row r="8523">
          <cell r="A8523" t="str">
            <v>FY2015</v>
          </cell>
        </row>
        <row r="8524">
          <cell r="A8524" t="str">
            <v>FY2015</v>
          </cell>
        </row>
        <row r="8525">
          <cell r="A8525" t="str">
            <v>FY2015</v>
          </cell>
        </row>
        <row r="8526">
          <cell r="A8526" t="str">
            <v>FY2015</v>
          </cell>
        </row>
        <row r="8527">
          <cell r="A8527" t="str">
            <v>FY2015</v>
          </cell>
        </row>
        <row r="8528">
          <cell r="A8528" t="str">
            <v>FY2015</v>
          </cell>
        </row>
        <row r="8529">
          <cell r="A8529" t="str">
            <v>FY2015</v>
          </cell>
        </row>
        <row r="8530">
          <cell r="A8530" t="str">
            <v>FY2015</v>
          </cell>
        </row>
        <row r="8531">
          <cell r="A8531" t="str">
            <v>FY2015</v>
          </cell>
        </row>
        <row r="8532">
          <cell r="A8532" t="str">
            <v>FY2015</v>
          </cell>
        </row>
        <row r="8533">
          <cell r="A8533" t="str">
            <v>FY2015</v>
          </cell>
        </row>
        <row r="8534">
          <cell r="A8534" t="str">
            <v>FY2015</v>
          </cell>
        </row>
        <row r="8535">
          <cell r="A8535" t="str">
            <v>FY2015</v>
          </cell>
        </row>
        <row r="8536">
          <cell r="A8536" t="str">
            <v>FY2015</v>
          </cell>
        </row>
        <row r="8537">
          <cell r="A8537" t="str">
            <v>FY2015</v>
          </cell>
        </row>
        <row r="8538">
          <cell r="A8538" t="str">
            <v>FY2015</v>
          </cell>
        </row>
        <row r="8539">
          <cell r="A8539" t="str">
            <v>FY2015</v>
          </cell>
        </row>
        <row r="8540">
          <cell r="A8540" t="str">
            <v>FY2015</v>
          </cell>
        </row>
        <row r="8541">
          <cell r="A8541" t="str">
            <v>FY2015</v>
          </cell>
        </row>
        <row r="8542">
          <cell r="A8542" t="str">
            <v>FY2015</v>
          </cell>
        </row>
        <row r="8543">
          <cell r="A8543" t="str">
            <v>FY2015</v>
          </cell>
        </row>
        <row r="8544">
          <cell r="A8544" t="str">
            <v>FY2015</v>
          </cell>
        </row>
        <row r="8545">
          <cell r="A8545" t="str">
            <v>FY2015</v>
          </cell>
        </row>
        <row r="8546">
          <cell r="A8546" t="str">
            <v>FY2015</v>
          </cell>
        </row>
        <row r="8547">
          <cell r="A8547" t="str">
            <v>FY2015</v>
          </cell>
        </row>
        <row r="8548">
          <cell r="A8548" t="str">
            <v>FY2015</v>
          </cell>
        </row>
        <row r="8549">
          <cell r="A8549" t="str">
            <v>FY2015</v>
          </cell>
        </row>
        <row r="8550">
          <cell r="A8550" t="str">
            <v>FY2015</v>
          </cell>
        </row>
        <row r="8551">
          <cell r="A8551" t="str">
            <v>FY2015</v>
          </cell>
        </row>
        <row r="8552">
          <cell r="A8552" t="str">
            <v>FY2015</v>
          </cell>
        </row>
        <row r="8553">
          <cell r="A8553" t="str">
            <v>FY2015</v>
          </cell>
        </row>
        <row r="8554">
          <cell r="A8554" t="str">
            <v>FY2015</v>
          </cell>
        </row>
        <row r="8555">
          <cell r="A8555" t="str">
            <v>FY2015</v>
          </cell>
        </row>
        <row r="8556">
          <cell r="A8556" t="str">
            <v>FY2015</v>
          </cell>
        </row>
        <row r="8557">
          <cell r="A8557" t="str">
            <v>FY2015</v>
          </cell>
        </row>
        <row r="8558">
          <cell r="A8558" t="str">
            <v>FY2015</v>
          </cell>
        </row>
        <row r="8559">
          <cell r="A8559" t="str">
            <v>FY2015</v>
          </cell>
        </row>
        <row r="8560">
          <cell r="A8560" t="str">
            <v>FY2015</v>
          </cell>
        </row>
        <row r="8561">
          <cell r="A8561" t="str">
            <v>FY2015</v>
          </cell>
        </row>
        <row r="8562">
          <cell r="A8562" t="str">
            <v>FY2015</v>
          </cell>
        </row>
        <row r="8563">
          <cell r="A8563" t="str">
            <v>FY2015</v>
          </cell>
        </row>
        <row r="8564">
          <cell r="A8564" t="str">
            <v>FY2015</v>
          </cell>
        </row>
        <row r="8565">
          <cell r="A8565" t="str">
            <v>FY2015</v>
          </cell>
        </row>
        <row r="8566">
          <cell r="A8566" t="str">
            <v>FY2015</v>
          </cell>
        </row>
        <row r="8567">
          <cell r="A8567" t="str">
            <v>FY2015</v>
          </cell>
        </row>
        <row r="8568">
          <cell r="A8568" t="str">
            <v>FY2015</v>
          </cell>
        </row>
        <row r="8569">
          <cell r="A8569" t="str">
            <v>FY2015</v>
          </cell>
        </row>
        <row r="8570">
          <cell r="A8570" t="str">
            <v>FY2015</v>
          </cell>
        </row>
        <row r="8571">
          <cell r="A8571" t="str">
            <v>FY2015</v>
          </cell>
        </row>
        <row r="8572">
          <cell r="A8572" t="str">
            <v>FY2015</v>
          </cell>
        </row>
        <row r="8573">
          <cell r="A8573" t="str">
            <v>FY2015</v>
          </cell>
        </row>
        <row r="8574">
          <cell r="A8574" t="str">
            <v>FY2015</v>
          </cell>
        </row>
        <row r="8575">
          <cell r="A8575" t="str">
            <v>FY2015</v>
          </cell>
        </row>
        <row r="8576">
          <cell r="A8576" t="str">
            <v>FY2015</v>
          </cell>
        </row>
        <row r="8577">
          <cell r="A8577" t="str">
            <v>FY2015</v>
          </cell>
        </row>
        <row r="8578">
          <cell r="A8578" t="str">
            <v>FY2015</v>
          </cell>
        </row>
        <row r="8579">
          <cell r="A8579" t="str">
            <v>FY2015</v>
          </cell>
        </row>
        <row r="8580">
          <cell r="A8580" t="str">
            <v>FY2015</v>
          </cell>
        </row>
        <row r="8581">
          <cell r="A8581" t="str">
            <v>FY2015</v>
          </cell>
        </row>
        <row r="8582">
          <cell r="A8582" t="str">
            <v>FY2015</v>
          </cell>
        </row>
        <row r="8583">
          <cell r="A8583" t="str">
            <v>FY2015</v>
          </cell>
        </row>
        <row r="8584">
          <cell r="A8584" t="str">
            <v>FY2015</v>
          </cell>
        </row>
        <row r="8585">
          <cell r="A8585" t="str">
            <v>FY2015</v>
          </cell>
        </row>
        <row r="8586">
          <cell r="A8586" t="str">
            <v>FY2015</v>
          </cell>
        </row>
        <row r="8587">
          <cell r="A8587" t="str">
            <v>FY2015</v>
          </cell>
        </row>
        <row r="8588">
          <cell r="A8588" t="str">
            <v>FY2015</v>
          </cell>
        </row>
        <row r="8589">
          <cell r="A8589" t="str">
            <v>FY2015</v>
          </cell>
        </row>
        <row r="8590">
          <cell r="A8590" t="str">
            <v>FY2015</v>
          </cell>
        </row>
        <row r="8591">
          <cell r="A8591" t="str">
            <v>FY2015</v>
          </cell>
        </row>
        <row r="8592">
          <cell r="A8592" t="str">
            <v>FY2015</v>
          </cell>
        </row>
        <row r="8593">
          <cell r="A8593" t="str">
            <v>FY2015</v>
          </cell>
        </row>
        <row r="8594">
          <cell r="A8594" t="str">
            <v>FY2015</v>
          </cell>
        </row>
        <row r="8595">
          <cell r="A8595" t="str">
            <v>FY2015</v>
          </cell>
        </row>
        <row r="8596">
          <cell r="A8596" t="str">
            <v>FY2015</v>
          </cell>
        </row>
        <row r="8597">
          <cell r="A8597" t="str">
            <v>FY2015</v>
          </cell>
        </row>
        <row r="8598">
          <cell r="A8598" t="str">
            <v>FY2015</v>
          </cell>
        </row>
        <row r="8599">
          <cell r="A8599" t="str">
            <v>FY2015</v>
          </cell>
        </row>
        <row r="8600">
          <cell r="A8600" t="str">
            <v>FY2015</v>
          </cell>
        </row>
        <row r="8601">
          <cell r="A8601" t="str">
            <v>FY2015</v>
          </cell>
        </row>
        <row r="8602">
          <cell r="A8602" t="str">
            <v>FY2015</v>
          </cell>
        </row>
        <row r="8603">
          <cell r="A8603" t="str">
            <v>FY2015</v>
          </cell>
        </row>
        <row r="8604">
          <cell r="A8604" t="str">
            <v>FY2015</v>
          </cell>
        </row>
        <row r="8605">
          <cell r="A8605" t="str">
            <v>FY2015</v>
          </cell>
        </row>
        <row r="8606">
          <cell r="A8606" t="str">
            <v>FY2015</v>
          </cell>
        </row>
        <row r="8607">
          <cell r="A8607" t="str">
            <v>FY2015</v>
          </cell>
        </row>
        <row r="8608">
          <cell r="A8608" t="str">
            <v>FY2015</v>
          </cell>
        </row>
        <row r="8609">
          <cell r="A8609" t="str">
            <v>FY2015</v>
          </cell>
        </row>
        <row r="8610">
          <cell r="A8610" t="str">
            <v>FY2015</v>
          </cell>
        </row>
        <row r="8611">
          <cell r="A8611" t="str">
            <v>FY2015</v>
          </cell>
        </row>
        <row r="8612">
          <cell r="A8612" t="str">
            <v>FY2015</v>
          </cell>
        </row>
        <row r="8613">
          <cell r="A8613" t="str">
            <v>FY2015</v>
          </cell>
        </row>
        <row r="8614">
          <cell r="A8614" t="str">
            <v>FY2015</v>
          </cell>
        </row>
        <row r="8615">
          <cell r="A8615" t="str">
            <v>FY2015</v>
          </cell>
        </row>
        <row r="8616">
          <cell r="A8616" t="str">
            <v>FY2015</v>
          </cell>
        </row>
        <row r="8617">
          <cell r="A8617" t="str">
            <v>FY2015</v>
          </cell>
        </row>
        <row r="8618">
          <cell r="A8618" t="str">
            <v>FY2016</v>
          </cell>
        </row>
        <row r="8619">
          <cell r="A8619" t="str">
            <v>FY2016</v>
          </cell>
        </row>
        <row r="8620">
          <cell r="A8620" t="str">
            <v>FY2016</v>
          </cell>
        </row>
        <row r="8621">
          <cell r="A8621" t="str">
            <v>FY2016</v>
          </cell>
        </row>
        <row r="8622">
          <cell r="A8622" t="str">
            <v>FY2016</v>
          </cell>
        </row>
        <row r="8623">
          <cell r="A8623" t="str">
            <v>FY2016</v>
          </cell>
        </row>
        <row r="8624">
          <cell r="A8624" t="str">
            <v>FY2016</v>
          </cell>
        </row>
        <row r="8625">
          <cell r="A8625" t="str">
            <v>FY2016</v>
          </cell>
        </row>
        <row r="8626">
          <cell r="A8626" t="str">
            <v>FY2016</v>
          </cell>
        </row>
        <row r="8627">
          <cell r="A8627" t="str">
            <v>FY2016</v>
          </cell>
        </row>
        <row r="8628">
          <cell r="A8628" t="str">
            <v>FY2016</v>
          </cell>
        </row>
        <row r="8629">
          <cell r="A8629" t="str">
            <v>FY2016</v>
          </cell>
        </row>
        <row r="8630">
          <cell r="A8630" t="str">
            <v>FY2016</v>
          </cell>
        </row>
        <row r="8631">
          <cell r="A8631" t="str">
            <v>FY2016</v>
          </cell>
        </row>
        <row r="8632">
          <cell r="A8632" t="str">
            <v>FY2016</v>
          </cell>
        </row>
        <row r="8633">
          <cell r="A8633" t="str">
            <v>FY2016</v>
          </cell>
        </row>
        <row r="8634">
          <cell r="A8634" t="str">
            <v>FY2016</v>
          </cell>
        </row>
        <row r="8635">
          <cell r="A8635" t="str">
            <v>FY2016</v>
          </cell>
        </row>
        <row r="8636">
          <cell r="A8636" t="str">
            <v>FY2016</v>
          </cell>
        </row>
        <row r="8637">
          <cell r="A8637" t="str">
            <v>FY2016</v>
          </cell>
        </row>
        <row r="8638">
          <cell r="A8638" t="str">
            <v>FY2016</v>
          </cell>
        </row>
        <row r="8639">
          <cell r="A8639" t="str">
            <v>FY2016</v>
          </cell>
        </row>
        <row r="8640">
          <cell r="A8640" t="str">
            <v>FY2016</v>
          </cell>
        </row>
        <row r="8641">
          <cell r="A8641" t="str">
            <v>FY2016</v>
          </cell>
        </row>
        <row r="8642">
          <cell r="A8642" t="str">
            <v>FY2016</v>
          </cell>
        </row>
        <row r="8643">
          <cell r="A8643" t="str">
            <v>FY2016</v>
          </cell>
        </row>
        <row r="8644">
          <cell r="A8644" t="str">
            <v>FY2016</v>
          </cell>
        </row>
        <row r="8645">
          <cell r="A8645" t="str">
            <v>FY2016</v>
          </cell>
        </row>
        <row r="8646">
          <cell r="A8646" t="str">
            <v>FY2016</v>
          </cell>
        </row>
        <row r="8647">
          <cell r="A8647" t="str">
            <v>FY2016</v>
          </cell>
        </row>
        <row r="8648">
          <cell r="A8648" t="str">
            <v>FY2016</v>
          </cell>
        </row>
        <row r="8649">
          <cell r="A8649" t="str">
            <v>FY2016</v>
          </cell>
        </row>
        <row r="8650">
          <cell r="A8650" t="str">
            <v>FY2016</v>
          </cell>
        </row>
        <row r="8651">
          <cell r="A8651" t="str">
            <v>FY2016</v>
          </cell>
        </row>
        <row r="8652">
          <cell r="A8652" t="str">
            <v>FY2016</v>
          </cell>
        </row>
        <row r="8653">
          <cell r="A8653" t="str">
            <v>FY2016</v>
          </cell>
        </row>
        <row r="8654">
          <cell r="A8654" t="str">
            <v>FY2016</v>
          </cell>
        </row>
        <row r="8655">
          <cell r="A8655" t="str">
            <v>FY2016</v>
          </cell>
        </row>
        <row r="8656">
          <cell r="A8656" t="str">
            <v>FY2016</v>
          </cell>
        </row>
        <row r="8657">
          <cell r="A8657" t="str">
            <v>FY2016</v>
          </cell>
        </row>
        <row r="8658">
          <cell r="A8658" t="str">
            <v>FY2016</v>
          </cell>
        </row>
        <row r="8659">
          <cell r="A8659" t="str">
            <v>FY2016</v>
          </cell>
        </row>
        <row r="8660">
          <cell r="A8660" t="str">
            <v>FY2016</v>
          </cell>
        </row>
        <row r="8661">
          <cell r="A8661" t="str">
            <v>FY2016</v>
          </cell>
        </row>
        <row r="8662">
          <cell r="A8662" t="str">
            <v>FY2016</v>
          </cell>
        </row>
        <row r="8663">
          <cell r="A8663" t="str">
            <v>FY2016</v>
          </cell>
        </row>
        <row r="8664">
          <cell r="A8664" t="str">
            <v>FY2016</v>
          </cell>
        </row>
        <row r="8665">
          <cell r="A8665" t="str">
            <v>FY2016</v>
          </cell>
        </row>
        <row r="8666">
          <cell r="A8666" t="str">
            <v>FY2016</v>
          </cell>
        </row>
        <row r="8667">
          <cell r="A8667" t="str">
            <v>FY2016</v>
          </cell>
        </row>
        <row r="8668">
          <cell r="A8668" t="str">
            <v>FY2016</v>
          </cell>
        </row>
        <row r="8669">
          <cell r="A8669" t="str">
            <v>FY2016</v>
          </cell>
        </row>
        <row r="8670">
          <cell r="A8670" t="str">
            <v>FY2016</v>
          </cell>
        </row>
        <row r="8671">
          <cell r="A8671" t="str">
            <v>FY2016</v>
          </cell>
        </row>
        <row r="8672">
          <cell r="A8672" t="str">
            <v>FY2016</v>
          </cell>
        </row>
        <row r="8673">
          <cell r="A8673" t="str">
            <v>FY2016</v>
          </cell>
        </row>
        <row r="8674">
          <cell r="A8674" t="str">
            <v>FY2016</v>
          </cell>
        </row>
        <row r="8675">
          <cell r="A8675" t="str">
            <v>FY2016</v>
          </cell>
        </row>
        <row r="8676">
          <cell r="A8676" t="str">
            <v>FY2016</v>
          </cell>
        </row>
        <row r="8677">
          <cell r="A8677" t="str">
            <v>FY2016</v>
          </cell>
        </row>
        <row r="8678">
          <cell r="A8678" t="str">
            <v>FY2016</v>
          </cell>
        </row>
        <row r="8679">
          <cell r="A8679" t="str">
            <v>FY2016</v>
          </cell>
        </row>
        <row r="8680">
          <cell r="A8680" t="str">
            <v>FY2016</v>
          </cell>
        </row>
        <row r="8681">
          <cell r="A8681" t="str">
            <v>FY2016</v>
          </cell>
        </row>
        <row r="8682">
          <cell r="A8682" t="str">
            <v>FY2016</v>
          </cell>
        </row>
        <row r="8683">
          <cell r="A8683" t="str">
            <v>FY2016</v>
          </cell>
        </row>
        <row r="8684">
          <cell r="A8684" t="str">
            <v>FY2016</v>
          </cell>
        </row>
        <row r="8685">
          <cell r="A8685" t="str">
            <v>FY2016</v>
          </cell>
        </row>
        <row r="8686">
          <cell r="A8686" t="str">
            <v>FY2016</v>
          </cell>
        </row>
        <row r="8687">
          <cell r="A8687" t="str">
            <v>FY2016</v>
          </cell>
        </row>
        <row r="8688">
          <cell r="A8688" t="str">
            <v>FY2016</v>
          </cell>
        </row>
        <row r="8689">
          <cell r="A8689" t="str">
            <v>FY2016</v>
          </cell>
        </row>
        <row r="8690">
          <cell r="A8690" t="str">
            <v>FY2016</v>
          </cell>
        </row>
        <row r="8691">
          <cell r="A8691" t="str">
            <v>FY2016</v>
          </cell>
        </row>
        <row r="8692">
          <cell r="A8692" t="str">
            <v>FY2016</v>
          </cell>
        </row>
        <row r="8693">
          <cell r="A8693" t="str">
            <v>FY2016</v>
          </cell>
        </row>
        <row r="8694">
          <cell r="A8694" t="str">
            <v>FY2016</v>
          </cell>
        </row>
        <row r="8695">
          <cell r="A8695" t="str">
            <v>FY2016</v>
          </cell>
        </row>
        <row r="8696">
          <cell r="A8696" t="str">
            <v>FY2016</v>
          </cell>
        </row>
        <row r="8697">
          <cell r="A8697" t="str">
            <v>FY2016</v>
          </cell>
        </row>
        <row r="8698">
          <cell r="A8698" t="str">
            <v>FY2016</v>
          </cell>
        </row>
        <row r="8699">
          <cell r="A8699" t="str">
            <v>FY2016</v>
          </cell>
        </row>
        <row r="8700">
          <cell r="A8700" t="str">
            <v>FY2016</v>
          </cell>
        </row>
        <row r="8701">
          <cell r="A8701" t="str">
            <v>FY2016</v>
          </cell>
        </row>
        <row r="8702">
          <cell r="A8702" t="str">
            <v>FY2016</v>
          </cell>
        </row>
        <row r="8703">
          <cell r="A8703" t="str">
            <v>FY2016</v>
          </cell>
        </row>
        <row r="8704">
          <cell r="A8704" t="str">
            <v>FY2016</v>
          </cell>
        </row>
        <row r="8705">
          <cell r="A8705" t="str">
            <v>FY2016</v>
          </cell>
        </row>
        <row r="8706">
          <cell r="A8706" t="str">
            <v>FY2016</v>
          </cell>
        </row>
        <row r="8707">
          <cell r="A8707" t="str">
            <v>FY2016</v>
          </cell>
        </row>
        <row r="8708">
          <cell r="A8708" t="str">
            <v>FY2016</v>
          </cell>
        </row>
        <row r="8709">
          <cell r="A8709" t="str">
            <v>FY2016</v>
          </cell>
        </row>
        <row r="8710">
          <cell r="A8710" t="str">
            <v>FY2016</v>
          </cell>
        </row>
        <row r="8711">
          <cell r="A8711" t="str">
            <v>FY2016</v>
          </cell>
        </row>
        <row r="8712">
          <cell r="A8712" t="str">
            <v>FY2016</v>
          </cell>
        </row>
        <row r="8713">
          <cell r="A8713" t="str">
            <v>FY2016</v>
          </cell>
        </row>
        <row r="8714">
          <cell r="A8714" t="str">
            <v>FY2016</v>
          </cell>
        </row>
        <row r="8715">
          <cell r="A8715" t="str">
            <v>FY2016</v>
          </cell>
        </row>
        <row r="8716">
          <cell r="A8716" t="str">
            <v>FY2016</v>
          </cell>
        </row>
        <row r="8717">
          <cell r="A8717" t="str">
            <v>FY2016</v>
          </cell>
        </row>
        <row r="8718">
          <cell r="A8718" t="str">
            <v>FY2016</v>
          </cell>
        </row>
        <row r="8719">
          <cell r="A8719" t="str">
            <v>FY2016</v>
          </cell>
        </row>
        <row r="8720">
          <cell r="A8720" t="str">
            <v>FY2016</v>
          </cell>
        </row>
        <row r="8721">
          <cell r="A8721" t="str">
            <v>FY2016</v>
          </cell>
        </row>
        <row r="8722">
          <cell r="A8722" t="str">
            <v>FY2016</v>
          </cell>
        </row>
        <row r="8723">
          <cell r="A8723" t="str">
            <v>FY2016</v>
          </cell>
        </row>
        <row r="8724">
          <cell r="A8724" t="str">
            <v>FY2016</v>
          </cell>
        </row>
        <row r="8725">
          <cell r="A8725" t="str">
            <v>FY2016</v>
          </cell>
        </row>
        <row r="8726">
          <cell r="A8726" t="str">
            <v>FY2016</v>
          </cell>
        </row>
        <row r="8727">
          <cell r="A8727" t="str">
            <v>FY2016</v>
          </cell>
        </row>
        <row r="8728">
          <cell r="A8728" t="str">
            <v>FY2016</v>
          </cell>
        </row>
        <row r="8729">
          <cell r="A8729" t="str">
            <v>FY2016</v>
          </cell>
        </row>
        <row r="8730">
          <cell r="A8730" t="str">
            <v>FY2016</v>
          </cell>
        </row>
        <row r="8731">
          <cell r="A8731" t="str">
            <v>FY2016</v>
          </cell>
        </row>
        <row r="8732">
          <cell r="A8732" t="str">
            <v>FY2016</v>
          </cell>
        </row>
        <row r="8733">
          <cell r="A8733" t="str">
            <v>FY2016</v>
          </cell>
        </row>
        <row r="8734">
          <cell r="A8734" t="str">
            <v>FY2016</v>
          </cell>
        </row>
        <row r="8735">
          <cell r="A8735" t="str">
            <v>FY2016</v>
          </cell>
        </row>
        <row r="8736">
          <cell r="A8736" t="str">
            <v>FY2016</v>
          </cell>
        </row>
        <row r="8737">
          <cell r="A8737" t="str">
            <v>FY2016</v>
          </cell>
        </row>
        <row r="8738">
          <cell r="A8738" t="str">
            <v>FY2016</v>
          </cell>
        </row>
        <row r="8739">
          <cell r="A8739" t="str">
            <v>FY2016</v>
          </cell>
        </row>
        <row r="8740">
          <cell r="A8740" t="str">
            <v>FY2016</v>
          </cell>
        </row>
        <row r="8741">
          <cell r="A8741" t="str">
            <v>FY2016</v>
          </cell>
        </row>
        <row r="8742">
          <cell r="A8742" t="str">
            <v>FY2016</v>
          </cell>
        </row>
        <row r="8743">
          <cell r="A8743" t="str">
            <v>FY2016</v>
          </cell>
        </row>
        <row r="8744">
          <cell r="A8744" t="str">
            <v>FY2016</v>
          </cell>
        </row>
        <row r="8745">
          <cell r="A8745" t="str">
            <v>FY2016</v>
          </cell>
        </row>
        <row r="8746">
          <cell r="A8746" t="str">
            <v>FY2016</v>
          </cell>
        </row>
        <row r="8747">
          <cell r="A8747" t="str">
            <v>FY2016</v>
          </cell>
        </row>
        <row r="8748">
          <cell r="A8748" t="str">
            <v>FY2016</v>
          </cell>
        </row>
        <row r="8749">
          <cell r="A8749" t="str">
            <v>FY2016</v>
          </cell>
        </row>
        <row r="8750">
          <cell r="A8750" t="str">
            <v>FY2016</v>
          </cell>
        </row>
        <row r="8751">
          <cell r="A8751" t="str">
            <v>FY2016</v>
          </cell>
        </row>
        <row r="8752">
          <cell r="A8752" t="str">
            <v>FY2016</v>
          </cell>
        </row>
        <row r="8753">
          <cell r="A8753" t="str">
            <v>FY2016</v>
          </cell>
        </row>
        <row r="8754">
          <cell r="A8754" t="str">
            <v>FY2016</v>
          </cell>
        </row>
        <row r="8755">
          <cell r="A8755" t="str">
            <v>FY2016</v>
          </cell>
        </row>
        <row r="8756">
          <cell r="A8756" t="str">
            <v>FY2016</v>
          </cell>
        </row>
        <row r="8757">
          <cell r="A8757" t="str">
            <v>FY2016</v>
          </cell>
        </row>
        <row r="8758">
          <cell r="A8758" t="str">
            <v>FY2016</v>
          </cell>
        </row>
        <row r="8759">
          <cell r="A8759" t="str">
            <v>FY2016</v>
          </cell>
        </row>
        <row r="8760">
          <cell r="A8760" t="str">
            <v>FY2016</v>
          </cell>
        </row>
        <row r="8761">
          <cell r="A8761" t="str">
            <v>FY2016</v>
          </cell>
        </row>
        <row r="8762">
          <cell r="A8762" t="str">
            <v>FY2016</v>
          </cell>
        </row>
        <row r="8763">
          <cell r="A8763" t="str">
            <v>FY2016</v>
          </cell>
        </row>
        <row r="8764">
          <cell r="A8764" t="str">
            <v>FY2016</v>
          </cell>
        </row>
        <row r="8765">
          <cell r="A8765" t="str">
            <v>FY2016</v>
          </cell>
        </row>
        <row r="8766">
          <cell r="A8766" t="str">
            <v>FY2016</v>
          </cell>
        </row>
        <row r="8767">
          <cell r="A8767" t="str">
            <v>FY2016</v>
          </cell>
        </row>
        <row r="8768">
          <cell r="A8768" t="str">
            <v>FY2016</v>
          </cell>
        </row>
        <row r="8769">
          <cell r="A8769" t="str">
            <v>FY2016</v>
          </cell>
        </row>
        <row r="8770">
          <cell r="A8770" t="str">
            <v>FY2016</v>
          </cell>
        </row>
        <row r="8771">
          <cell r="A8771" t="str">
            <v>FY2016</v>
          </cell>
        </row>
        <row r="8772">
          <cell r="A8772" t="str">
            <v>FY2016</v>
          </cell>
        </row>
        <row r="8773">
          <cell r="A8773" t="str">
            <v>FY2016</v>
          </cell>
        </row>
        <row r="8774">
          <cell r="A8774" t="str">
            <v>FY2016</v>
          </cell>
        </row>
        <row r="8775">
          <cell r="A8775" t="str">
            <v>FY2016</v>
          </cell>
        </row>
        <row r="8776">
          <cell r="A8776" t="str">
            <v>FY2016</v>
          </cell>
        </row>
        <row r="8777">
          <cell r="A8777" t="str">
            <v>FY2016</v>
          </cell>
        </row>
        <row r="8778">
          <cell r="A8778" t="str">
            <v>FY2016</v>
          </cell>
        </row>
        <row r="8779">
          <cell r="A8779" t="str">
            <v>FY2016</v>
          </cell>
        </row>
        <row r="8780">
          <cell r="A8780" t="str">
            <v>FY2016</v>
          </cell>
        </row>
        <row r="8781">
          <cell r="A8781" t="str">
            <v>FY2016</v>
          </cell>
        </row>
        <row r="8782">
          <cell r="A8782" t="str">
            <v>FY2016</v>
          </cell>
        </row>
        <row r="8783">
          <cell r="A8783" t="str">
            <v>FY2016</v>
          </cell>
        </row>
        <row r="8784">
          <cell r="A8784" t="str">
            <v>FY2016</v>
          </cell>
        </row>
        <row r="8785">
          <cell r="A8785" t="str">
            <v>FY2016</v>
          </cell>
        </row>
        <row r="8786">
          <cell r="A8786" t="str">
            <v>FY2016</v>
          </cell>
        </row>
        <row r="8787">
          <cell r="A8787" t="str">
            <v>FY2016</v>
          </cell>
        </row>
        <row r="8788">
          <cell r="A8788" t="str">
            <v>FY2016</v>
          </cell>
        </row>
        <row r="8789">
          <cell r="A8789" t="str">
            <v>FY2016</v>
          </cell>
        </row>
        <row r="8790">
          <cell r="A8790" t="str">
            <v>FY2016</v>
          </cell>
        </row>
        <row r="8791">
          <cell r="A8791" t="str">
            <v>FY2016</v>
          </cell>
        </row>
        <row r="8792">
          <cell r="A8792" t="str">
            <v>FY2016</v>
          </cell>
        </row>
        <row r="8793">
          <cell r="A8793" t="str">
            <v>FY2016</v>
          </cell>
        </row>
        <row r="8794">
          <cell r="A8794" t="str">
            <v>FY2016</v>
          </cell>
        </row>
        <row r="8795">
          <cell r="A8795" t="str">
            <v>FY2016</v>
          </cell>
        </row>
        <row r="8796">
          <cell r="A8796" t="str">
            <v>FY2016</v>
          </cell>
        </row>
        <row r="8797">
          <cell r="A8797" t="str">
            <v>FY2016</v>
          </cell>
        </row>
        <row r="8798">
          <cell r="A8798" t="str">
            <v>FY2016</v>
          </cell>
        </row>
        <row r="8799">
          <cell r="A8799" t="str">
            <v>FY2016</v>
          </cell>
        </row>
        <row r="8800">
          <cell r="A8800" t="str">
            <v>FY2016</v>
          </cell>
        </row>
        <row r="8801">
          <cell r="A8801" t="str">
            <v>FY2016</v>
          </cell>
        </row>
        <row r="8802">
          <cell r="A8802" t="str">
            <v>FY2016</v>
          </cell>
        </row>
        <row r="8803">
          <cell r="A8803" t="str">
            <v>FY2016</v>
          </cell>
        </row>
        <row r="8804">
          <cell r="A8804" t="str">
            <v>FY2016</v>
          </cell>
        </row>
        <row r="8805">
          <cell r="A8805" t="str">
            <v>FY2016</v>
          </cell>
        </row>
        <row r="8806">
          <cell r="A8806" t="str">
            <v>FY2016</v>
          </cell>
        </row>
        <row r="8807">
          <cell r="A8807" t="str">
            <v>FY2016</v>
          </cell>
        </row>
        <row r="8808">
          <cell r="A8808" t="str">
            <v>FY2016</v>
          </cell>
        </row>
        <row r="8809">
          <cell r="A8809" t="str">
            <v>FY2016</v>
          </cell>
        </row>
        <row r="8810">
          <cell r="A8810" t="str">
            <v>FY2016</v>
          </cell>
        </row>
        <row r="8811">
          <cell r="A8811" t="str">
            <v>FY2016</v>
          </cell>
        </row>
        <row r="8812">
          <cell r="A8812" t="str">
            <v>FY2016</v>
          </cell>
        </row>
        <row r="8813">
          <cell r="A8813" t="str">
            <v>FY2016</v>
          </cell>
        </row>
        <row r="8814">
          <cell r="A8814" t="str">
            <v>FY2016</v>
          </cell>
        </row>
        <row r="8815">
          <cell r="A8815" t="str">
            <v>FY2016</v>
          </cell>
        </row>
        <row r="8816">
          <cell r="A8816" t="str">
            <v>FY2016</v>
          </cell>
        </row>
        <row r="8817">
          <cell r="A8817" t="str">
            <v>FY2016</v>
          </cell>
        </row>
        <row r="8818">
          <cell r="A8818" t="str">
            <v>FY2016</v>
          </cell>
        </row>
        <row r="8819">
          <cell r="A8819" t="str">
            <v>FY2016</v>
          </cell>
        </row>
        <row r="8820">
          <cell r="A8820" t="str">
            <v>FY2016</v>
          </cell>
        </row>
        <row r="8821">
          <cell r="A8821" t="str">
            <v>FY2016</v>
          </cell>
        </row>
        <row r="8822">
          <cell r="A8822" t="str">
            <v>FY2016</v>
          </cell>
        </row>
        <row r="8823">
          <cell r="A8823" t="str">
            <v>FY2016</v>
          </cell>
        </row>
        <row r="8824">
          <cell r="A8824" t="str">
            <v>FY2016</v>
          </cell>
        </row>
        <row r="8825">
          <cell r="A8825" t="str">
            <v>FY2016</v>
          </cell>
        </row>
        <row r="8826">
          <cell r="A8826" t="str">
            <v>FY2016</v>
          </cell>
        </row>
        <row r="8827">
          <cell r="A8827" t="str">
            <v>FY2016</v>
          </cell>
        </row>
        <row r="8828">
          <cell r="A8828" t="str">
            <v>FY2016</v>
          </cell>
        </row>
        <row r="8829">
          <cell r="A8829" t="str">
            <v>FY2016</v>
          </cell>
        </row>
        <row r="8830">
          <cell r="A8830" t="str">
            <v>FY2016</v>
          </cell>
        </row>
        <row r="8831">
          <cell r="A8831" t="str">
            <v>FY2016</v>
          </cell>
        </row>
        <row r="8832">
          <cell r="A8832" t="str">
            <v>FY2016</v>
          </cell>
        </row>
        <row r="8833">
          <cell r="A8833" t="str">
            <v>FY2016</v>
          </cell>
        </row>
        <row r="8834">
          <cell r="A8834" t="str">
            <v>FY2016</v>
          </cell>
        </row>
        <row r="8835">
          <cell r="A8835" t="str">
            <v>FY2016</v>
          </cell>
        </row>
        <row r="8836">
          <cell r="A8836" t="str">
            <v>FY2016</v>
          </cell>
        </row>
        <row r="8837">
          <cell r="A8837" t="str">
            <v>FY2016</v>
          </cell>
        </row>
        <row r="8838">
          <cell r="A8838" t="str">
            <v>FY2016</v>
          </cell>
        </row>
        <row r="8839">
          <cell r="A8839" t="str">
            <v>FY2016</v>
          </cell>
        </row>
        <row r="8840">
          <cell r="A8840" t="str">
            <v>FY2016</v>
          </cell>
        </row>
        <row r="8841">
          <cell r="A8841" t="str">
            <v>FY2016</v>
          </cell>
        </row>
        <row r="8842">
          <cell r="A8842" t="str">
            <v>FY2016</v>
          </cell>
        </row>
        <row r="8843">
          <cell r="A8843" t="str">
            <v>FY2016</v>
          </cell>
        </row>
        <row r="8844">
          <cell r="A8844" t="str">
            <v>FY2016</v>
          </cell>
        </row>
        <row r="8845">
          <cell r="A8845" t="str">
            <v>FY2016</v>
          </cell>
        </row>
        <row r="8846">
          <cell r="A8846" t="str">
            <v>FY2016</v>
          </cell>
        </row>
        <row r="8847">
          <cell r="A8847" t="str">
            <v>FY2016</v>
          </cell>
        </row>
        <row r="8848">
          <cell r="A8848" t="str">
            <v>FY2016</v>
          </cell>
        </row>
        <row r="8849">
          <cell r="A8849" t="str">
            <v>FY2016</v>
          </cell>
        </row>
        <row r="8850">
          <cell r="A8850" t="str">
            <v>FY2016</v>
          </cell>
        </row>
        <row r="8851">
          <cell r="A8851" t="str">
            <v>FY2016</v>
          </cell>
        </row>
        <row r="8852">
          <cell r="A8852" t="str">
            <v>FY2016</v>
          </cell>
        </row>
        <row r="8853">
          <cell r="A8853" t="str">
            <v>FY2016</v>
          </cell>
        </row>
        <row r="8854">
          <cell r="A8854" t="str">
            <v>FY2016</v>
          </cell>
        </row>
        <row r="8855">
          <cell r="A8855" t="str">
            <v>FY2016</v>
          </cell>
        </row>
        <row r="8856">
          <cell r="A8856" t="str">
            <v>FY2016</v>
          </cell>
        </row>
        <row r="8857">
          <cell r="A8857" t="str">
            <v>FY2016</v>
          </cell>
        </row>
        <row r="8858">
          <cell r="A8858" t="str">
            <v>FY2016</v>
          </cell>
        </row>
        <row r="8859">
          <cell r="A8859" t="str">
            <v>FY2016</v>
          </cell>
        </row>
        <row r="8860">
          <cell r="A8860" t="str">
            <v>FY2016</v>
          </cell>
        </row>
        <row r="8861">
          <cell r="A8861" t="str">
            <v>FY2016</v>
          </cell>
        </row>
        <row r="8862">
          <cell r="A8862" t="str">
            <v>FY2016</v>
          </cell>
        </row>
        <row r="8863">
          <cell r="A8863" t="str">
            <v>FY2016</v>
          </cell>
        </row>
        <row r="8864">
          <cell r="A8864" t="str">
            <v>FY2016</v>
          </cell>
        </row>
        <row r="8865">
          <cell r="A8865" t="str">
            <v>FY2016</v>
          </cell>
        </row>
        <row r="8866">
          <cell r="A8866" t="str">
            <v>FY2016</v>
          </cell>
        </row>
        <row r="8867">
          <cell r="A8867" t="str">
            <v>FY2016</v>
          </cell>
        </row>
        <row r="8868">
          <cell r="A8868" t="str">
            <v>FY2016</v>
          </cell>
        </row>
        <row r="8869">
          <cell r="A8869" t="str">
            <v>FY2016</v>
          </cell>
        </row>
        <row r="8870">
          <cell r="A8870" t="str">
            <v>FY2016</v>
          </cell>
        </row>
        <row r="8871">
          <cell r="A8871" t="str">
            <v>FY2016</v>
          </cell>
        </row>
        <row r="8872">
          <cell r="A8872" t="str">
            <v>FY2016</v>
          </cell>
        </row>
        <row r="8873">
          <cell r="A8873" t="str">
            <v>FY2016</v>
          </cell>
        </row>
        <row r="8874">
          <cell r="A8874" t="str">
            <v>FY2016</v>
          </cell>
        </row>
        <row r="8875">
          <cell r="A8875" t="str">
            <v>FY2016</v>
          </cell>
        </row>
        <row r="8876">
          <cell r="A8876" t="str">
            <v>FY2016</v>
          </cell>
        </row>
        <row r="8877">
          <cell r="A8877" t="str">
            <v>FY2016</v>
          </cell>
        </row>
        <row r="8878">
          <cell r="A8878" t="str">
            <v>FY2016</v>
          </cell>
        </row>
        <row r="8879">
          <cell r="A8879" t="str">
            <v>FY2016</v>
          </cell>
        </row>
        <row r="8880">
          <cell r="A8880" t="str">
            <v>FY2016</v>
          </cell>
        </row>
        <row r="8881">
          <cell r="A8881" t="str">
            <v>FY2016</v>
          </cell>
        </row>
        <row r="8882">
          <cell r="A8882" t="str">
            <v>FY2016</v>
          </cell>
        </row>
        <row r="8883">
          <cell r="A8883" t="str">
            <v>FY2016</v>
          </cell>
        </row>
        <row r="8884">
          <cell r="A8884" t="str">
            <v>FY2016</v>
          </cell>
        </row>
        <row r="8885">
          <cell r="A8885" t="str">
            <v>FY2016</v>
          </cell>
        </row>
        <row r="8886">
          <cell r="A8886" t="str">
            <v>FY2016</v>
          </cell>
        </row>
        <row r="8887">
          <cell r="A8887" t="str">
            <v>FY2016</v>
          </cell>
        </row>
        <row r="8888">
          <cell r="A8888" t="str">
            <v>FY2016</v>
          </cell>
        </row>
        <row r="8889">
          <cell r="A8889" t="str">
            <v>FY2016</v>
          </cell>
        </row>
        <row r="8890">
          <cell r="A8890" t="str">
            <v>FY2016</v>
          </cell>
        </row>
        <row r="8891">
          <cell r="A8891" t="str">
            <v>FY2016</v>
          </cell>
        </row>
        <row r="8892">
          <cell r="A8892" t="str">
            <v>FY2016</v>
          </cell>
        </row>
        <row r="8893">
          <cell r="A8893" t="str">
            <v>FY2016</v>
          </cell>
        </row>
        <row r="8894">
          <cell r="A8894" t="str">
            <v>FY2016</v>
          </cell>
        </row>
        <row r="8895">
          <cell r="A8895" t="str">
            <v>FY2016</v>
          </cell>
        </row>
        <row r="8896">
          <cell r="A8896" t="str">
            <v>FY2016</v>
          </cell>
        </row>
        <row r="8897">
          <cell r="A8897" t="str">
            <v>FY2016</v>
          </cell>
        </row>
        <row r="8898">
          <cell r="A8898" t="str">
            <v>FY2016</v>
          </cell>
        </row>
        <row r="8899">
          <cell r="A8899" t="str">
            <v>FY2016</v>
          </cell>
        </row>
        <row r="8900">
          <cell r="A8900" t="str">
            <v>FY2016</v>
          </cell>
        </row>
        <row r="8901">
          <cell r="A8901" t="str">
            <v>FY2016</v>
          </cell>
        </row>
        <row r="8902">
          <cell r="A8902" t="str">
            <v>FY2016</v>
          </cell>
        </row>
        <row r="8903">
          <cell r="A8903" t="str">
            <v>FY2016</v>
          </cell>
        </row>
        <row r="8904">
          <cell r="A8904" t="str">
            <v>FY2016</v>
          </cell>
        </row>
        <row r="8905">
          <cell r="A8905" t="str">
            <v>FY2016</v>
          </cell>
        </row>
        <row r="8906">
          <cell r="A8906" t="str">
            <v>FY2016</v>
          </cell>
        </row>
        <row r="8907">
          <cell r="A8907" t="str">
            <v>FY2016</v>
          </cell>
        </row>
        <row r="8908">
          <cell r="A8908" t="str">
            <v>FY2016</v>
          </cell>
        </row>
        <row r="8909">
          <cell r="A8909" t="str">
            <v>FY2016</v>
          </cell>
        </row>
        <row r="8910">
          <cell r="A8910" t="str">
            <v>FY2016</v>
          </cell>
        </row>
        <row r="8911">
          <cell r="A8911" t="str">
            <v>FY2016</v>
          </cell>
        </row>
        <row r="8912">
          <cell r="A8912" t="str">
            <v>FY2016</v>
          </cell>
        </row>
        <row r="8913">
          <cell r="A8913" t="str">
            <v>FY2016</v>
          </cell>
        </row>
        <row r="8914">
          <cell r="A8914" t="str">
            <v>FY2016</v>
          </cell>
        </row>
        <row r="8915">
          <cell r="A8915" t="str">
            <v>FY2016</v>
          </cell>
        </row>
        <row r="8916">
          <cell r="A8916" t="str">
            <v>FY2016</v>
          </cell>
        </row>
        <row r="8917">
          <cell r="A8917" t="str">
            <v>FY2016</v>
          </cell>
        </row>
        <row r="8918">
          <cell r="A8918" t="str">
            <v>FY2016</v>
          </cell>
        </row>
        <row r="8919">
          <cell r="A8919" t="str">
            <v>FY2016</v>
          </cell>
        </row>
        <row r="8920">
          <cell r="A8920" t="str">
            <v>FY2016</v>
          </cell>
        </row>
        <row r="8921">
          <cell r="A8921" t="str">
            <v>FY2016</v>
          </cell>
        </row>
        <row r="8922">
          <cell r="A8922" t="str">
            <v>FY2016</v>
          </cell>
        </row>
        <row r="8923">
          <cell r="A8923" t="str">
            <v>FY2016</v>
          </cell>
        </row>
        <row r="8924">
          <cell r="A8924" t="str">
            <v>FY2016</v>
          </cell>
        </row>
        <row r="8925">
          <cell r="A8925" t="str">
            <v>FY2016</v>
          </cell>
        </row>
        <row r="8926">
          <cell r="A8926" t="str">
            <v>FY2016</v>
          </cell>
        </row>
        <row r="8927">
          <cell r="A8927" t="str">
            <v>FY2016</v>
          </cell>
        </row>
        <row r="8928">
          <cell r="A8928" t="str">
            <v>FY2016</v>
          </cell>
        </row>
        <row r="8929">
          <cell r="A8929" t="str">
            <v>FY2016</v>
          </cell>
        </row>
        <row r="8930">
          <cell r="A8930" t="str">
            <v>FY2016</v>
          </cell>
        </row>
        <row r="8931">
          <cell r="A8931" t="str">
            <v>FY2016</v>
          </cell>
        </row>
        <row r="8932">
          <cell r="A8932" t="str">
            <v>FY2016</v>
          </cell>
        </row>
        <row r="8933">
          <cell r="A8933" t="str">
            <v>FY2016</v>
          </cell>
        </row>
        <row r="8934">
          <cell r="A8934" t="str">
            <v>FY2016</v>
          </cell>
        </row>
        <row r="8935">
          <cell r="A8935" t="str">
            <v>FY2016</v>
          </cell>
        </row>
        <row r="8936">
          <cell r="A8936" t="str">
            <v>FY2016</v>
          </cell>
        </row>
        <row r="8937">
          <cell r="A8937" t="str">
            <v>FY2016</v>
          </cell>
        </row>
        <row r="8938">
          <cell r="A8938" t="str">
            <v>FY2016</v>
          </cell>
        </row>
        <row r="8939">
          <cell r="A8939" t="str">
            <v>FY2016</v>
          </cell>
        </row>
        <row r="8940">
          <cell r="A8940" t="str">
            <v>FY2016</v>
          </cell>
        </row>
        <row r="8941">
          <cell r="A8941" t="str">
            <v>FY2016</v>
          </cell>
        </row>
        <row r="8942">
          <cell r="A8942" t="str">
            <v>FY2016</v>
          </cell>
        </row>
        <row r="8943">
          <cell r="A8943" t="str">
            <v>FY2016</v>
          </cell>
        </row>
        <row r="8944">
          <cell r="A8944" t="str">
            <v>FY2016</v>
          </cell>
        </row>
        <row r="8945">
          <cell r="A8945" t="str">
            <v>FY2016</v>
          </cell>
        </row>
        <row r="8946">
          <cell r="A8946" t="str">
            <v>FY2016</v>
          </cell>
        </row>
        <row r="8947">
          <cell r="A8947" t="str">
            <v>FY2016</v>
          </cell>
        </row>
        <row r="8948">
          <cell r="A8948" t="str">
            <v>FY2016</v>
          </cell>
        </row>
        <row r="8949">
          <cell r="A8949" t="str">
            <v>FY2016</v>
          </cell>
        </row>
        <row r="8950">
          <cell r="A8950" t="str">
            <v>FY2016</v>
          </cell>
        </row>
        <row r="8951">
          <cell r="A8951" t="str">
            <v>FY2016</v>
          </cell>
        </row>
        <row r="8952">
          <cell r="A8952" t="str">
            <v>FY2016</v>
          </cell>
        </row>
        <row r="8953">
          <cell r="A8953" t="str">
            <v>FY2016</v>
          </cell>
        </row>
        <row r="8954">
          <cell r="A8954" t="str">
            <v>FY2016</v>
          </cell>
        </row>
        <row r="8955">
          <cell r="A8955" t="str">
            <v>FY2016</v>
          </cell>
        </row>
        <row r="8956">
          <cell r="A8956" t="str">
            <v>FY2016</v>
          </cell>
        </row>
        <row r="8957">
          <cell r="A8957" t="str">
            <v>FY2016</v>
          </cell>
        </row>
        <row r="8958">
          <cell r="A8958" t="str">
            <v>FY2016</v>
          </cell>
        </row>
        <row r="8959">
          <cell r="A8959" t="str">
            <v>FY2016</v>
          </cell>
        </row>
        <row r="8960">
          <cell r="A8960" t="str">
            <v>FY2016</v>
          </cell>
        </row>
        <row r="8961">
          <cell r="A8961" t="str">
            <v>FY2016</v>
          </cell>
        </row>
        <row r="8962">
          <cell r="A8962" t="str">
            <v>FY2016</v>
          </cell>
        </row>
        <row r="8963">
          <cell r="A8963" t="str">
            <v>FY2016</v>
          </cell>
        </row>
        <row r="8964">
          <cell r="A8964" t="str">
            <v>FY2016</v>
          </cell>
        </row>
        <row r="8965">
          <cell r="A8965" t="str">
            <v>FY2016</v>
          </cell>
        </row>
        <row r="8966">
          <cell r="A8966" t="str">
            <v>FY2016</v>
          </cell>
        </row>
        <row r="8967">
          <cell r="A8967" t="str">
            <v>FY2016</v>
          </cell>
        </row>
        <row r="8968">
          <cell r="A8968" t="str">
            <v>FY2016</v>
          </cell>
        </row>
        <row r="8969">
          <cell r="A8969" t="str">
            <v>FY2016</v>
          </cell>
        </row>
        <row r="8970">
          <cell r="A8970" t="str">
            <v>FY2016</v>
          </cell>
        </row>
        <row r="8971">
          <cell r="A8971" t="str">
            <v>FY2016</v>
          </cell>
        </row>
        <row r="8972">
          <cell r="A8972" t="str">
            <v>FY2016</v>
          </cell>
        </row>
        <row r="8973">
          <cell r="A8973" t="str">
            <v>FY2016</v>
          </cell>
        </row>
        <row r="8974">
          <cell r="A8974" t="str">
            <v>FY2016</v>
          </cell>
        </row>
        <row r="8975">
          <cell r="A8975" t="str">
            <v>FY2016</v>
          </cell>
        </row>
        <row r="8976">
          <cell r="A8976" t="str">
            <v>FY2016</v>
          </cell>
        </row>
        <row r="8977">
          <cell r="A8977" t="str">
            <v>FY2016</v>
          </cell>
        </row>
        <row r="8978">
          <cell r="A8978" t="str">
            <v>FY2016</v>
          </cell>
        </row>
        <row r="8979">
          <cell r="A8979" t="str">
            <v>FY2016</v>
          </cell>
        </row>
        <row r="8980">
          <cell r="A8980" t="str">
            <v>FY2016</v>
          </cell>
        </row>
        <row r="8981">
          <cell r="A8981" t="str">
            <v>FY2016</v>
          </cell>
        </row>
        <row r="8982">
          <cell r="A8982" t="str">
            <v>FY2016</v>
          </cell>
        </row>
        <row r="8983">
          <cell r="A8983" t="str">
            <v>FY2016</v>
          </cell>
        </row>
        <row r="8984">
          <cell r="A8984" t="str">
            <v>FY2016</v>
          </cell>
        </row>
        <row r="8985">
          <cell r="A8985" t="str">
            <v>FY2016</v>
          </cell>
        </row>
        <row r="8986">
          <cell r="A8986" t="str">
            <v>FY2016</v>
          </cell>
        </row>
        <row r="8987">
          <cell r="A8987" t="str">
            <v>FY2016</v>
          </cell>
        </row>
        <row r="8988">
          <cell r="A8988" t="str">
            <v>FY2016</v>
          </cell>
        </row>
        <row r="8989">
          <cell r="A8989" t="str">
            <v>FY2016</v>
          </cell>
        </row>
        <row r="8990">
          <cell r="A8990" t="str">
            <v>FY2016</v>
          </cell>
        </row>
        <row r="8991">
          <cell r="A8991" t="str">
            <v>FY2016</v>
          </cell>
        </row>
        <row r="8992">
          <cell r="A8992" t="str">
            <v>FY2016</v>
          </cell>
        </row>
        <row r="8993">
          <cell r="A8993" t="str">
            <v>FY2016</v>
          </cell>
        </row>
        <row r="8994">
          <cell r="A8994" t="str">
            <v>FY2016</v>
          </cell>
        </row>
        <row r="8995">
          <cell r="A8995" t="str">
            <v>FY2016</v>
          </cell>
        </row>
        <row r="8996">
          <cell r="A8996" t="str">
            <v>FY2016</v>
          </cell>
        </row>
        <row r="8997">
          <cell r="A8997" t="str">
            <v>FY2016</v>
          </cell>
        </row>
        <row r="8998">
          <cell r="A8998" t="str">
            <v>FY2016</v>
          </cell>
        </row>
        <row r="8999">
          <cell r="A8999" t="str">
            <v>FY2016</v>
          </cell>
        </row>
        <row r="9000">
          <cell r="A9000" t="str">
            <v>FY2016</v>
          </cell>
        </row>
        <row r="9001">
          <cell r="A9001" t="str">
            <v>FY2016</v>
          </cell>
        </row>
        <row r="9002">
          <cell r="A9002" t="str">
            <v>FY2016</v>
          </cell>
        </row>
        <row r="9003">
          <cell r="A9003" t="str">
            <v>FY2016</v>
          </cell>
        </row>
        <row r="9004">
          <cell r="A9004" t="str">
            <v>FY2016</v>
          </cell>
        </row>
        <row r="9005">
          <cell r="A9005" t="str">
            <v>FY2016</v>
          </cell>
        </row>
        <row r="9006">
          <cell r="A9006" t="str">
            <v>FY2016</v>
          </cell>
        </row>
        <row r="9007">
          <cell r="A9007" t="str">
            <v>FY2016</v>
          </cell>
        </row>
        <row r="9008">
          <cell r="A9008" t="str">
            <v>FY2016</v>
          </cell>
        </row>
        <row r="9009">
          <cell r="A9009" t="str">
            <v>FY2016</v>
          </cell>
        </row>
        <row r="9010">
          <cell r="A9010" t="str">
            <v>FY2016</v>
          </cell>
        </row>
        <row r="9011">
          <cell r="A9011" t="str">
            <v>FY2016</v>
          </cell>
        </row>
        <row r="9012">
          <cell r="A9012" t="str">
            <v>FY2016</v>
          </cell>
        </row>
        <row r="9013">
          <cell r="A9013" t="str">
            <v>FY2016</v>
          </cell>
        </row>
        <row r="9014">
          <cell r="A9014" t="str">
            <v>FY2016</v>
          </cell>
        </row>
        <row r="9015">
          <cell r="A9015" t="str">
            <v>FY2016</v>
          </cell>
        </row>
        <row r="9016">
          <cell r="A9016" t="str">
            <v>FY2016</v>
          </cell>
        </row>
        <row r="9017">
          <cell r="A9017" t="str">
            <v>FY2016</v>
          </cell>
        </row>
        <row r="9018">
          <cell r="A9018" t="str">
            <v>FY2016</v>
          </cell>
        </row>
        <row r="9019">
          <cell r="A9019" t="str">
            <v>FY2016</v>
          </cell>
        </row>
        <row r="9020">
          <cell r="A9020" t="str">
            <v>FY2016</v>
          </cell>
        </row>
        <row r="9021">
          <cell r="A9021" t="str">
            <v>FY2016</v>
          </cell>
        </row>
        <row r="9022">
          <cell r="A9022" t="str">
            <v>FY2016</v>
          </cell>
        </row>
        <row r="9023">
          <cell r="A9023" t="str">
            <v>FY2016</v>
          </cell>
        </row>
        <row r="9024">
          <cell r="A9024" t="str">
            <v>FY2016</v>
          </cell>
        </row>
        <row r="9025">
          <cell r="A9025" t="str">
            <v>FY2016</v>
          </cell>
        </row>
        <row r="9026">
          <cell r="A9026" t="str">
            <v>FY2016</v>
          </cell>
        </row>
        <row r="9027">
          <cell r="A9027" t="str">
            <v>FY2016</v>
          </cell>
        </row>
        <row r="9028">
          <cell r="A9028" t="str">
            <v>FY2016</v>
          </cell>
        </row>
        <row r="9029">
          <cell r="A9029" t="str">
            <v>FY2016</v>
          </cell>
        </row>
        <row r="9030">
          <cell r="A9030" t="str">
            <v>FY2016</v>
          </cell>
        </row>
        <row r="9031">
          <cell r="A9031" t="str">
            <v>FY2016</v>
          </cell>
        </row>
        <row r="9032">
          <cell r="A9032" t="str">
            <v>FY2016</v>
          </cell>
        </row>
        <row r="9033">
          <cell r="A9033" t="str">
            <v>FY2016</v>
          </cell>
        </row>
        <row r="9034">
          <cell r="A9034" t="str">
            <v>FY2016</v>
          </cell>
        </row>
        <row r="9035">
          <cell r="A9035" t="str">
            <v>FY2016</v>
          </cell>
        </row>
        <row r="9036">
          <cell r="A9036" t="str">
            <v>FY2016</v>
          </cell>
        </row>
        <row r="9037">
          <cell r="A9037" t="str">
            <v>FY2016</v>
          </cell>
        </row>
        <row r="9038">
          <cell r="A9038" t="str">
            <v>FY2016</v>
          </cell>
        </row>
        <row r="9039">
          <cell r="A9039" t="str">
            <v>FY2016</v>
          </cell>
        </row>
        <row r="9040">
          <cell r="A9040" t="str">
            <v>FY2016</v>
          </cell>
        </row>
        <row r="9041">
          <cell r="A9041" t="str">
            <v>FY2016</v>
          </cell>
        </row>
        <row r="9042">
          <cell r="A9042" t="str">
            <v>FY2016</v>
          </cell>
        </row>
        <row r="9043">
          <cell r="A9043" t="str">
            <v>FY2016</v>
          </cell>
        </row>
        <row r="9044">
          <cell r="A9044" t="str">
            <v>FY2016</v>
          </cell>
        </row>
        <row r="9045">
          <cell r="A9045" t="str">
            <v>FY2016</v>
          </cell>
        </row>
        <row r="9046">
          <cell r="A9046" t="str">
            <v>FY2016</v>
          </cell>
        </row>
        <row r="9047">
          <cell r="A9047" t="str">
            <v>FY2016</v>
          </cell>
        </row>
        <row r="9048">
          <cell r="A9048" t="str">
            <v>FY2016</v>
          </cell>
        </row>
        <row r="9049">
          <cell r="A9049" t="str">
            <v>FY2016</v>
          </cell>
        </row>
        <row r="9050">
          <cell r="A9050" t="str">
            <v>FY2016</v>
          </cell>
        </row>
        <row r="9051">
          <cell r="A9051" t="str">
            <v>FY2016</v>
          </cell>
        </row>
        <row r="9052">
          <cell r="A9052" t="str">
            <v>FY2016</v>
          </cell>
        </row>
        <row r="9053">
          <cell r="A9053" t="str">
            <v>FY2016</v>
          </cell>
        </row>
        <row r="9054">
          <cell r="A9054" t="str">
            <v>FY2016</v>
          </cell>
        </row>
        <row r="9055">
          <cell r="A9055" t="str">
            <v>FY2016</v>
          </cell>
        </row>
        <row r="9056">
          <cell r="A9056" t="str">
            <v>FY2016</v>
          </cell>
        </row>
        <row r="9057">
          <cell r="A9057" t="str">
            <v>FY2016</v>
          </cell>
        </row>
        <row r="9058">
          <cell r="A9058" t="str">
            <v>FY2016</v>
          </cell>
        </row>
        <row r="9059">
          <cell r="A9059" t="str">
            <v>FY2016</v>
          </cell>
        </row>
        <row r="9060">
          <cell r="A9060" t="str">
            <v>FY2016</v>
          </cell>
        </row>
        <row r="9061">
          <cell r="A9061" t="str">
            <v>FY2016</v>
          </cell>
        </row>
        <row r="9062">
          <cell r="A9062" t="str">
            <v>FY2016</v>
          </cell>
        </row>
        <row r="9063">
          <cell r="A9063" t="str">
            <v>FY2016</v>
          </cell>
        </row>
        <row r="9064">
          <cell r="A9064" t="str">
            <v>FY2016</v>
          </cell>
        </row>
        <row r="9065">
          <cell r="A9065" t="str">
            <v>FY2016</v>
          </cell>
        </row>
        <row r="9066">
          <cell r="A9066" t="str">
            <v>FY2016</v>
          </cell>
        </row>
        <row r="9067">
          <cell r="A9067" t="str">
            <v>FY2016</v>
          </cell>
        </row>
        <row r="9068">
          <cell r="A9068" t="str">
            <v>FY2016</v>
          </cell>
        </row>
        <row r="9069">
          <cell r="A9069" t="str">
            <v>FY2016</v>
          </cell>
        </row>
        <row r="9070">
          <cell r="A9070" t="str">
            <v>FY2016</v>
          </cell>
        </row>
        <row r="9071">
          <cell r="A9071" t="str">
            <v>FY2016</v>
          </cell>
        </row>
        <row r="9072">
          <cell r="A9072" t="str">
            <v>FY2016</v>
          </cell>
        </row>
        <row r="9073">
          <cell r="A9073" t="str">
            <v>FY2016</v>
          </cell>
        </row>
        <row r="9074">
          <cell r="A9074" t="str">
            <v>FY2016</v>
          </cell>
        </row>
        <row r="9075">
          <cell r="A9075" t="str">
            <v>FY2016</v>
          </cell>
        </row>
        <row r="9076">
          <cell r="A9076" t="str">
            <v>FY2016</v>
          </cell>
        </row>
        <row r="9077">
          <cell r="A9077" t="str">
            <v>FY2016</v>
          </cell>
        </row>
        <row r="9078">
          <cell r="A9078" t="str">
            <v>FY2016</v>
          </cell>
        </row>
        <row r="9079">
          <cell r="A9079" t="str">
            <v>FY2016</v>
          </cell>
        </row>
        <row r="9080">
          <cell r="A9080" t="str">
            <v>FY2016</v>
          </cell>
        </row>
        <row r="9081">
          <cell r="A9081" t="str">
            <v>FY2016</v>
          </cell>
        </row>
        <row r="9082">
          <cell r="A9082" t="str">
            <v>FY2016</v>
          </cell>
        </row>
        <row r="9083">
          <cell r="A9083" t="str">
            <v>FY2016</v>
          </cell>
        </row>
        <row r="9084">
          <cell r="A9084" t="str">
            <v>FY2016</v>
          </cell>
        </row>
        <row r="9085">
          <cell r="A9085" t="str">
            <v>FY2016</v>
          </cell>
        </row>
        <row r="9086">
          <cell r="A9086" t="str">
            <v>FY2016</v>
          </cell>
        </row>
        <row r="9087">
          <cell r="A9087" t="str">
            <v>FY2016</v>
          </cell>
        </row>
        <row r="9088">
          <cell r="A9088" t="str">
            <v>FY2016</v>
          </cell>
        </row>
        <row r="9089">
          <cell r="A9089" t="str">
            <v>FY2016</v>
          </cell>
        </row>
        <row r="9090">
          <cell r="A9090" t="str">
            <v>FY2016</v>
          </cell>
        </row>
        <row r="9091">
          <cell r="A9091" t="str">
            <v>FY2016</v>
          </cell>
        </row>
        <row r="9092">
          <cell r="A9092" t="str">
            <v>FY2016</v>
          </cell>
        </row>
        <row r="9093">
          <cell r="A9093" t="str">
            <v>FY2016</v>
          </cell>
        </row>
        <row r="9094">
          <cell r="A9094" t="str">
            <v>FY2016</v>
          </cell>
        </row>
        <row r="9095">
          <cell r="A9095" t="str">
            <v>FY2016</v>
          </cell>
        </row>
        <row r="9096">
          <cell r="A9096" t="str">
            <v>FY2016</v>
          </cell>
        </row>
        <row r="9097">
          <cell r="A9097" t="str">
            <v>FY2016</v>
          </cell>
        </row>
        <row r="9098">
          <cell r="A9098" t="str">
            <v>FY2016</v>
          </cell>
        </row>
        <row r="9099">
          <cell r="A9099" t="str">
            <v>FY2016</v>
          </cell>
        </row>
        <row r="9100">
          <cell r="A9100" t="str">
            <v>FY2016</v>
          </cell>
        </row>
        <row r="9101">
          <cell r="A9101" t="str">
            <v>FY2016</v>
          </cell>
        </row>
        <row r="9102">
          <cell r="A9102" t="str">
            <v>FY2016</v>
          </cell>
        </row>
        <row r="9103">
          <cell r="A9103" t="str">
            <v>FY2016</v>
          </cell>
        </row>
        <row r="9104">
          <cell r="A9104" t="str">
            <v>FY2016</v>
          </cell>
        </row>
        <row r="9105">
          <cell r="A9105" t="str">
            <v>FY2016</v>
          </cell>
        </row>
        <row r="9106">
          <cell r="A9106" t="str">
            <v>FY2016</v>
          </cell>
        </row>
        <row r="9107">
          <cell r="A9107" t="str">
            <v>FY2016</v>
          </cell>
        </row>
        <row r="9108">
          <cell r="A9108" t="str">
            <v>FY2016</v>
          </cell>
        </row>
        <row r="9109">
          <cell r="A9109" t="str">
            <v>FY2016</v>
          </cell>
        </row>
        <row r="9110">
          <cell r="A9110" t="str">
            <v>FY2016</v>
          </cell>
        </row>
        <row r="9111">
          <cell r="A9111" t="str">
            <v>FY2016</v>
          </cell>
        </row>
        <row r="9112">
          <cell r="A9112" t="str">
            <v>FY2016</v>
          </cell>
        </row>
        <row r="9113">
          <cell r="A9113" t="str">
            <v>FY2016</v>
          </cell>
        </row>
        <row r="9114">
          <cell r="A9114" t="str">
            <v>FY2016</v>
          </cell>
        </row>
        <row r="9115">
          <cell r="A9115" t="str">
            <v>FY2016</v>
          </cell>
        </row>
        <row r="9116">
          <cell r="A9116" t="str">
            <v>FY2016</v>
          </cell>
        </row>
        <row r="9117">
          <cell r="A9117" t="str">
            <v>FY2016</v>
          </cell>
        </row>
        <row r="9118">
          <cell r="A9118" t="str">
            <v>FY2016</v>
          </cell>
        </row>
        <row r="9119">
          <cell r="A9119" t="str">
            <v>FY2016</v>
          </cell>
        </row>
        <row r="9120">
          <cell r="A9120" t="str">
            <v>FY2016</v>
          </cell>
        </row>
        <row r="9121">
          <cell r="A9121" t="str">
            <v>FY2016</v>
          </cell>
        </row>
        <row r="9122">
          <cell r="A9122" t="str">
            <v>FY2016</v>
          </cell>
        </row>
        <row r="9123">
          <cell r="A9123" t="str">
            <v>FY2016</v>
          </cell>
        </row>
        <row r="9124">
          <cell r="A9124" t="str">
            <v>FY2016</v>
          </cell>
        </row>
        <row r="9125">
          <cell r="A9125" t="str">
            <v>FY2016</v>
          </cell>
        </row>
        <row r="9126">
          <cell r="A9126" t="str">
            <v>FY2016</v>
          </cell>
        </row>
        <row r="9127">
          <cell r="A9127" t="str">
            <v>FY2016</v>
          </cell>
        </row>
        <row r="9128">
          <cell r="A9128" t="str">
            <v>FY2016</v>
          </cell>
        </row>
        <row r="9129">
          <cell r="A9129" t="str">
            <v>FY2016</v>
          </cell>
        </row>
        <row r="9130">
          <cell r="A9130" t="str">
            <v>FY2016</v>
          </cell>
        </row>
        <row r="9131">
          <cell r="A9131" t="str">
            <v>FY2016</v>
          </cell>
        </row>
        <row r="9132">
          <cell r="A9132" t="str">
            <v>FY2016</v>
          </cell>
        </row>
        <row r="9133">
          <cell r="A9133" t="str">
            <v>FY2016</v>
          </cell>
        </row>
        <row r="9134">
          <cell r="A9134" t="str">
            <v>FY2016</v>
          </cell>
        </row>
        <row r="9135">
          <cell r="A9135" t="str">
            <v>FY2016</v>
          </cell>
        </row>
        <row r="9136">
          <cell r="A9136" t="str">
            <v>FY2016</v>
          </cell>
        </row>
        <row r="9137">
          <cell r="A9137" t="str">
            <v>FY2016</v>
          </cell>
        </row>
        <row r="9138">
          <cell r="A9138" t="str">
            <v>FY2016</v>
          </cell>
        </row>
        <row r="9139">
          <cell r="A9139" t="str">
            <v>FY2016</v>
          </cell>
        </row>
        <row r="9140">
          <cell r="A9140" t="str">
            <v>FY2016</v>
          </cell>
        </row>
        <row r="9141">
          <cell r="A9141" t="str">
            <v>FY2016</v>
          </cell>
        </row>
        <row r="9142">
          <cell r="A9142" t="str">
            <v>FY2016</v>
          </cell>
        </row>
        <row r="9143">
          <cell r="A9143" t="str">
            <v>FY2016</v>
          </cell>
        </row>
        <row r="9144">
          <cell r="A9144" t="str">
            <v>FY2016</v>
          </cell>
        </row>
        <row r="9145">
          <cell r="A9145" t="str">
            <v>FY2016</v>
          </cell>
        </row>
        <row r="9146">
          <cell r="A9146" t="str">
            <v>FY2016</v>
          </cell>
        </row>
        <row r="9147">
          <cell r="A9147" t="str">
            <v>FY2016</v>
          </cell>
        </row>
        <row r="9148">
          <cell r="A9148" t="str">
            <v>FY2016</v>
          </cell>
        </row>
        <row r="9149">
          <cell r="A9149" t="str">
            <v>FY2016</v>
          </cell>
        </row>
        <row r="9150">
          <cell r="A9150" t="str">
            <v>FY2016</v>
          </cell>
        </row>
        <row r="9151">
          <cell r="A9151" t="str">
            <v>FY2016</v>
          </cell>
        </row>
        <row r="9152">
          <cell r="A9152" t="str">
            <v>FY2016</v>
          </cell>
        </row>
        <row r="9153">
          <cell r="A9153" t="str">
            <v>FY2016</v>
          </cell>
        </row>
        <row r="9154">
          <cell r="A9154" t="str">
            <v>FY2016</v>
          </cell>
        </row>
        <row r="9155">
          <cell r="A9155" t="str">
            <v>FY2016</v>
          </cell>
        </row>
        <row r="9156">
          <cell r="A9156" t="str">
            <v>FY2016</v>
          </cell>
        </row>
        <row r="9157">
          <cell r="A9157" t="str">
            <v>FY2016</v>
          </cell>
        </row>
        <row r="9158">
          <cell r="A9158" t="str">
            <v>FY2016</v>
          </cell>
        </row>
        <row r="9159">
          <cell r="A9159" t="str">
            <v>FY2016</v>
          </cell>
        </row>
        <row r="9160">
          <cell r="A9160" t="str">
            <v>FY2016</v>
          </cell>
        </row>
        <row r="9161">
          <cell r="A9161" t="str">
            <v>FY2016</v>
          </cell>
        </row>
        <row r="9162">
          <cell r="A9162" t="str">
            <v>FY2016</v>
          </cell>
        </row>
        <row r="9163">
          <cell r="A9163" t="str">
            <v>FY2016</v>
          </cell>
        </row>
        <row r="9164">
          <cell r="A9164" t="str">
            <v>FY2016</v>
          </cell>
        </row>
        <row r="9165">
          <cell r="A9165" t="str">
            <v>FY2016</v>
          </cell>
        </row>
        <row r="9166">
          <cell r="A9166" t="str">
            <v>FY2016</v>
          </cell>
        </row>
        <row r="9167">
          <cell r="A9167" t="str">
            <v>FY2016</v>
          </cell>
        </row>
        <row r="9168">
          <cell r="A9168" t="str">
            <v>FY2016</v>
          </cell>
        </row>
        <row r="9169">
          <cell r="A9169" t="str">
            <v>FY2016</v>
          </cell>
        </row>
        <row r="9170">
          <cell r="A9170" t="str">
            <v>FY2016</v>
          </cell>
        </row>
        <row r="9171">
          <cell r="A9171" t="str">
            <v>FY2016</v>
          </cell>
        </row>
        <row r="9172">
          <cell r="A9172" t="str">
            <v>FY2016</v>
          </cell>
        </row>
        <row r="9173">
          <cell r="A9173" t="str">
            <v>FY2016</v>
          </cell>
        </row>
        <row r="9174">
          <cell r="A9174" t="str">
            <v>FY2016</v>
          </cell>
        </row>
        <row r="9175">
          <cell r="A9175" t="str">
            <v>FY2016</v>
          </cell>
        </row>
        <row r="9176">
          <cell r="A9176" t="str">
            <v>FY2016</v>
          </cell>
        </row>
        <row r="9177">
          <cell r="A9177" t="str">
            <v>FY2016</v>
          </cell>
        </row>
        <row r="9178">
          <cell r="A9178" t="str">
            <v>FY2016</v>
          </cell>
        </row>
        <row r="9179">
          <cell r="A9179" t="str">
            <v>FY2016</v>
          </cell>
        </row>
        <row r="9180">
          <cell r="A9180" t="str">
            <v>FY2016</v>
          </cell>
        </row>
        <row r="9181">
          <cell r="A9181" t="str">
            <v>FY2016</v>
          </cell>
        </row>
        <row r="9182">
          <cell r="A9182" t="str">
            <v>FY2016</v>
          </cell>
        </row>
        <row r="9183">
          <cell r="A9183" t="str">
            <v>FY2016</v>
          </cell>
        </row>
        <row r="9184">
          <cell r="A9184" t="str">
            <v>FY2016</v>
          </cell>
        </row>
        <row r="9185">
          <cell r="A9185" t="str">
            <v>FY2016</v>
          </cell>
        </row>
        <row r="9186">
          <cell r="A9186" t="str">
            <v>FY2016</v>
          </cell>
        </row>
        <row r="9187">
          <cell r="A9187" t="str">
            <v>FY2016</v>
          </cell>
        </row>
        <row r="9188">
          <cell r="A9188" t="str">
            <v>FY2016</v>
          </cell>
        </row>
        <row r="9189">
          <cell r="A9189" t="str">
            <v>FY2016</v>
          </cell>
        </row>
        <row r="9190">
          <cell r="A9190" t="str">
            <v>FY2016</v>
          </cell>
        </row>
        <row r="9191">
          <cell r="A9191" t="str">
            <v>FY2016</v>
          </cell>
        </row>
        <row r="9192">
          <cell r="A9192" t="str">
            <v>FY2016</v>
          </cell>
        </row>
        <row r="9193">
          <cell r="A9193" t="str">
            <v>FY2016</v>
          </cell>
        </row>
        <row r="9194">
          <cell r="A9194" t="str">
            <v>FY2016</v>
          </cell>
        </row>
        <row r="9195">
          <cell r="A9195" t="str">
            <v>FY2016</v>
          </cell>
        </row>
        <row r="9196">
          <cell r="A9196" t="str">
            <v>FY2016</v>
          </cell>
        </row>
        <row r="9197">
          <cell r="A9197" t="str">
            <v>FY2016</v>
          </cell>
        </row>
        <row r="9198">
          <cell r="A9198" t="str">
            <v>FY2016</v>
          </cell>
        </row>
        <row r="9199">
          <cell r="A9199" t="str">
            <v>FY2016</v>
          </cell>
        </row>
        <row r="9200">
          <cell r="A9200" t="str">
            <v>FY2016</v>
          </cell>
        </row>
        <row r="9201">
          <cell r="A9201" t="str">
            <v>FY2016</v>
          </cell>
        </row>
        <row r="9202">
          <cell r="A9202" t="str">
            <v>FY2016</v>
          </cell>
        </row>
        <row r="9203">
          <cell r="A9203" t="str">
            <v>FY2016</v>
          </cell>
        </row>
        <row r="9204">
          <cell r="A9204" t="str">
            <v>FY2016</v>
          </cell>
        </row>
        <row r="9205">
          <cell r="A9205" t="str">
            <v>FY2016</v>
          </cell>
        </row>
        <row r="9206">
          <cell r="A9206" t="str">
            <v>FY2016</v>
          </cell>
        </row>
        <row r="9207">
          <cell r="A9207" t="str">
            <v>FY2016</v>
          </cell>
        </row>
        <row r="9208">
          <cell r="A9208" t="str">
            <v>FY2016</v>
          </cell>
        </row>
        <row r="9209">
          <cell r="A9209" t="str">
            <v>FY2016</v>
          </cell>
        </row>
        <row r="9210">
          <cell r="A9210" t="str">
            <v>FY2016</v>
          </cell>
        </row>
        <row r="9211">
          <cell r="A9211" t="str">
            <v>FY2016</v>
          </cell>
        </row>
        <row r="9212">
          <cell r="A9212" t="str">
            <v>FY2016</v>
          </cell>
        </row>
        <row r="9213">
          <cell r="A9213" t="str">
            <v>FY2016</v>
          </cell>
        </row>
        <row r="9214">
          <cell r="A9214" t="str">
            <v>FY2016</v>
          </cell>
        </row>
        <row r="9215">
          <cell r="A9215" t="str">
            <v>FY2016</v>
          </cell>
        </row>
        <row r="9216">
          <cell r="A9216" t="str">
            <v>FY2016</v>
          </cell>
        </row>
        <row r="9217">
          <cell r="A9217" t="str">
            <v>FY2016</v>
          </cell>
        </row>
        <row r="9218">
          <cell r="A9218" t="str">
            <v>FY2016</v>
          </cell>
        </row>
        <row r="9219">
          <cell r="A9219" t="str">
            <v>FY2016</v>
          </cell>
        </row>
        <row r="9220">
          <cell r="A9220" t="str">
            <v>FY2016</v>
          </cell>
        </row>
        <row r="9221">
          <cell r="A9221" t="str">
            <v>FY2016</v>
          </cell>
        </row>
        <row r="9222">
          <cell r="A9222" t="str">
            <v>FY2016</v>
          </cell>
        </row>
        <row r="9223">
          <cell r="A9223" t="str">
            <v>FY2016</v>
          </cell>
        </row>
        <row r="9224">
          <cell r="A9224" t="str">
            <v>FY2016</v>
          </cell>
        </row>
        <row r="9225">
          <cell r="A9225" t="str">
            <v>FY2016</v>
          </cell>
        </row>
        <row r="9226">
          <cell r="A9226" t="str">
            <v>FY2016</v>
          </cell>
        </row>
        <row r="9227">
          <cell r="A9227" t="str">
            <v>FY2016</v>
          </cell>
        </row>
        <row r="9228">
          <cell r="A9228" t="str">
            <v>FY2016</v>
          </cell>
        </row>
        <row r="9229">
          <cell r="A9229" t="str">
            <v>FY2016</v>
          </cell>
        </row>
        <row r="9230">
          <cell r="A9230" t="str">
            <v>FY2016</v>
          </cell>
        </row>
        <row r="9231">
          <cell r="A9231" t="str">
            <v>FY2016</v>
          </cell>
        </row>
        <row r="9232">
          <cell r="A9232" t="str">
            <v>FY2016</v>
          </cell>
        </row>
        <row r="9233">
          <cell r="A9233" t="str">
            <v>FY2016</v>
          </cell>
        </row>
        <row r="9234">
          <cell r="A9234" t="str">
            <v>FY2016</v>
          </cell>
        </row>
        <row r="9235">
          <cell r="A9235" t="str">
            <v>FY2016</v>
          </cell>
        </row>
        <row r="9236">
          <cell r="A9236" t="str">
            <v>FY2016</v>
          </cell>
        </row>
        <row r="9237">
          <cell r="A9237" t="str">
            <v>FY2016</v>
          </cell>
        </row>
        <row r="9238">
          <cell r="A9238" t="str">
            <v>FY2016</v>
          </cell>
        </row>
        <row r="9239">
          <cell r="A9239" t="str">
            <v>FY2016</v>
          </cell>
        </row>
        <row r="9240">
          <cell r="A9240" t="str">
            <v>FY2016</v>
          </cell>
        </row>
        <row r="9241">
          <cell r="A9241" t="str">
            <v>FY2016</v>
          </cell>
        </row>
        <row r="9242">
          <cell r="A9242" t="str">
            <v>FY2016</v>
          </cell>
        </row>
        <row r="9243">
          <cell r="A9243" t="str">
            <v>FY2016</v>
          </cell>
        </row>
        <row r="9244">
          <cell r="A9244" t="str">
            <v>FY2016</v>
          </cell>
        </row>
        <row r="9245">
          <cell r="A9245" t="str">
            <v>FY2016</v>
          </cell>
        </row>
        <row r="9246">
          <cell r="A9246" t="str">
            <v>FY2016</v>
          </cell>
        </row>
        <row r="9247">
          <cell r="A9247" t="str">
            <v>FY2016</v>
          </cell>
        </row>
        <row r="9248">
          <cell r="A9248" t="str">
            <v>FY2016</v>
          </cell>
        </row>
        <row r="9249">
          <cell r="A9249" t="str">
            <v>FY2016</v>
          </cell>
        </row>
        <row r="9250">
          <cell r="A9250" t="str">
            <v>FY2016</v>
          </cell>
        </row>
        <row r="9251">
          <cell r="A9251" t="str">
            <v>FY2016</v>
          </cell>
        </row>
        <row r="9252">
          <cell r="A9252" t="str">
            <v>FY2016</v>
          </cell>
        </row>
        <row r="9253">
          <cell r="A9253" t="str">
            <v>FY2016</v>
          </cell>
        </row>
        <row r="9254">
          <cell r="A9254" t="str">
            <v>FY2016</v>
          </cell>
        </row>
        <row r="9255">
          <cell r="A9255" t="str">
            <v>FY2016</v>
          </cell>
        </row>
        <row r="9256">
          <cell r="A9256" t="str">
            <v>FY2016</v>
          </cell>
        </row>
        <row r="9257">
          <cell r="A9257" t="str">
            <v>FY2016</v>
          </cell>
        </row>
        <row r="9258">
          <cell r="A9258" t="str">
            <v>FY2016</v>
          </cell>
        </row>
        <row r="9259">
          <cell r="A9259" t="str">
            <v>FY2016</v>
          </cell>
        </row>
        <row r="9260">
          <cell r="A9260" t="str">
            <v>FY2016</v>
          </cell>
        </row>
        <row r="9261">
          <cell r="A9261" t="str">
            <v>FY2016</v>
          </cell>
        </row>
        <row r="9262">
          <cell r="A9262" t="str">
            <v>FY2016</v>
          </cell>
        </row>
        <row r="9263">
          <cell r="A9263" t="str">
            <v>FY2016</v>
          </cell>
        </row>
        <row r="9264">
          <cell r="A9264" t="str">
            <v>FY2016</v>
          </cell>
        </row>
        <row r="9265">
          <cell r="A9265" t="str">
            <v>FY2016</v>
          </cell>
        </row>
        <row r="9266">
          <cell r="A9266" t="str">
            <v>FY2016</v>
          </cell>
        </row>
        <row r="9267">
          <cell r="A9267" t="str">
            <v>FY2016</v>
          </cell>
        </row>
        <row r="9268">
          <cell r="A9268" t="str">
            <v>FY2016</v>
          </cell>
        </row>
        <row r="9269">
          <cell r="A9269" t="str">
            <v>FY2016</v>
          </cell>
        </row>
        <row r="9270">
          <cell r="A9270" t="str">
            <v>FY2016</v>
          </cell>
        </row>
        <row r="9271">
          <cell r="A9271" t="str">
            <v>FY2016</v>
          </cell>
        </row>
        <row r="9272">
          <cell r="A9272" t="str">
            <v>FY2016</v>
          </cell>
        </row>
        <row r="9273">
          <cell r="A9273" t="str">
            <v>FY2016</v>
          </cell>
        </row>
        <row r="9274">
          <cell r="A9274" t="str">
            <v>FY2016</v>
          </cell>
        </row>
        <row r="9275">
          <cell r="A9275" t="str">
            <v>FY2016</v>
          </cell>
        </row>
        <row r="9276">
          <cell r="A9276" t="str">
            <v>FY2016</v>
          </cell>
        </row>
        <row r="9277">
          <cell r="A9277" t="str">
            <v>FY2016</v>
          </cell>
        </row>
        <row r="9278">
          <cell r="A9278" t="str">
            <v>FY2016</v>
          </cell>
        </row>
        <row r="9279">
          <cell r="A9279" t="str">
            <v>FY2016</v>
          </cell>
        </row>
        <row r="9280">
          <cell r="A9280" t="str">
            <v>FY2016</v>
          </cell>
        </row>
        <row r="9281">
          <cell r="A9281" t="str">
            <v>FY2016</v>
          </cell>
        </row>
        <row r="9282">
          <cell r="A9282" t="str">
            <v>FY2016</v>
          </cell>
        </row>
        <row r="9283">
          <cell r="A9283" t="str">
            <v>FY2016</v>
          </cell>
        </row>
        <row r="9284">
          <cell r="A9284" t="str">
            <v>FY2016</v>
          </cell>
        </row>
        <row r="9285">
          <cell r="A9285" t="str">
            <v>FY2016</v>
          </cell>
        </row>
        <row r="9286">
          <cell r="A9286" t="str">
            <v>FY2016</v>
          </cell>
        </row>
        <row r="9287">
          <cell r="A9287" t="str">
            <v>FY2016</v>
          </cell>
        </row>
        <row r="9288">
          <cell r="A9288" t="str">
            <v>FY2016</v>
          </cell>
        </row>
        <row r="9289">
          <cell r="A9289" t="str">
            <v>FY2016</v>
          </cell>
        </row>
        <row r="9290">
          <cell r="A9290" t="str">
            <v>FY2016</v>
          </cell>
        </row>
        <row r="9291">
          <cell r="A9291" t="str">
            <v>FY2016</v>
          </cell>
        </row>
        <row r="9292">
          <cell r="A9292" t="str">
            <v>FY2016</v>
          </cell>
        </row>
        <row r="9293">
          <cell r="A9293" t="str">
            <v>FY2016</v>
          </cell>
        </row>
        <row r="9294">
          <cell r="A9294" t="str">
            <v>FY2016</v>
          </cell>
        </row>
        <row r="9295">
          <cell r="A9295" t="str">
            <v>FY2016</v>
          </cell>
        </row>
        <row r="9296">
          <cell r="A9296" t="str">
            <v>FY2016</v>
          </cell>
        </row>
        <row r="9297">
          <cell r="A9297" t="str">
            <v>FY2016</v>
          </cell>
        </row>
        <row r="9298">
          <cell r="A9298" t="str">
            <v>FY2016</v>
          </cell>
        </row>
        <row r="9299">
          <cell r="A9299" t="str">
            <v>FY2016</v>
          </cell>
        </row>
        <row r="9300">
          <cell r="A9300" t="str">
            <v>FY2016</v>
          </cell>
        </row>
        <row r="9301">
          <cell r="A9301" t="str">
            <v>FY2016</v>
          </cell>
        </row>
        <row r="9302">
          <cell r="A9302" t="str">
            <v>FY2016</v>
          </cell>
        </row>
        <row r="9303">
          <cell r="A9303" t="str">
            <v>FY2016</v>
          </cell>
        </row>
        <row r="9304">
          <cell r="A9304" t="str">
            <v>FY2016</v>
          </cell>
        </row>
        <row r="9305">
          <cell r="A9305" t="str">
            <v>FY2016</v>
          </cell>
        </row>
        <row r="9306">
          <cell r="A9306" t="str">
            <v>FY2016</v>
          </cell>
        </row>
        <row r="9307">
          <cell r="A9307" t="str">
            <v>FY2016</v>
          </cell>
        </row>
        <row r="9308">
          <cell r="A9308" t="str">
            <v>FY2016</v>
          </cell>
        </row>
        <row r="9309">
          <cell r="A9309" t="str">
            <v>FY2016</v>
          </cell>
        </row>
        <row r="9310">
          <cell r="A9310" t="str">
            <v>FY2016</v>
          </cell>
        </row>
        <row r="9311">
          <cell r="A9311" t="str">
            <v>FY2016</v>
          </cell>
        </row>
        <row r="9312">
          <cell r="A9312" t="str">
            <v>FY2016</v>
          </cell>
        </row>
        <row r="9313">
          <cell r="A9313" t="str">
            <v>FY2016</v>
          </cell>
        </row>
        <row r="9314">
          <cell r="A9314" t="str">
            <v>FY2016</v>
          </cell>
        </row>
        <row r="9315">
          <cell r="A9315" t="str">
            <v>FY2016</v>
          </cell>
        </row>
        <row r="9316">
          <cell r="A9316" t="str">
            <v>FY2016</v>
          </cell>
        </row>
        <row r="9317">
          <cell r="A9317" t="str">
            <v>FY2016</v>
          </cell>
        </row>
        <row r="9318">
          <cell r="A9318" t="str">
            <v>FY2016</v>
          </cell>
        </row>
        <row r="9319">
          <cell r="A9319" t="str">
            <v>FY2016</v>
          </cell>
        </row>
        <row r="9320">
          <cell r="A9320" t="str">
            <v>FY2016</v>
          </cell>
        </row>
        <row r="9321">
          <cell r="A9321" t="str">
            <v>FY2016</v>
          </cell>
        </row>
        <row r="9322">
          <cell r="A9322" t="str">
            <v>FY2016</v>
          </cell>
        </row>
        <row r="9323">
          <cell r="A9323" t="str">
            <v>FY2016</v>
          </cell>
        </row>
        <row r="9324">
          <cell r="A9324" t="str">
            <v>FY2016</v>
          </cell>
        </row>
        <row r="9325">
          <cell r="A9325" t="str">
            <v>FY2016</v>
          </cell>
        </row>
        <row r="9326">
          <cell r="A9326" t="str">
            <v>FY2016</v>
          </cell>
        </row>
        <row r="9327">
          <cell r="A9327" t="str">
            <v>FY2016</v>
          </cell>
        </row>
        <row r="9328">
          <cell r="A9328" t="str">
            <v>FY2016</v>
          </cell>
        </row>
        <row r="9329">
          <cell r="A9329" t="str">
            <v>FY2016</v>
          </cell>
        </row>
        <row r="9330">
          <cell r="A9330" t="str">
            <v>FY2016</v>
          </cell>
        </row>
        <row r="9331">
          <cell r="A9331" t="str">
            <v>FY2016</v>
          </cell>
        </row>
        <row r="9332">
          <cell r="A9332" t="str">
            <v>FY2016</v>
          </cell>
        </row>
        <row r="9333">
          <cell r="A9333" t="str">
            <v>FY2016</v>
          </cell>
        </row>
        <row r="9334">
          <cell r="A9334" t="str">
            <v>FY2016</v>
          </cell>
        </row>
        <row r="9335">
          <cell r="A9335" t="str">
            <v>FY2016</v>
          </cell>
        </row>
        <row r="9336">
          <cell r="A9336" t="str">
            <v>FY2016</v>
          </cell>
        </row>
        <row r="9337">
          <cell r="A9337" t="str">
            <v>FY2016</v>
          </cell>
        </row>
        <row r="9338">
          <cell r="A9338" t="str">
            <v>FY2016</v>
          </cell>
        </row>
        <row r="9339">
          <cell r="A9339" t="str">
            <v>FY2016</v>
          </cell>
        </row>
        <row r="9340">
          <cell r="A9340" t="str">
            <v>FY2016</v>
          </cell>
        </row>
        <row r="9341">
          <cell r="A9341" t="str">
            <v>FY2016</v>
          </cell>
        </row>
        <row r="9342">
          <cell r="A9342" t="str">
            <v>FY2016</v>
          </cell>
        </row>
        <row r="9343">
          <cell r="A9343" t="str">
            <v>FY2016</v>
          </cell>
        </row>
        <row r="9344">
          <cell r="A9344" t="str">
            <v>FY2016</v>
          </cell>
        </row>
        <row r="9345">
          <cell r="A9345" t="str">
            <v>FY2016</v>
          </cell>
        </row>
        <row r="9346">
          <cell r="A9346" t="str">
            <v>FY2016</v>
          </cell>
        </row>
        <row r="9347">
          <cell r="A9347" t="str">
            <v>FY2016</v>
          </cell>
        </row>
        <row r="9348">
          <cell r="A9348" t="str">
            <v>FY2016</v>
          </cell>
        </row>
        <row r="9349">
          <cell r="A9349" t="str">
            <v>FY2016</v>
          </cell>
        </row>
        <row r="9350">
          <cell r="A9350" t="str">
            <v>FY2016</v>
          </cell>
        </row>
        <row r="9351">
          <cell r="A9351" t="str">
            <v>FY2016</v>
          </cell>
        </row>
        <row r="9352">
          <cell r="A9352" t="str">
            <v>FY2016</v>
          </cell>
        </row>
        <row r="9353">
          <cell r="A9353" t="str">
            <v>FY2016</v>
          </cell>
        </row>
        <row r="9354">
          <cell r="A9354" t="str">
            <v>FY2016</v>
          </cell>
        </row>
        <row r="9355">
          <cell r="A9355" t="str">
            <v>FY2016</v>
          </cell>
        </row>
        <row r="9356">
          <cell r="A9356" t="str">
            <v>FY2016</v>
          </cell>
        </row>
        <row r="9357">
          <cell r="A9357" t="str">
            <v>FY2016</v>
          </cell>
        </row>
        <row r="9358">
          <cell r="A9358" t="str">
            <v>FY2016</v>
          </cell>
        </row>
        <row r="9359">
          <cell r="A9359" t="str">
            <v>FY2016</v>
          </cell>
        </row>
        <row r="9360">
          <cell r="A9360" t="str">
            <v>FY2016</v>
          </cell>
        </row>
        <row r="9361">
          <cell r="A9361" t="str">
            <v>FY2016</v>
          </cell>
        </row>
        <row r="9362">
          <cell r="A9362" t="str">
            <v>FY2016</v>
          </cell>
        </row>
        <row r="9363">
          <cell r="A9363" t="str">
            <v>FY2016</v>
          </cell>
        </row>
        <row r="9364">
          <cell r="A9364" t="str">
            <v>FY2016</v>
          </cell>
        </row>
        <row r="9365">
          <cell r="A9365" t="str">
            <v>FY2016</v>
          </cell>
        </row>
        <row r="9366">
          <cell r="A9366" t="str">
            <v>FY2016</v>
          </cell>
        </row>
        <row r="9367">
          <cell r="A9367" t="str">
            <v>FY2016</v>
          </cell>
        </row>
        <row r="9368">
          <cell r="A9368" t="str">
            <v>FY2016</v>
          </cell>
        </row>
        <row r="9369">
          <cell r="A9369" t="str">
            <v>FY2016</v>
          </cell>
        </row>
        <row r="9370">
          <cell r="A9370" t="str">
            <v>FY2016</v>
          </cell>
        </row>
        <row r="9371">
          <cell r="A9371" t="str">
            <v>FY2016</v>
          </cell>
        </row>
        <row r="9372">
          <cell r="A9372" t="str">
            <v>FY2016</v>
          </cell>
        </row>
        <row r="9373">
          <cell r="A9373" t="str">
            <v>FY2016</v>
          </cell>
        </row>
        <row r="9374">
          <cell r="A9374" t="str">
            <v>FY2016</v>
          </cell>
        </row>
        <row r="9375">
          <cell r="A9375" t="str">
            <v>FY2016</v>
          </cell>
        </row>
        <row r="9376">
          <cell r="A9376" t="str">
            <v>FY2016</v>
          </cell>
        </row>
        <row r="9377">
          <cell r="A9377" t="str">
            <v>FY2016</v>
          </cell>
        </row>
        <row r="9378">
          <cell r="A9378" t="str">
            <v>FY2016</v>
          </cell>
        </row>
        <row r="9379">
          <cell r="A9379" t="str">
            <v>FY2016</v>
          </cell>
        </row>
        <row r="9380">
          <cell r="A9380" t="str">
            <v>FY2016</v>
          </cell>
        </row>
        <row r="9381">
          <cell r="A9381" t="str">
            <v>FY2016</v>
          </cell>
        </row>
        <row r="9382">
          <cell r="A9382" t="str">
            <v>FY2016</v>
          </cell>
        </row>
        <row r="9383">
          <cell r="A9383" t="str">
            <v>FY2016</v>
          </cell>
        </row>
        <row r="9384">
          <cell r="A9384" t="str">
            <v>FY2016</v>
          </cell>
        </row>
        <row r="9385">
          <cell r="A9385" t="str">
            <v>FY2016</v>
          </cell>
        </row>
        <row r="9386">
          <cell r="A9386" t="str">
            <v>FY2016</v>
          </cell>
        </row>
        <row r="9387">
          <cell r="A9387" t="str">
            <v>FY2016</v>
          </cell>
        </row>
        <row r="9388">
          <cell r="A9388" t="str">
            <v>FY2016</v>
          </cell>
        </row>
        <row r="9389">
          <cell r="A9389" t="str">
            <v>FY2016</v>
          </cell>
        </row>
        <row r="9390">
          <cell r="A9390" t="str">
            <v>FY2016</v>
          </cell>
        </row>
        <row r="9391">
          <cell r="A9391" t="str">
            <v>FY2016</v>
          </cell>
        </row>
        <row r="9392">
          <cell r="A9392" t="str">
            <v>FY2016</v>
          </cell>
        </row>
        <row r="9393">
          <cell r="A9393" t="str">
            <v>FY2016</v>
          </cell>
        </row>
        <row r="9394">
          <cell r="A9394" t="str">
            <v>FY2016</v>
          </cell>
        </row>
        <row r="9395">
          <cell r="A9395" t="str">
            <v>FY2016</v>
          </cell>
        </row>
        <row r="9396">
          <cell r="A9396" t="str">
            <v>FY2016</v>
          </cell>
        </row>
        <row r="9397">
          <cell r="A9397" t="str">
            <v>FY2016</v>
          </cell>
        </row>
        <row r="9398">
          <cell r="A9398" t="str">
            <v>FY2016</v>
          </cell>
        </row>
        <row r="9399">
          <cell r="A9399" t="str">
            <v>FY2016</v>
          </cell>
        </row>
        <row r="9400">
          <cell r="A9400" t="str">
            <v>FY2016</v>
          </cell>
        </row>
        <row r="9401">
          <cell r="A9401" t="str">
            <v>FY2016</v>
          </cell>
        </row>
        <row r="9402">
          <cell r="A9402" t="str">
            <v>FY2016</v>
          </cell>
        </row>
        <row r="9403">
          <cell r="A9403" t="str">
            <v>FY2016</v>
          </cell>
        </row>
        <row r="9404">
          <cell r="A9404" t="str">
            <v>FY2016</v>
          </cell>
        </row>
        <row r="9405">
          <cell r="A9405" t="str">
            <v>FY2016</v>
          </cell>
        </row>
        <row r="9406">
          <cell r="A9406" t="str">
            <v>FY2016</v>
          </cell>
        </row>
        <row r="9407">
          <cell r="A9407" t="str">
            <v>FY2016</v>
          </cell>
        </row>
        <row r="9408">
          <cell r="A9408" t="str">
            <v>FY2016</v>
          </cell>
        </row>
        <row r="9409">
          <cell r="A9409" t="str">
            <v>FY2016</v>
          </cell>
        </row>
        <row r="9410">
          <cell r="A9410" t="str">
            <v>FY2016</v>
          </cell>
        </row>
        <row r="9411">
          <cell r="A9411" t="str">
            <v>FY2016</v>
          </cell>
        </row>
        <row r="9412">
          <cell r="A9412" t="str">
            <v>FY2016</v>
          </cell>
        </row>
        <row r="9413">
          <cell r="A9413" t="str">
            <v>FY2016</v>
          </cell>
        </row>
        <row r="9414">
          <cell r="A9414" t="str">
            <v>FY2016</v>
          </cell>
        </row>
        <row r="9415">
          <cell r="A9415" t="str">
            <v>FY2016</v>
          </cell>
        </row>
        <row r="9416">
          <cell r="A9416" t="str">
            <v>FY2016</v>
          </cell>
        </row>
        <row r="9417">
          <cell r="A9417" t="str">
            <v>FY2016</v>
          </cell>
        </row>
        <row r="9418">
          <cell r="A9418" t="str">
            <v>FY2016</v>
          </cell>
        </row>
        <row r="9419">
          <cell r="A9419" t="str">
            <v>FY2016</v>
          </cell>
        </row>
        <row r="9420">
          <cell r="A9420" t="str">
            <v>FY2016</v>
          </cell>
        </row>
        <row r="9421">
          <cell r="A9421" t="str">
            <v>FY2016</v>
          </cell>
        </row>
        <row r="9422">
          <cell r="A9422" t="str">
            <v>FY2016</v>
          </cell>
        </row>
        <row r="9423">
          <cell r="A9423" t="str">
            <v>FY2016</v>
          </cell>
        </row>
        <row r="9424">
          <cell r="A9424" t="str">
            <v>FY2016</v>
          </cell>
        </row>
        <row r="9425">
          <cell r="A9425" t="str">
            <v>FY2016</v>
          </cell>
        </row>
        <row r="9426">
          <cell r="A9426" t="str">
            <v>FY2016</v>
          </cell>
        </row>
        <row r="9427">
          <cell r="A9427" t="str">
            <v>FY2016</v>
          </cell>
        </row>
        <row r="9428">
          <cell r="A9428" t="str">
            <v>FY2016</v>
          </cell>
        </row>
        <row r="9429">
          <cell r="A9429" t="str">
            <v>FY2016</v>
          </cell>
        </row>
        <row r="9430">
          <cell r="A9430" t="str">
            <v>FY2016</v>
          </cell>
        </row>
        <row r="9431">
          <cell r="A9431" t="str">
            <v>FY2016</v>
          </cell>
        </row>
        <row r="9432">
          <cell r="A9432" t="str">
            <v>FY2016</v>
          </cell>
        </row>
        <row r="9433">
          <cell r="A9433" t="str">
            <v>FY2016</v>
          </cell>
        </row>
        <row r="9434">
          <cell r="A9434" t="str">
            <v>FY2016</v>
          </cell>
        </row>
        <row r="9435">
          <cell r="A9435" t="str">
            <v>FY2016</v>
          </cell>
        </row>
        <row r="9436">
          <cell r="A9436" t="str">
            <v>FY2016</v>
          </cell>
        </row>
        <row r="9437">
          <cell r="A9437" t="str">
            <v>FY2016</v>
          </cell>
        </row>
        <row r="9438">
          <cell r="A9438" t="str">
            <v>FY2016</v>
          </cell>
        </row>
        <row r="9439">
          <cell r="A9439" t="str">
            <v>FY2016</v>
          </cell>
        </row>
        <row r="9440">
          <cell r="A9440" t="str">
            <v>FY2016</v>
          </cell>
        </row>
        <row r="9441">
          <cell r="A9441" t="str">
            <v>FY2016</v>
          </cell>
        </row>
        <row r="9442">
          <cell r="A9442" t="str">
            <v>FY2016</v>
          </cell>
        </row>
        <row r="9443">
          <cell r="A9443" t="str">
            <v>FY2016</v>
          </cell>
        </row>
        <row r="9444">
          <cell r="A9444" t="str">
            <v>FY2016</v>
          </cell>
        </row>
        <row r="9445">
          <cell r="A9445" t="str">
            <v>FY2016</v>
          </cell>
        </row>
        <row r="9446">
          <cell r="A9446" t="str">
            <v>FY2016</v>
          </cell>
        </row>
        <row r="9447">
          <cell r="A9447" t="str">
            <v>FY2016</v>
          </cell>
        </row>
        <row r="9448">
          <cell r="A9448" t="str">
            <v>FY2016</v>
          </cell>
        </row>
        <row r="9449">
          <cell r="A9449" t="str">
            <v>FY2016</v>
          </cell>
        </row>
        <row r="9450">
          <cell r="A9450" t="str">
            <v>FY2016</v>
          </cell>
        </row>
        <row r="9451">
          <cell r="A9451" t="str">
            <v>FY2016</v>
          </cell>
        </row>
        <row r="9452">
          <cell r="A9452" t="str">
            <v>FY2016</v>
          </cell>
        </row>
        <row r="9453">
          <cell r="A9453" t="str">
            <v>FY2016</v>
          </cell>
        </row>
        <row r="9454">
          <cell r="A9454" t="str">
            <v>FY2016</v>
          </cell>
        </row>
        <row r="9455">
          <cell r="A9455" t="str">
            <v>FY2016</v>
          </cell>
        </row>
        <row r="9456">
          <cell r="A9456" t="str">
            <v>FY2016</v>
          </cell>
        </row>
        <row r="9457">
          <cell r="A9457" t="str">
            <v>FY2016</v>
          </cell>
        </row>
        <row r="9458">
          <cell r="A9458" t="str">
            <v>FY2016</v>
          </cell>
        </row>
        <row r="9459">
          <cell r="A9459" t="str">
            <v>FY2016</v>
          </cell>
        </row>
        <row r="9460">
          <cell r="A9460" t="str">
            <v>FY2016</v>
          </cell>
        </row>
        <row r="9461">
          <cell r="A9461" t="str">
            <v>FY2016</v>
          </cell>
        </row>
        <row r="9462">
          <cell r="A9462" t="str">
            <v>FY2016</v>
          </cell>
        </row>
        <row r="9463">
          <cell r="A9463" t="str">
            <v>FY2016</v>
          </cell>
        </row>
        <row r="9464">
          <cell r="A9464" t="str">
            <v>FY2016</v>
          </cell>
        </row>
        <row r="9465">
          <cell r="A9465" t="str">
            <v>FY2016</v>
          </cell>
        </row>
        <row r="9466">
          <cell r="A9466" t="str">
            <v>FY2016</v>
          </cell>
        </row>
        <row r="9467">
          <cell r="A9467" t="str">
            <v>FY2016</v>
          </cell>
        </row>
        <row r="9468">
          <cell r="A9468" t="str">
            <v>FY2016</v>
          </cell>
        </row>
        <row r="9469">
          <cell r="A9469" t="str">
            <v>FY2016</v>
          </cell>
        </row>
        <row r="9470">
          <cell r="A9470" t="str">
            <v>FY2016</v>
          </cell>
        </row>
        <row r="9471">
          <cell r="A9471" t="str">
            <v>FY2016</v>
          </cell>
        </row>
        <row r="9472">
          <cell r="A9472" t="str">
            <v>FY2016</v>
          </cell>
        </row>
        <row r="9473">
          <cell r="A9473" t="str">
            <v>FY2016</v>
          </cell>
        </row>
        <row r="9474">
          <cell r="A9474" t="str">
            <v>FY2016</v>
          </cell>
        </row>
        <row r="9475">
          <cell r="A9475" t="str">
            <v>FY2016</v>
          </cell>
        </row>
        <row r="9476">
          <cell r="A9476" t="str">
            <v>FY2016</v>
          </cell>
        </row>
        <row r="9477">
          <cell r="A9477" t="str">
            <v>FY2016</v>
          </cell>
        </row>
        <row r="9478">
          <cell r="A9478" t="str">
            <v>FY2016</v>
          </cell>
        </row>
        <row r="9479">
          <cell r="A9479" t="str">
            <v>FY2016</v>
          </cell>
        </row>
        <row r="9480">
          <cell r="A9480" t="str">
            <v>FY2016</v>
          </cell>
        </row>
        <row r="9481">
          <cell r="A9481" t="str">
            <v>FY2016</v>
          </cell>
        </row>
        <row r="9482">
          <cell r="A9482" t="str">
            <v>FY2016</v>
          </cell>
        </row>
        <row r="9483">
          <cell r="A9483" t="str">
            <v>FY2016</v>
          </cell>
        </row>
        <row r="9484">
          <cell r="A9484" t="str">
            <v>FY2016</v>
          </cell>
        </row>
        <row r="9485">
          <cell r="A9485" t="str">
            <v>FY2016</v>
          </cell>
        </row>
        <row r="9486">
          <cell r="A9486" t="str">
            <v>FY2016</v>
          </cell>
        </row>
        <row r="9487">
          <cell r="A9487" t="str">
            <v>FY2016</v>
          </cell>
        </row>
        <row r="9488">
          <cell r="A9488" t="str">
            <v>FY2016</v>
          </cell>
        </row>
        <row r="9489">
          <cell r="A9489" t="str">
            <v>FY2016</v>
          </cell>
        </row>
        <row r="9490">
          <cell r="A9490" t="str">
            <v>FY2016</v>
          </cell>
        </row>
        <row r="9491">
          <cell r="A9491" t="str">
            <v>FY2016</v>
          </cell>
        </row>
        <row r="9492">
          <cell r="A9492" t="str">
            <v>FY2016</v>
          </cell>
        </row>
        <row r="9493">
          <cell r="A9493" t="str">
            <v>FY2016</v>
          </cell>
        </row>
        <row r="9494">
          <cell r="A9494" t="str">
            <v>FY2016</v>
          </cell>
        </row>
        <row r="9495">
          <cell r="A9495" t="str">
            <v>FY2016</v>
          </cell>
        </row>
        <row r="9496">
          <cell r="A9496" t="str">
            <v>FY2016</v>
          </cell>
        </row>
        <row r="9497">
          <cell r="A9497" t="str">
            <v>FY2016</v>
          </cell>
        </row>
        <row r="9498">
          <cell r="A9498" t="str">
            <v>FY2016</v>
          </cell>
        </row>
        <row r="9499">
          <cell r="A9499" t="str">
            <v>FY2016</v>
          </cell>
        </row>
        <row r="9500">
          <cell r="A9500" t="str">
            <v>FY2016</v>
          </cell>
        </row>
        <row r="9501">
          <cell r="A9501" t="str">
            <v>FY2016</v>
          </cell>
        </row>
        <row r="9502">
          <cell r="A9502" t="str">
            <v>FY2016</v>
          </cell>
        </row>
        <row r="9503">
          <cell r="A9503" t="str">
            <v>FY2016</v>
          </cell>
        </row>
        <row r="9504">
          <cell r="A9504" t="str">
            <v>FY2016</v>
          </cell>
        </row>
        <row r="9505">
          <cell r="A9505" t="str">
            <v>FY2016</v>
          </cell>
        </row>
        <row r="9506">
          <cell r="A9506" t="str">
            <v>FY2016</v>
          </cell>
        </row>
        <row r="9507">
          <cell r="A9507" t="str">
            <v>FY2016</v>
          </cell>
        </row>
        <row r="9508">
          <cell r="A9508" t="str">
            <v>FY2016</v>
          </cell>
        </row>
        <row r="9509">
          <cell r="A9509" t="str">
            <v>FY2016</v>
          </cell>
        </row>
        <row r="9510">
          <cell r="A9510" t="str">
            <v>FY2016</v>
          </cell>
        </row>
        <row r="9511">
          <cell r="A9511" t="str">
            <v>FY2016</v>
          </cell>
        </row>
        <row r="9512">
          <cell r="A9512" t="str">
            <v>FY2016</v>
          </cell>
        </row>
        <row r="9513">
          <cell r="A9513" t="str">
            <v>FY2016</v>
          </cell>
        </row>
        <row r="9514">
          <cell r="A9514" t="str">
            <v>FY2016</v>
          </cell>
        </row>
        <row r="9515">
          <cell r="A9515" t="str">
            <v>FY2016</v>
          </cell>
        </row>
        <row r="9516">
          <cell r="A9516" t="str">
            <v>FY2016</v>
          </cell>
        </row>
        <row r="9517">
          <cell r="A9517" t="str">
            <v>FY2016</v>
          </cell>
        </row>
        <row r="9518">
          <cell r="A9518" t="str">
            <v>FY2016</v>
          </cell>
        </row>
        <row r="9519">
          <cell r="A9519" t="str">
            <v>FY2016</v>
          </cell>
        </row>
        <row r="9520">
          <cell r="A9520" t="str">
            <v>FY2016</v>
          </cell>
        </row>
        <row r="9521">
          <cell r="A9521" t="str">
            <v>FY2016</v>
          </cell>
        </row>
        <row r="9522">
          <cell r="A9522" t="str">
            <v>FY2016</v>
          </cell>
        </row>
        <row r="9523">
          <cell r="A9523" t="str">
            <v>FY2016</v>
          </cell>
        </row>
        <row r="9524">
          <cell r="A9524" t="str">
            <v>FY2016</v>
          </cell>
        </row>
        <row r="9525">
          <cell r="A9525" t="str">
            <v>FY2016</v>
          </cell>
        </row>
        <row r="9526">
          <cell r="A9526" t="str">
            <v>FY2016</v>
          </cell>
        </row>
        <row r="9527">
          <cell r="A9527" t="str">
            <v>FY2016</v>
          </cell>
        </row>
        <row r="9528">
          <cell r="A9528" t="str">
            <v>FY2016</v>
          </cell>
        </row>
        <row r="9529">
          <cell r="A9529" t="str">
            <v>FY2016</v>
          </cell>
        </row>
        <row r="9530">
          <cell r="A9530" t="str">
            <v>FY2016</v>
          </cell>
        </row>
        <row r="9531">
          <cell r="A9531" t="str">
            <v>FY2016</v>
          </cell>
        </row>
        <row r="9532">
          <cell r="A9532" t="str">
            <v>FY2016</v>
          </cell>
        </row>
        <row r="9533">
          <cell r="A9533" t="str">
            <v>FY2016</v>
          </cell>
        </row>
        <row r="9534">
          <cell r="A9534" t="str">
            <v>FY2016</v>
          </cell>
        </row>
        <row r="9535">
          <cell r="A9535" t="str">
            <v>FY2016</v>
          </cell>
        </row>
        <row r="9536">
          <cell r="A9536" t="str">
            <v>FY2016</v>
          </cell>
        </row>
        <row r="9537">
          <cell r="A9537" t="str">
            <v>FY2016</v>
          </cell>
        </row>
        <row r="9538">
          <cell r="A9538" t="str">
            <v>FY2016</v>
          </cell>
        </row>
        <row r="9539">
          <cell r="A9539" t="str">
            <v>FY2016</v>
          </cell>
        </row>
        <row r="9540">
          <cell r="A9540" t="str">
            <v>FY2016</v>
          </cell>
        </row>
        <row r="9541">
          <cell r="A9541" t="str">
            <v>FY2016</v>
          </cell>
        </row>
        <row r="9542">
          <cell r="A9542" t="str">
            <v>FY2016</v>
          </cell>
        </row>
        <row r="9543">
          <cell r="A9543" t="str">
            <v>FY2016</v>
          </cell>
        </row>
        <row r="9544">
          <cell r="A9544" t="str">
            <v>FY2016</v>
          </cell>
        </row>
        <row r="9545">
          <cell r="A9545" t="str">
            <v>FY2016</v>
          </cell>
        </row>
        <row r="9546">
          <cell r="A9546" t="str">
            <v>FY2016</v>
          </cell>
        </row>
        <row r="9547">
          <cell r="A9547" t="str">
            <v>FY2016</v>
          </cell>
        </row>
        <row r="9548">
          <cell r="A9548" t="str">
            <v>FY2016</v>
          </cell>
        </row>
        <row r="9549">
          <cell r="A9549" t="str">
            <v>FY2016</v>
          </cell>
        </row>
        <row r="9550">
          <cell r="A9550" t="str">
            <v>FY2016</v>
          </cell>
        </row>
        <row r="9551">
          <cell r="A9551" t="str">
            <v>FY2016</v>
          </cell>
        </row>
        <row r="9552">
          <cell r="A9552" t="str">
            <v>FY2016</v>
          </cell>
        </row>
        <row r="9553">
          <cell r="A9553" t="str">
            <v>FY2016</v>
          </cell>
        </row>
        <row r="9554">
          <cell r="A9554" t="str">
            <v>FY2016</v>
          </cell>
        </row>
        <row r="9555">
          <cell r="A9555" t="str">
            <v>FY2016</v>
          </cell>
        </row>
        <row r="9556">
          <cell r="A9556" t="str">
            <v>FY2016</v>
          </cell>
        </row>
        <row r="9557">
          <cell r="A9557" t="str">
            <v>FY2016</v>
          </cell>
        </row>
        <row r="9558">
          <cell r="A9558" t="str">
            <v>FY2016</v>
          </cell>
        </row>
        <row r="9559">
          <cell r="A9559" t="str">
            <v>FY2016</v>
          </cell>
        </row>
        <row r="9560">
          <cell r="A9560" t="str">
            <v>FY2016</v>
          </cell>
        </row>
        <row r="9561">
          <cell r="A9561" t="str">
            <v>FY2016</v>
          </cell>
        </row>
        <row r="9562">
          <cell r="A9562" t="str">
            <v>FY2016</v>
          </cell>
        </row>
        <row r="9563">
          <cell r="A9563" t="str">
            <v>FY2016</v>
          </cell>
        </row>
        <row r="9564">
          <cell r="A9564" t="str">
            <v>FY2016</v>
          </cell>
        </row>
        <row r="9565">
          <cell r="A9565" t="str">
            <v>FY2016</v>
          </cell>
        </row>
        <row r="9566">
          <cell r="A9566" t="str">
            <v>FY2016</v>
          </cell>
        </row>
        <row r="9567">
          <cell r="A9567" t="str">
            <v>FY2016</v>
          </cell>
        </row>
        <row r="9568">
          <cell r="A9568" t="str">
            <v>FY2016</v>
          </cell>
        </row>
        <row r="9569">
          <cell r="A9569" t="str">
            <v>FY2016</v>
          </cell>
        </row>
        <row r="9570">
          <cell r="A9570" t="str">
            <v>FY2016</v>
          </cell>
        </row>
        <row r="9571">
          <cell r="A9571" t="str">
            <v>FY2016</v>
          </cell>
        </row>
        <row r="9572">
          <cell r="A9572" t="str">
            <v>FY2016</v>
          </cell>
        </row>
        <row r="9573">
          <cell r="A9573" t="str">
            <v>FY2016</v>
          </cell>
        </row>
        <row r="9574">
          <cell r="A9574" t="str">
            <v>FY2016</v>
          </cell>
        </row>
        <row r="9575">
          <cell r="A9575" t="str">
            <v>FY2016</v>
          </cell>
        </row>
        <row r="9576">
          <cell r="A9576" t="str">
            <v>FY2016</v>
          </cell>
        </row>
        <row r="9577">
          <cell r="A9577" t="str">
            <v>FY2016</v>
          </cell>
        </row>
        <row r="9578">
          <cell r="A9578" t="str">
            <v>FY2016</v>
          </cell>
        </row>
        <row r="9579">
          <cell r="A9579" t="str">
            <v>FY2016</v>
          </cell>
        </row>
        <row r="9580">
          <cell r="A9580" t="str">
            <v>FY2016</v>
          </cell>
        </row>
        <row r="9581">
          <cell r="A9581" t="str">
            <v>FY2016</v>
          </cell>
        </row>
        <row r="9582">
          <cell r="A9582" t="str">
            <v>FY2016</v>
          </cell>
        </row>
        <row r="9583">
          <cell r="A9583" t="str">
            <v>FY2016</v>
          </cell>
        </row>
        <row r="9584">
          <cell r="A9584" t="str">
            <v>FY2016</v>
          </cell>
        </row>
        <row r="9585">
          <cell r="A9585" t="str">
            <v>FY2016</v>
          </cell>
        </row>
        <row r="9586">
          <cell r="A9586" t="str">
            <v>FY2016</v>
          </cell>
        </row>
        <row r="9587">
          <cell r="A9587" t="str">
            <v>FY2016</v>
          </cell>
        </row>
        <row r="9588">
          <cell r="A9588" t="str">
            <v>FY2016</v>
          </cell>
        </row>
        <row r="9589">
          <cell r="A9589" t="str">
            <v>FY2016</v>
          </cell>
        </row>
        <row r="9590">
          <cell r="A9590" t="str">
            <v>FY2016</v>
          </cell>
        </row>
        <row r="9591">
          <cell r="A9591" t="str">
            <v>FY2016</v>
          </cell>
        </row>
        <row r="9592">
          <cell r="A9592" t="str">
            <v>FY2016</v>
          </cell>
        </row>
        <row r="9593">
          <cell r="A9593" t="str">
            <v>FY2016</v>
          </cell>
        </row>
        <row r="9594">
          <cell r="A9594" t="str">
            <v>FY2016</v>
          </cell>
        </row>
        <row r="9595">
          <cell r="A9595" t="str">
            <v>FY2016</v>
          </cell>
        </row>
        <row r="9596">
          <cell r="A9596" t="str">
            <v>FY2016</v>
          </cell>
        </row>
        <row r="9597">
          <cell r="A9597" t="str">
            <v>FY2016</v>
          </cell>
        </row>
        <row r="9598">
          <cell r="A9598" t="str">
            <v>FY2016</v>
          </cell>
        </row>
        <row r="9599">
          <cell r="A9599" t="str">
            <v>FY2016</v>
          </cell>
        </row>
        <row r="9600">
          <cell r="A9600" t="str">
            <v>FY2016</v>
          </cell>
        </row>
        <row r="9601">
          <cell r="A9601" t="str">
            <v>FY2016</v>
          </cell>
        </row>
        <row r="9602">
          <cell r="A9602" t="str">
            <v>FY2016</v>
          </cell>
        </row>
        <row r="9603">
          <cell r="A9603" t="str">
            <v>FY2016</v>
          </cell>
        </row>
        <row r="9604">
          <cell r="A9604" t="str">
            <v>FY2016</v>
          </cell>
        </row>
        <row r="9605">
          <cell r="A9605" t="str">
            <v>FY2016</v>
          </cell>
        </row>
        <row r="9606">
          <cell r="A9606" t="str">
            <v>FY2016</v>
          </cell>
        </row>
        <row r="9607">
          <cell r="A9607" t="str">
            <v>FY2016</v>
          </cell>
        </row>
        <row r="9608">
          <cell r="A9608" t="str">
            <v>FY2016</v>
          </cell>
        </row>
        <row r="9609">
          <cell r="A9609" t="str">
            <v>FY2016</v>
          </cell>
        </row>
        <row r="9610">
          <cell r="A9610" t="str">
            <v>FY2016</v>
          </cell>
        </row>
        <row r="9611">
          <cell r="A9611" t="str">
            <v>FY2016</v>
          </cell>
        </row>
        <row r="9612">
          <cell r="A9612" t="str">
            <v>FY2016</v>
          </cell>
        </row>
        <row r="9613">
          <cell r="A9613" t="str">
            <v>FY2016</v>
          </cell>
        </row>
        <row r="9614">
          <cell r="A9614" t="str">
            <v>FY2016</v>
          </cell>
        </row>
        <row r="9615">
          <cell r="A9615" t="str">
            <v>FY2016</v>
          </cell>
        </row>
        <row r="9616">
          <cell r="A9616" t="str">
            <v>FY2016</v>
          </cell>
        </row>
        <row r="9617">
          <cell r="A9617" t="str">
            <v>FY2016</v>
          </cell>
        </row>
        <row r="9618">
          <cell r="A9618" t="str">
            <v>FY2016</v>
          </cell>
        </row>
        <row r="9619">
          <cell r="A9619" t="str">
            <v>FY2016</v>
          </cell>
        </row>
        <row r="9620">
          <cell r="A9620" t="str">
            <v>FY2016</v>
          </cell>
        </row>
        <row r="9621">
          <cell r="A9621" t="str">
            <v>FY2016</v>
          </cell>
        </row>
        <row r="9622">
          <cell r="A9622" t="str">
            <v>FY2016</v>
          </cell>
        </row>
        <row r="9623">
          <cell r="A9623" t="str">
            <v>FY2016</v>
          </cell>
        </row>
        <row r="9624">
          <cell r="A9624" t="str">
            <v>FY2016</v>
          </cell>
        </row>
        <row r="9625">
          <cell r="A9625" t="str">
            <v>FY2016</v>
          </cell>
        </row>
        <row r="9626">
          <cell r="A9626" t="str">
            <v>FY2016</v>
          </cell>
        </row>
        <row r="9627">
          <cell r="A9627" t="str">
            <v>FY2016</v>
          </cell>
        </row>
        <row r="9628">
          <cell r="A9628" t="str">
            <v>FY2016</v>
          </cell>
        </row>
        <row r="9629">
          <cell r="A9629" t="str">
            <v>FY2016</v>
          </cell>
        </row>
        <row r="9630">
          <cell r="A9630" t="str">
            <v>FY2016</v>
          </cell>
        </row>
        <row r="9631">
          <cell r="A9631" t="str">
            <v>FY2016</v>
          </cell>
        </row>
        <row r="9632">
          <cell r="A9632" t="str">
            <v>FY2016</v>
          </cell>
        </row>
        <row r="9633">
          <cell r="A9633" t="str">
            <v>FY2016</v>
          </cell>
        </row>
        <row r="9634">
          <cell r="A9634" t="str">
            <v>FY2016</v>
          </cell>
        </row>
        <row r="9635">
          <cell r="A9635" t="str">
            <v>FY2016</v>
          </cell>
        </row>
        <row r="9636">
          <cell r="A9636" t="str">
            <v>FY2016</v>
          </cell>
        </row>
        <row r="9637">
          <cell r="A9637" t="str">
            <v>FY2016</v>
          </cell>
        </row>
        <row r="9638">
          <cell r="A9638" t="str">
            <v>FY2016</v>
          </cell>
        </row>
        <row r="9639">
          <cell r="A9639" t="str">
            <v>FY2016</v>
          </cell>
        </row>
        <row r="9640">
          <cell r="A9640" t="str">
            <v>FY2016</v>
          </cell>
        </row>
        <row r="9641">
          <cell r="A9641" t="str">
            <v>FY2016</v>
          </cell>
        </row>
        <row r="9642">
          <cell r="A9642" t="str">
            <v>FY2016</v>
          </cell>
        </row>
        <row r="9643">
          <cell r="A9643" t="str">
            <v>FY2016</v>
          </cell>
        </row>
        <row r="9644">
          <cell r="A9644" t="str">
            <v>FY2016</v>
          </cell>
        </row>
        <row r="9645">
          <cell r="A9645" t="str">
            <v>FY2016</v>
          </cell>
        </row>
        <row r="9646">
          <cell r="A9646" t="str">
            <v>FY2016</v>
          </cell>
        </row>
        <row r="9647">
          <cell r="A9647" t="str">
            <v>FY2016</v>
          </cell>
        </row>
        <row r="9648">
          <cell r="A9648" t="str">
            <v>FY2016</v>
          </cell>
        </row>
        <row r="9649">
          <cell r="A9649" t="str">
            <v>FY2016</v>
          </cell>
        </row>
        <row r="9650">
          <cell r="A9650" t="str">
            <v>FY2016</v>
          </cell>
        </row>
        <row r="9651">
          <cell r="A9651" t="str">
            <v>FY2016</v>
          </cell>
        </row>
        <row r="9652">
          <cell r="A9652" t="str">
            <v>FY2016</v>
          </cell>
        </row>
        <row r="9653">
          <cell r="A9653" t="str">
            <v>FY2016</v>
          </cell>
        </row>
        <row r="9654">
          <cell r="A9654" t="str">
            <v>FY2016</v>
          </cell>
        </row>
        <row r="9655">
          <cell r="A9655" t="str">
            <v>FY2016</v>
          </cell>
        </row>
        <row r="9656">
          <cell r="A9656" t="str">
            <v>FY2016</v>
          </cell>
        </row>
        <row r="9657">
          <cell r="A9657" t="str">
            <v>FY2016</v>
          </cell>
        </row>
        <row r="9658">
          <cell r="A9658" t="str">
            <v>FY2016</v>
          </cell>
        </row>
        <row r="9659">
          <cell r="A9659" t="str">
            <v>FY2016</v>
          </cell>
        </row>
        <row r="9660">
          <cell r="A9660" t="str">
            <v>FY2016</v>
          </cell>
        </row>
        <row r="9661">
          <cell r="A9661" t="str">
            <v>FY2016</v>
          </cell>
        </row>
        <row r="9662">
          <cell r="A9662" t="str">
            <v>FY2016</v>
          </cell>
        </row>
        <row r="9663">
          <cell r="A9663" t="str">
            <v>FY2016</v>
          </cell>
        </row>
        <row r="9664">
          <cell r="A9664" t="str">
            <v>FY2016</v>
          </cell>
        </row>
        <row r="9665">
          <cell r="A9665" t="str">
            <v>FY2016</v>
          </cell>
        </row>
        <row r="9666">
          <cell r="A9666" t="str">
            <v>FY2016</v>
          </cell>
        </row>
        <row r="9667">
          <cell r="A9667" t="str">
            <v>FY2016</v>
          </cell>
        </row>
        <row r="9668">
          <cell r="A9668" t="str">
            <v>FY2016</v>
          </cell>
        </row>
        <row r="9669">
          <cell r="A9669" t="str">
            <v>FY2016</v>
          </cell>
        </row>
        <row r="9670">
          <cell r="A9670" t="str">
            <v>FY2016</v>
          </cell>
        </row>
        <row r="9671">
          <cell r="A9671" t="str">
            <v>FY2016</v>
          </cell>
        </row>
        <row r="9672">
          <cell r="A9672" t="str">
            <v>FY2016</v>
          </cell>
        </row>
        <row r="9673">
          <cell r="A9673" t="str">
            <v>FY2016</v>
          </cell>
        </row>
        <row r="9674">
          <cell r="A9674" t="str">
            <v>FY2016</v>
          </cell>
        </row>
        <row r="9675">
          <cell r="A9675" t="str">
            <v>FY2016</v>
          </cell>
        </row>
        <row r="9676">
          <cell r="A9676" t="str">
            <v>FY2016</v>
          </cell>
        </row>
        <row r="9677">
          <cell r="A9677" t="str">
            <v>FY2016</v>
          </cell>
        </row>
        <row r="9678">
          <cell r="A9678" t="str">
            <v>FY2016</v>
          </cell>
        </row>
        <row r="9679">
          <cell r="A9679" t="str">
            <v>FY2016</v>
          </cell>
        </row>
        <row r="9680">
          <cell r="A9680" t="str">
            <v>FY2016</v>
          </cell>
        </row>
        <row r="9681">
          <cell r="A9681" t="str">
            <v>FY2016</v>
          </cell>
        </row>
        <row r="9682">
          <cell r="A9682" t="str">
            <v>FY2016</v>
          </cell>
        </row>
        <row r="9683">
          <cell r="A9683" t="str">
            <v>FY2016</v>
          </cell>
        </row>
        <row r="9684">
          <cell r="A9684" t="str">
            <v>FY2016</v>
          </cell>
        </row>
        <row r="9685">
          <cell r="A9685" t="str">
            <v>FY2016</v>
          </cell>
        </row>
        <row r="9686">
          <cell r="A9686" t="str">
            <v>FY2016</v>
          </cell>
        </row>
        <row r="9687">
          <cell r="A9687" t="str">
            <v>FY2016</v>
          </cell>
        </row>
        <row r="9688">
          <cell r="A9688" t="str">
            <v>FY2016</v>
          </cell>
        </row>
        <row r="9689">
          <cell r="A9689" t="str">
            <v>FY2016</v>
          </cell>
        </row>
        <row r="9690">
          <cell r="A9690" t="str">
            <v>FY2016</v>
          </cell>
        </row>
        <row r="9691">
          <cell r="A9691" t="str">
            <v>FY2016</v>
          </cell>
        </row>
        <row r="9692">
          <cell r="A9692" t="str">
            <v>FY2016</v>
          </cell>
        </row>
        <row r="9693">
          <cell r="A9693" t="str">
            <v>FY2016</v>
          </cell>
        </row>
        <row r="9694">
          <cell r="A9694" t="str">
            <v>FY2016</v>
          </cell>
        </row>
        <row r="9695">
          <cell r="A9695" t="str">
            <v>FY2016</v>
          </cell>
        </row>
        <row r="9696">
          <cell r="A9696" t="str">
            <v>FY2016</v>
          </cell>
        </row>
        <row r="9697">
          <cell r="A9697" t="str">
            <v>FY2016</v>
          </cell>
        </row>
        <row r="9698">
          <cell r="A9698" t="str">
            <v>FY2016</v>
          </cell>
        </row>
        <row r="9699">
          <cell r="A9699" t="str">
            <v>FY2016</v>
          </cell>
        </row>
        <row r="9700">
          <cell r="A9700" t="str">
            <v>FY2016</v>
          </cell>
        </row>
        <row r="9701">
          <cell r="A9701" t="str">
            <v>FY2016</v>
          </cell>
        </row>
        <row r="9702">
          <cell r="A9702" t="str">
            <v>FY2016</v>
          </cell>
        </row>
        <row r="9703">
          <cell r="A9703" t="str">
            <v>FY2016</v>
          </cell>
        </row>
        <row r="9704">
          <cell r="A9704" t="str">
            <v>FY2016</v>
          </cell>
        </row>
        <row r="9705">
          <cell r="A9705" t="str">
            <v>FY2016</v>
          </cell>
        </row>
        <row r="9706">
          <cell r="A9706" t="str">
            <v>FY2016</v>
          </cell>
        </row>
        <row r="9707">
          <cell r="A9707" t="str">
            <v>FY2016</v>
          </cell>
        </row>
        <row r="9708">
          <cell r="A9708" t="str">
            <v>FY2016</v>
          </cell>
        </row>
        <row r="9709">
          <cell r="A9709" t="str">
            <v>FY2016</v>
          </cell>
        </row>
        <row r="9710">
          <cell r="A9710" t="str">
            <v>FY2016</v>
          </cell>
        </row>
        <row r="9711">
          <cell r="A9711" t="str">
            <v>FY2016</v>
          </cell>
        </row>
        <row r="9712">
          <cell r="A9712" t="str">
            <v>FY2016</v>
          </cell>
        </row>
        <row r="9713">
          <cell r="A9713" t="str">
            <v>FY2016</v>
          </cell>
        </row>
        <row r="9714">
          <cell r="A9714" t="str">
            <v>FY2016</v>
          </cell>
        </row>
        <row r="9715">
          <cell r="A9715" t="str">
            <v>FY2016</v>
          </cell>
        </row>
        <row r="9716">
          <cell r="A9716" t="str">
            <v>FY2016</v>
          </cell>
        </row>
        <row r="9717">
          <cell r="A9717" t="str">
            <v>FY2016</v>
          </cell>
        </row>
        <row r="9718">
          <cell r="A9718" t="str">
            <v>FY2016</v>
          </cell>
        </row>
        <row r="9719">
          <cell r="A9719" t="str">
            <v>FY2016</v>
          </cell>
        </row>
        <row r="9720">
          <cell r="A9720" t="str">
            <v>FY2016</v>
          </cell>
        </row>
        <row r="9721">
          <cell r="A9721" t="str">
            <v>FY2016</v>
          </cell>
        </row>
        <row r="9722">
          <cell r="A9722" t="str">
            <v>FY2016</v>
          </cell>
        </row>
        <row r="9723">
          <cell r="A9723" t="str">
            <v>FY2016</v>
          </cell>
        </row>
        <row r="9724">
          <cell r="A9724" t="str">
            <v>FY2016</v>
          </cell>
        </row>
        <row r="9725">
          <cell r="A9725" t="str">
            <v>FY2016</v>
          </cell>
        </row>
        <row r="9726">
          <cell r="A9726" t="str">
            <v>FY2016</v>
          </cell>
        </row>
        <row r="9727">
          <cell r="A9727" t="str">
            <v>FY2016</v>
          </cell>
        </row>
        <row r="9728">
          <cell r="A9728" t="str">
            <v>FY2016</v>
          </cell>
        </row>
        <row r="9729">
          <cell r="A9729" t="str">
            <v>FY2016</v>
          </cell>
        </row>
        <row r="9730">
          <cell r="A9730" t="str">
            <v>FY2016</v>
          </cell>
        </row>
        <row r="9731">
          <cell r="A9731" t="str">
            <v>FY2016</v>
          </cell>
        </row>
        <row r="9732">
          <cell r="A9732" t="str">
            <v>FY2016</v>
          </cell>
        </row>
        <row r="9733">
          <cell r="A9733" t="str">
            <v>FY2016</v>
          </cell>
        </row>
        <row r="9734">
          <cell r="A9734" t="str">
            <v>FY2016</v>
          </cell>
        </row>
        <row r="9735">
          <cell r="A9735" t="str">
            <v>FY2016</v>
          </cell>
        </row>
        <row r="9736">
          <cell r="A9736" t="str">
            <v>FY2016</v>
          </cell>
        </row>
        <row r="9737">
          <cell r="A9737" t="str">
            <v>FY2016</v>
          </cell>
        </row>
        <row r="9738">
          <cell r="A9738" t="str">
            <v>FY2016</v>
          </cell>
        </row>
        <row r="9739">
          <cell r="A9739" t="str">
            <v>FY2016</v>
          </cell>
        </row>
        <row r="9740">
          <cell r="A9740" t="str">
            <v>FY2016</v>
          </cell>
        </row>
        <row r="9741">
          <cell r="A9741" t="str">
            <v>FY2016</v>
          </cell>
        </row>
        <row r="9742">
          <cell r="A9742" t="str">
            <v>FY2016</v>
          </cell>
        </row>
        <row r="9743">
          <cell r="A9743" t="str">
            <v>FY2016</v>
          </cell>
        </row>
        <row r="9744">
          <cell r="A9744" t="str">
            <v>FY2016</v>
          </cell>
        </row>
        <row r="9745">
          <cell r="A9745" t="str">
            <v>FY2016</v>
          </cell>
        </row>
        <row r="9746">
          <cell r="A9746" t="str">
            <v>FY2016</v>
          </cell>
        </row>
        <row r="9747">
          <cell r="A9747" t="str">
            <v>FY2016</v>
          </cell>
        </row>
        <row r="9748">
          <cell r="A9748" t="str">
            <v>FY2016</v>
          </cell>
        </row>
        <row r="9749">
          <cell r="A9749" t="str">
            <v>FY2016</v>
          </cell>
        </row>
        <row r="9750">
          <cell r="A9750" t="str">
            <v>FY2016</v>
          </cell>
        </row>
        <row r="9751">
          <cell r="A9751" t="str">
            <v>FY2016</v>
          </cell>
        </row>
        <row r="9752">
          <cell r="A9752" t="str">
            <v>FY2016</v>
          </cell>
        </row>
        <row r="9753">
          <cell r="A9753" t="str">
            <v>FY2016</v>
          </cell>
        </row>
        <row r="9754">
          <cell r="A9754" t="str">
            <v>FY2016</v>
          </cell>
        </row>
        <row r="9755">
          <cell r="A9755" t="str">
            <v>FY2016</v>
          </cell>
        </row>
        <row r="9756">
          <cell r="A9756" t="str">
            <v>FY2016</v>
          </cell>
        </row>
        <row r="9757">
          <cell r="A9757" t="str">
            <v>FY2016</v>
          </cell>
        </row>
        <row r="9758">
          <cell r="A9758" t="str">
            <v>FY2016</v>
          </cell>
        </row>
        <row r="9759">
          <cell r="A9759" t="str">
            <v>FY2016</v>
          </cell>
        </row>
        <row r="9760">
          <cell r="A9760" t="str">
            <v>FY2016</v>
          </cell>
        </row>
        <row r="9761">
          <cell r="A9761" t="str">
            <v>FY2016</v>
          </cell>
        </row>
        <row r="9762">
          <cell r="A9762" t="str">
            <v>FY2016</v>
          </cell>
        </row>
        <row r="9763">
          <cell r="A9763" t="str">
            <v>FY2016</v>
          </cell>
        </row>
        <row r="9764">
          <cell r="A9764" t="str">
            <v>FY2016</v>
          </cell>
        </row>
        <row r="9765">
          <cell r="A9765" t="str">
            <v>FY2016</v>
          </cell>
        </row>
        <row r="9766">
          <cell r="A9766" t="str">
            <v>FY2016</v>
          </cell>
        </row>
        <row r="9767">
          <cell r="A9767" t="str">
            <v>FY2016</v>
          </cell>
        </row>
        <row r="9768">
          <cell r="A9768" t="str">
            <v>FY2016</v>
          </cell>
        </row>
        <row r="9769">
          <cell r="A9769" t="str">
            <v>FY2016</v>
          </cell>
        </row>
        <row r="9770">
          <cell r="A9770" t="str">
            <v>FY2016</v>
          </cell>
        </row>
        <row r="9771">
          <cell r="A9771" t="str">
            <v>FY2016</v>
          </cell>
        </row>
        <row r="9772">
          <cell r="A9772" t="str">
            <v>FY2016</v>
          </cell>
        </row>
        <row r="9773">
          <cell r="A9773" t="str">
            <v>FY2016</v>
          </cell>
        </row>
        <row r="9774">
          <cell r="A9774" t="str">
            <v>FY2016</v>
          </cell>
        </row>
        <row r="9775">
          <cell r="A9775" t="str">
            <v>FY2016</v>
          </cell>
        </row>
        <row r="9776">
          <cell r="A9776" t="str">
            <v>FY2016</v>
          </cell>
        </row>
        <row r="9777">
          <cell r="A9777" t="str">
            <v>FY2016</v>
          </cell>
        </row>
        <row r="9778">
          <cell r="A9778" t="str">
            <v>FY2016</v>
          </cell>
        </row>
        <row r="9779">
          <cell r="A9779" t="str">
            <v>FY2016</v>
          </cell>
        </row>
        <row r="9780">
          <cell r="A9780" t="str">
            <v>FY2016</v>
          </cell>
        </row>
        <row r="9781">
          <cell r="A9781" t="str">
            <v>FY2016</v>
          </cell>
        </row>
        <row r="9782">
          <cell r="A9782" t="str">
            <v>FY2016</v>
          </cell>
        </row>
        <row r="9783">
          <cell r="A9783" t="str">
            <v>FY2016</v>
          </cell>
        </row>
        <row r="9784">
          <cell r="A9784" t="str">
            <v>FY2016</v>
          </cell>
        </row>
        <row r="9785">
          <cell r="A9785" t="str">
            <v>FY2016</v>
          </cell>
        </row>
        <row r="9786">
          <cell r="A9786" t="str">
            <v>FY2016</v>
          </cell>
        </row>
        <row r="9787">
          <cell r="A9787" t="str">
            <v>FY2016</v>
          </cell>
        </row>
        <row r="9788">
          <cell r="A9788" t="str">
            <v>FY2016</v>
          </cell>
        </row>
        <row r="9789">
          <cell r="A9789" t="str">
            <v>FY2016</v>
          </cell>
        </row>
        <row r="9790">
          <cell r="A9790" t="str">
            <v>FY2016</v>
          </cell>
        </row>
        <row r="9791">
          <cell r="A9791" t="str">
            <v>FY2016</v>
          </cell>
        </row>
        <row r="9792">
          <cell r="A9792" t="str">
            <v>FY2016</v>
          </cell>
        </row>
        <row r="9793">
          <cell r="A9793" t="str">
            <v>FY2016</v>
          </cell>
        </row>
        <row r="9794">
          <cell r="A9794" t="str">
            <v>FY2016</v>
          </cell>
        </row>
        <row r="9795">
          <cell r="A9795" t="str">
            <v>FY2016</v>
          </cell>
        </row>
        <row r="9796">
          <cell r="A9796" t="str">
            <v>FY2016</v>
          </cell>
        </row>
        <row r="9797">
          <cell r="A9797" t="str">
            <v>FY2016</v>
          </cell>
        </row>
        <row r="9798">
          <cell r="A9798" t="str">
            <v>FY2016</v>
          </cell>
        </row>
        <row r="9799">
          <cell r="A9799" t="str">
            <v>FY2016</v>
          </cell>
        </row>
        <row r="9800">
          <cell r="A9800" t="str">
            <v>FY2016</v>
          </cell>
        </row>
        <row r="9801">
          <cell r="A9801" t="str">
            <v>FY2016</v>
          </cell>
        </row>
        <row r="9802">
          <cell r="A9802" t="str">
            <v>FY2016</v>
          </cell>
        </row>
        <row r="9803">
          <cell r="A9803" t="str">
            <v>FY2016</v>
          </cell>
        </row>
        <row r="9804">
          <cell r="A9804" t="str">
            <v>FY2016</v>
          </cell>
        </row>
        <row r="9805">
          <cell r="A9805" t="str">
            <v>FY2016</v>
          </cell>
        </row>
        <row r="9806">
          <cell r="A9806" t="str">
            <v>FY2016</v>
          </cell>
        </row>
        <row r="9807">
          <cell r="A9807" t="str">
            <v>FY2016</v>
          </cell>
        </row>
        <row r="9808">
          <cell r="A9808" t="str">
            <v>FY2016</v>
          </cell>
        </row>
        <row r="9809">
          <cell r="A9809" t="str">
            <v>FY2016</v>
          </cell>
        </row>
        <row r="9810">
          <cell r="A9810" t="str">
            <v>FY2016</v>
          </cell>
        </row>
        <row r="9811">
          <cell r="A9811" t="str">
            <v>FY2016</v>
          </cell>
        </row>
        <row r="9812">
          <cell r="A9812" t="str">
            <v>FY2016</v>
          </cell>
        </row>
        <row r="9813">
          <cell r="A9813" t="str">
            <v>FY2016</v>
          </cell>
        </row>
        <row r="9814">
          <cell r="A9814" t="str">
            <v>FY2016</v>
          </cell>
        </row>
        <row r="9815">
          <cell r="A9815" t="str">
            <v>FY2016</v>
          </cell>
        </row>
        <row r="9816">
          <cell r="A9816" t="str">
            <v>FY2016</v>
          </cell>
        </row>
        <row r="9817">
          <cell r="A9817" t="str">
            <v>FY2016</v>
          </cell>
        </row>
        <row r="9818">
          <cell r="A9818" t="str">
            <v>FY2016</v>
          </cell>
        </row>
        <row r="9819">
          <cell r="A9819" t="str">
            <v>FY2016</v>
          </cell>
        </row>
        <row r="9820">
          <cell r="A9820" t="str">
            <v>FY2016</v>
          </cell>
        </row>
        <row r="9821">
          <cell r="A9821" t="str">
            <v>FY2016</v>
          </cell>
        </row>
        <row r="9822">
          <cell r="A9822" t="str">
            <v>FY2016</v>
          </cell>
        </row>
        <row r="9823">
          <cell r="A9823" t="str">
            <v>FY2016</v>
          </cell>
        </row>
        <row r="9824">
          <cell r="A9824" t="str">
            <v>FY2016</v>
          </cell>
        </row>
        <row r="9825">
          <cell r="A9825" t="str">
            <v>FY2016</v>
          </cell>
        </row>
        <row r="9826">
          <cell r="A9826" t="str">
            <v>FY2016</v>
          </cell>
        </row>
        <row r="9827">
          <cell r="A9827" t="str">
            <v>FY2016</v>
          </cell>
        </row>
        <row r="9828">
          <cell r="A9828" t="str">
            <v>FY2016</v>
          </cell>
        </row>
        <row r="9829">
          <cell r="A9829" t="str">
            <v>FY2016</v>
          </cell>
        </row>
        <row r="9830">
          <cell r="A9830" t="str">
            <v>FY2016</v>
          </cell>
        </row>
        <row r="9831">
          <cell r="A9831" t="str">
            <v>FY2016</v>
          </cell>
        </row>
        <row r="9832">
          <cell r="A9832" t="str">
            <v>FY2016</v>
          </cell>
        </row>
        <row r="9833">
          <cell r="A9833" t="str">
            <v>FY2016</v>
          </cell>
        </row>
        <row r="9834">
          <cell r="A9834" t="str">
            <v>FY2016</v>
          </cell>
        </row>
        <row r="9835">
          <cell r="A9835" t="str">
            <v>FY2016</v>
          </cell>
        </row>
        <row r="9836">
          <cell r="A9836" t="str">
            <v>FY2016</v>
          </cell>
        </row>
        <row r="9837">
          <cell r="A9837" t="str">
            <v>FY2016</v>
          </cell>
        </row>
        <row r="9838">
          <cell r="A9838" t="str">
            <v>FY2016</v>
          </cell>
        </row>
        <row r="9839">
          <cell r="A9839" t="str">
            <v>FY2016</v>
          </cell>
        </row>
        <row r="9840">
          <cell r="A9840" t="str">
            <v>FY2016</v>
          </cell>
        </row>
        <row r="9841">
          <cell r="A9841" t="str">
            <v>FY2016</v>
          </cell>
        </row>
        <row r="9842">
          <cell r="A9842" t="str">
            <v>FY2016</v>
          </cell>
        </row>
        <row r="9843">
          <cell r="A9843" t="str">
            <v>FY2016</v>
          </cell>
        </row>
        <row r="9844">
          <cell r="A9844" t="str">
            <v>FY2016</v>
          </cell>
        </row>
        <row r="9845">
          <cell r="A9845" t="str">
            <v>FY2016</v>
          </cell>
        </row>
        <row r="9846">
          <cell r="A9846" t="str">
            <v>FY2016</v>
          </cell>
        </row>
        <row r="9847">
          <cell r="A9847" t="str">
            <v>FY2016</v>
          </cell>
        </row>
        <row r="9848">
          <cell r="A9848" t="str">
            <v>FY2016</v>
          </cell>
        </row>
        <row r="9849">
          <cell r="A9849" t="str">
            <v>FY2016</v>
          </cell>
        </row>
        <row r="9850">
          <cell r="A9850" t="str">
            <v>FY2016</v>
          </cell>
        </row>
        <row r="9851">
          <cell r="A9851" t="str">
            <v>FY2016</v>
          </cell>
        </row>
        <row r="9852">
          <cell r="A9852" t="str">
            <v>FY2016</v>
          </cell>
        </row>
        <row r="9853">
          <cell r="A9853" t="str">
            <v>FY2016</v>
          </cell>
        </row>
        <row r="9854">
          <cell r="A9854" t="str">
            <v>FY2016</v>
          </cell>
        </row>
        <row r="9855">
          <cell r="A9855" t="str">
            <v>FY2016</v>
          </cell>
        </row>
        <row r="9856">
          <cell r="A9856" t="str">
            <v>FY2016</v>
          </cell>
        </row>
        <row r="9857">
          <cell r="A9857" t="str">
            <v>FY2016</v>
          </cell>
        </row>
        <row r="9858">
          <cell r="A9858" t="str">
            <v>FY2016</v>
          </cell>
        </row>
        <row r="9859">
          <cell r="A9859" t="str">
            <v>FY2016</v>
          </cell>
        </row>
        <row r="9860">
          <cell r="A9860" t="str">
            <v>FY2016</v>
          </cell>
        </row>
        <row r="9861">
          <cell r="A9861" t="str">
            <v>FY2016</v>
          </cell>
        </row>
        <row r="9862">
          <cell r="A9862" t="str">
            <v>FY2016</v>
          </cell>
        </row>
        <row r="9863">
          <cell r="A9863" t="str">
            <v>FY2016</v>
          </cell>
        </row>
        <row r="9864">
          <cell r="A9864" t="str">
            <v>FY2016</v>
          </cell>
        </row>
        <row r="9865">
          <cell r="A9865" t="str">
            <v>FY2016</v>
          </cell>
        </row>
        <row r="9866">
          <cell r="A9866" t="str">
            <v>FY2016</v>
          </cell>
        </row>
        <row r="9867">
          <cell r="A9867" t="str">
            <v>FY2016</v>
          </cell>
        </row>
        <row r="9868">
          <cell r="A9868" t="str">
            <v>FY2016</v>
          </cell>
        </row>
        <row r="9869">
          <cell r="A9869" t="str">
            <v>FY2016</v>
          </cell>
        </row>
        <row r="9870">
          <cell r="A9870" t="str">
            <v>FY2016</v>
          </cell>
        </row>
        <row r="9871">
          <cell r="A9871" t="str">
            <v>FY2016</v>
          </cell>
        </row>
        <row r="9872">
          <cell r="A9872" t="str">
            <v>FY2016</v>
          </cell>
        </row>
        <row r="9873">
          <cell r="A9873" t="str">
            <v>FY2016</v>
          </cell>
        </row>
        <row r="9874">
          <cell r="A9874" t="str">
            <v>FY2016</v>
          </cell>
        </row>
        <row r="9875">
          <cell r="A9875" t="str">
            <v>FY2016</v>
          </cell>
        </row>
        <row r="9876">
          <cell r="A9876" t="str">
            <v>FY2016</v>
          </cell>
        </row>
        <row r="9877">
          <cell r="A9877" t="str">
            <v>FY2016</v>
          </cell>
        </row>
        <row r="9878">
          <cell r="A9878" t="str">
            <v>FY2016</v>
          </cell>
        </row>
        <row r="9879">
          <cell r="A9879" t="str">
            <v>FY2016</v>
          </cell>
        </row>
        <row r="9880">
          <cell r="A9880" t="str">
            <v>FY2016</v>
          </cell>
        </row>
        <row r="9881">
          <cell r="A9881" t="str">
            <v>FY2016</v>
          </cell>
        </row>
        <row r="9882">
          <cell r="A9882" t="str">
            <v>FY2016</v>
          </cell>
        </row>
        <row r="9883">
          <cell r="A9883" t="str">
            <v>FY2016</v>
          </cell>
        </row>
        <row r="9884">
          <cell r="A9884" t="str">
            <v>FY2016</v>
          </cell>
        </row>
        <row r="9885">
          <cell r="A9885" t="str">
            <v>FY2016</v>
          </cell>
        </row>
        <row r="9886">
          <cell r="A9886" t="str">
            <v>FY2016</v>
          </cell>
        </row>
        <row r="9887">
          <cell r="A9887" t="str">
            <v>FY2016</v>
          </cell>
        </row>
        <row r="9888">
          <cell r="A9888" t="str">
            <v>FY2016</v>
          </cell>
        </row>
        <row r="9889">
          <cell r="A9889" t="str">
            <v>FY2016</v>
          </cell>
        </row>
        <row r="9890">
          <cell r="A9890" t="str">
            <v>FY2016</v>
          </cell>
        </row>
        <row r="9891">
          <cell r="A9891" t="str">
            <v>FY2016</v>
          </cell>
        </row>
        <row r="9892">
          <cell r="A9892" t="str">
            <v>FY2016</v>
          </cell>
        </row>
        <row r="9893">
          <cell r="A9893" t="str">
            <v>FY2016</v>
          </cell>
        </row>
        <row r="9894">
          <cell r="A9894" t="str">
            <v>FY2016</v>
          </cell>
        </row>
        <row r="9895">
          <cell r="A9895" t="str">
            <v>FY2016</v>
          </cell>
        </row>
        <row r="9896">
          <cell r="A9896" t="str">
            <v>FY2016</v>
          </cell>
        </row>
        <row r="9897">
          <cell r="A9897" t="str">
            <v>FY2016</v>
          </cell>
        </row>
        <row r="9898">
          <cell r="A9898" t="str">
            <v>FY2016</v>
          </cell>
        </row>
        <row r="9899">
          <cell r="A9899" t="str">
            <v>FY2016</v>
          </cell>
        </row>
        <row r="9900">
          <cell r="A9900" t="str">
            <v>FY2016</v>
          </cell>
        </row>
        <row r="9901">
          <cell r="A9901" t="str">
            <v>FY2016</v>
          </cell>
        </row>
        <row r="9902">
          <cell r="A9902" t="str">
            <v>FY2016</v>
          </cell>
        </row>
        <row r="9903">
          <cell r="A9903" t="str">
            <v>FY2016</v>
          </cell>
        </row>
        <row r="9904">
          <cell r="A9904" t="str">
            <v>FY2016</v>
          </cell>
        </row>
        <row r="9905">
          <cell r="A9905" t="str">
            <v>FY2016</v>
          </cell>
        </row>
        <row r="9906">
          <cell r="A9906" t="str">
            <v>FY2016</v>
          </cell>
        </row>
        <row r="9907">
          <cell r="A9907" t="str">
            <v>FY2016</v>
          </cell>
        </row>
        <row r="9908">
          <cell r="A9908" t="str">
            <v>FY2016</v>
          </cell>
        </row>
        <row r="9909">
          <cell r="A9909" t="str">
            <v>FY2016</v>
          </cell>
        </row>
        <row r="9910">
          <cell r="A9910" t="str">
            <v>FY2016</v>
          </cell>
        </row>
        <row r="9911">
          <cell r="A9911" t="str">
            <v>FY2016</v>
          </cell>
        </row>
        <row r="9912">
          <cell r="A9912" t="str">
            <v>FY2016</v>
          </cell>
        </row>
        <row r="9913">
          <cell r="A9913" t="str">
            <v>FY2016</v>
          </cell>
        </row>
        <row r="9914">
          <cell r="A9914" t="str">
            <v>FY2016</v>
          </cell>
        </row>
        <row r="9915">
          <cell r="A9915" t="str">
            <v>FY2016</v>
          </cell>
        </row>
        <row r="9916">
          <cell r="A9916" t="str">
            <v>FY2016</v>
          </cell>
        </row>
        <row r="9917">
          <cell r="A9917" t="str">
            <v>FY2016</v>
          </cell>
        </row>
        <row r="9918">
          <cell r="A9918" t="str">
            <v>FY2016</v>
          </cell>
        </row>
        <row r="9919">
          <cell r="A9919" t="str">
            <v>FY2016</v>
          </cell>
        </row>
        <row r="9920">
          <cell r="A9920" t="str">
            <v>FY2016</v>
          </cell>
        </row>
        <row r="9921">
          <cell r="A9921" t="str">
            <v>FY2016</v>
          </cell>
        </row>
        <row r="9922">
          <cell r="A9922" t="str">
            <v>FY2016</v>
          </cell>
        </row>
        <row r="9923">
          <cell r="A9923" t="str">
            <v>FY2016</v>
          </cell>
        </row>
        <row r="9924">
          <cell r="A9924" t="str">
            <v>FY2016</v>
          </cell>
        </row>
        <row r="9925">
          <cell r="A9925" t="str">
            <v>FY2016</v>
          </cell>
        </row>
        <row r="9926">
          <cell r="A9926" t="str">
            <v>FY2016</v>
          </cell>
        </row>
        <row r="9927">
          <cell r="A9927" t="str">
            <v>FY2016</v>
          </cell>
        </row>
        <row r="9928">
          <cell r="A9928" t="str">
            <v>FY2016</v>
          </cell>
        </row>
        <row r="9929">
          <cell r="A9929" t="str">
            <v>FY2016</v>
          </cell>
        </row>
        <row r="9930">
          <cell r="A9930" t="str">
            <v>FY2016</v>
          </cell>
        </row>
        <row r="9931">
          <cell r="A9931" t="str">
            <v>FY2016</v>
          </cell>
        </row>
        <row r="9932">
          <cell r="A9932" t="str">
            <v>FY2016</v>
          </cell>
        </row>
        <row r="9933">
          <cell r="A9933" t="str">
            <v>FY2016</v>
          </cell>
        </row>
        <row r="9934">
          <cell r="A9934" t="str">
            <v>FY2016</v>
          </cell>
        </row>
        <row r="9935">
          <cell r="A9935" t="str">
            <v>FY2016</v>
          </cell>
        </row>
        <row r="9936">
          <cell r="A9936" t="str">
            <v>FY2016</v>
          </cell>
        </row>
        <row r="9937">
          <cell r="A9937" t="str">
            <v>FY2016</v>
          </cell>
        </row>
        <row r="9938">
          <cell r="A9938" t="str">
            <v>FY2016</v>
          </cell>
        </row>
        <row r="9939">
          <cell r="A9939" t="str">
            <v>FY2016</v>
          </cell>
        </row>
        <row r="9940">
          <cell r="A9940" t="str">
            <v>FY2016</v>
          </cell>
        </row>
        <row r="9941">
          <cell r="A9941" t="str">
            <v>FY2016</v>
          </cell>
        </row>
        <row r="9942">
          <cell r="A9942" t="str">
            <v>FY2016</v>
          </cell>
        </row>
        <row r="9943">
          <cell r="A9943" t="str">
            <v>FY2016</v>
          </cell>
        </row>
        <row r="9944">
          <cell r="A9944" t="str">
            <v>FY2016</v>
          </cell>
        </row>
        <row r="9945">
          <cell r="A9945" t="str">
            <v>FY2016</v>
          </cell>
        </row>
        <row r="9946">
          <cell r="A9946" t="str">
            <v>FY2016</v>
          </cell>
        </row>
        <row r="9947">
          <cell r="A9947" t="str">
            <v>FY2016</v>
          </cell>
        </row>
        <row r="9948">
          <cell r="A9948" t="str">
            <v>FY2016</v>
          </cell>
        </row>
        <row r="9949">
          <cell r="A9949" t="str">
            <v>FY2016</v>
          </cell>
        </row>
        <row r="9950">
          <cell r="A9950" t="str">
            <v>FY2016</v>
          </cell>
        </row>
        <row r="9951">
          <cell r="A9951" t="str">
            <v>FY2016</v>
          </cell>
        </row>
        <row r="9952">
          <cell r="A9952" t="str">
            <v>FY2016</v>
          </cell>
        </row>
        <row r="9953">
          <cell r="A9953" t="str">
            <v>FY2016</v>
          </cell>
        </row>
        <row r="9954">
          <cell r="A9954" t="str">
            <v>FY2016</v>
          </cell>
        </row>
        <row r="9955">
          <cell r="A9955" t="str">
            <v>FY2016</v>
          </cell>
        </row>
        <row r="9956">
          <cell r="A9956" t="str">
            <v>FY2016</v>
          </cell>
        </row>
        <row r="9957">
          <cell r="A9957" t="str">
            <v>FY2016</v>
          </cell>
        </row>
        <row r="9958">
          <cell r="A9958" t="str">
            <v>FY2016</v>
          </cell>
        </row>
        <row r="9959">
          <cell r="A9959" t="str">
            <v>FY2016</v>
          </cell>
        </row>
        <row r="9960">
          <cell r="A9960" t="str">
            <v>FY2016</v>
          </cell>
        </row>
        <row r="9961">
          <cell r="A9961" t="str">
            <v>FY2016</v>
          </cell>
        </row>
        <row r="9962">
          <cell r="A9962" t="str">
            <v>FY2016</v>
          </cell>
        </row>
        <row r="9963">
          <cell r="A9963" t="str">
            <v>FY2016</v>
          </cell>
        </row>
        <row r="9964">
          <cell r="A9964" t="str">
            <v>FY2016</v>
          </cell>
        </row>
        <row r="9965">
          <cell r="A9965" t="str">
            <v>FY2016</v>
          </cell>
        </row>
        <row r="9966">
          <cell r="A9966" t="str">
            <v>FY2016</v>
          </cell>
        </row>
        <row r="9967">
          <cell r="A9967" t="str">
            <v>FY2016</v>
          </cell>
        </row>
        <row r="9968">
          <cell r="A9968" t="str">
            <v>FY2016</v>
          </cell>
        </row>
        <row r="9969">
          <cell r="A9969" t="str">
            <v>FY2016</v>
          </cell>
        </row>
        <row r="9970">
          <cell r="A9970" t="str">
            <v>FY2016</v>
          </cell>
        </row>
        <row r="9971">
          <cell r="A9971" t="str">
            <v>FY2016</v>
          </cell>
        </row>
        <row r="9972">
          <cell r="A9972" t="str">
            <v>FY2016</v>
          </cell>
        </row>
        <row r="9973">
          <cell r="A9973" t="str">
            <v>FY2016</v>
          </cell>
        </row>
        <row r="9974">
          <cell r="A9974" t="str">
            <v>FY2016</v>
          </cell>
        </row>
        <row r="9975">
          <cell r="A9975" t="str">
            <v>FY2016</v>
          </cell>
        </row>
        <row r="9976">
          <cell r="A9976" t="str">
            <v>FY2016</v>
          </cell>
        </row>
        <row r="9977">
          <cell r="A9977" t="str">
            <v>FY2016</v>
          </cell>
        </row>
        <row r="9978">
          <cell r="A9978" t="str">
            <v>FY2016</v>
          </cell>
        </row>
        <row r="9979">
          <cell r="A9979" t="str">
            <v>FY2016</v>
          </cell>
        </row>
        <row r="9980">
          <cell r="A9980" t="str">
            <v>FY2016</v>
          </cell>
        </row>
        <row r="9981">
          <cell r="A9981" t="str">
            <v>FY2016</v>
          </cell>
        </row>
        <row r="9982">
          <cell r="A9982" t="str">
            <v>FY2016</v>
          </cell>
        </row>
        <row r="9983">
          <cell r="A9983" t="str">
            <v>FY2016</v>
          </cell>
        </row>
        <row r="9984">
          <cell r="A9984" t="str">
            <v>FY2016</v>
          </cell>
        </row>
        <row r="9985">
          <cell r="A9985" t="str">
            <v>FY2016</v>
          </cell>
        </row>
        <row r="9986">
          <cell r="A9986" t="str">
            <v>FY2016</v>
          </cell>
        </row>
        <row r="9987">
          <cell r="A9987" t="str">
            <v>FY2016</v>
          </cell>
        </row>
        <row r="9988">
          <cell r="A9988" t="str">
            <v>FY2016</v>
          </cell>
        </row>
        <row r="9989">
          <cell r="A9989" t="str">
            <v>FY2016</v>
          </cell>
        </row>
        <row r="9990">
          <cell r="A9990" t="str">
            <v>FY2016</v>
          </cell>
        </row>
        <row r="9991">
          <cell r="A9991" t="str">
            <v>FY2016</v>
          </cell>
        </row>
        <row r="9992">
          <cell r="A9992" t="str">
            <v>FY2016</v>
          </cell>
        </row>
        <row r="9993">
          <cell r="A9993" t="str">
            <v>FY2016</v>
          </cell>
        </row>
        <row r="9994">
          <cell r="A9994" t="str">
            <v>FY2016</v>
          </cell>
        </row>
        <row r="9995">
          <cell r="A9995" t="str">
            <v>FY2016</v>
          </cell>
        </row>
        <row r="9996">
          <cell r="A9996" t="str">
            <v>FY2016</v>
          </cell>
        </row>
        <row r="9997">
          <cell r="A9997" t="str">
            <v>FY2016</v>
          </cell>
        </row>
        <row r="9998">
          <cell r="A9998" t="str">
            <v>FY2016</v>
          </cell>
        </row>
        <row r="9999">
          <cell r="A9999" t="str">
            <v>FY2016</v>
          </cell>
        </row>
        <row r="10000">
          <cell r="A10000" t="str">
            <v>FY2016</v>
          </cell>
        </row>
        <row r="10001">
          <cell r="A10001" t="str">
            <v>FY2016</v>
          </cell>
        </row>
        <row r="10002">
          <cell r="A10002" t="str">
            <v>FY2016</v>
          </cell>
        </row>
        <row r="10003">
          <cell r="A10003" t="str">
            <v>FY2016</v>
          </cell>
        </row>
        <row r="10004">
          <cell r="A10004" t="str">
            <v>FY2016</v>
          </cell>
        </row>
        <row r="10005">
          <cell r="A10005" t="str">
            <v>FY2016</v>
          </cell>
        </row>
        <row r="10006">
          <cell r="A10006" t="str">
            <v>FY2016</v>
          </cell>
        </row>
        <row r="10007">
          <cell r="A10007" t="str">
            <v>FY2016</v>
          </cell>
        </row>
        <row r="10008">
          <cell r="A10008" t="str">
            <v>FY2016</v>
          </cell>
        </row>
        <row r="10009">
          <cell r="A10009" t="str">
            <v>FY2016</v>
          </cell>
        </row>
        <row r="10010">
          <cell r="A10010" t="str">
            <v>FY2016</v>
          </cell>
        </row>
        <row r="10011">
          <cell r="A10011" t="str">
            <v>FY2016</v>
          </cell>
        </row>
        <row r="10012">
          <cell r="A10012" t="str">
            <v>FY2016</v>
          </cell>
        </row>
        <row r="10013">
          <cell r="A10013" t="str">
            <v>FY2016</v>
          </cell>
        </row>
        <row r="10014">
          <cell r="A10014" t="str">
            <v>FY2016</v>
          </cell>
        </row>
        <row r="10015">
          <cell r="A10015" t="str">
            <v>FY2016</v>
          </cell>
        </row>
        <row r="10016">
          <cell r="A10016" t="str">
            <v>FY2016</v>
          </cell>
        </row>
        <row r="10017">
          <cell r="A10017" t="str">
            <v>FY2016</v>
          </cell>
        </row>
        <row r="10018">
          <cell r="A10018" t="str">
            <v>FY2016</v>
          </cell>
        </row>
        <row r="10019">
          <cell r="A10019" t="str">
            <v>FY2016</v>
          </cell>
        </row>
        <row r="10020">
          <cell r="A10020" t="str">
            <v>FY2016</v>
          </cell>
        </row>
        <row r="10021">
          <cell r="A10021" t="str">
            <v>FY2016</v>
          </cell>
        </row>
        <row r="10022">
          <cell r="A10022" t="str">
            <v>FY2016</v>
          </cell>
        </row>
        <row r="10023">
          <cell r="A10023" t="str">
            <v>FY2016</v>
          </cell>
        </row>
        <row r="10024">
          <cell r="A10024" t="str">
            <v>FY2016</v>
          </cell>
        </row>
        <row r="10025">
          <cell r="A10025" t="str">
            <v>FY2016</v>
          </cell>
        </row>
        <row r="10026">
          <cell r="A10026" t="str">
            <v>FY2016</v>
          </cell>
        </row>
        <row r="10027">
          <cell r="A10027" t="str">
            <v>FY2016</v>
          </cell>
        </row>
        <row r="10028">
          <cell r="A10028" t="str">
            <v>FY2016</v>
          </cell>
        </row>
        <row r="10029">
          <cell r="A10029" t="str">
            <v>FY2016</v>
          </cell>
        </row>
        <row r="10030">
          <cell r="A10030" t="str">
            <v>FY2016</v>
          </cell>
        </row>
        <row r="10031">
          <cell r="A10031" t="str">
            <v>FY2016</v>
          </cell>
        </row>
        <row r="10032">
          <cell r="A10032" t="str">
            <v>FY2016</v>
          </cell>
        </row>
        <row r="10033">
          <cell r="A10033" t="str">
            <v>FY2016</v>
          </cell>
        </row>
        <row r="10034">
          <cell r="A10034" t="str">
            <v>FY2016</v>
          </cell>
        </row>
        <row r="10035">
          <cell r="A10035" t="str">
            <v>FY2016</v>
          </cell>
        </row>
        <row r="10036">
          <cell r="A10036" t="str">
            <v>FY2016</v>
          </cell>
        </row>
        <row r="10037">
          <cell r="A10037" t="str">
            <v>FY2016</v>
          </cell>
        </row>
        <row r="10038">
          <cell r="A10038" t="str">
            <v>FY2016</v>
          </cell>
        </row>
        <row r="10039">
          <cell r="A10039" t="str">
            <v>FY2016</v>
          </cell>
        </row>
        <row r="10040">
          <cell r="A10040" t="str">
            <v>FY2016</v>
          </cell>
        </row>
        <row r="10041">
          <cell r="A10041" t="str">
            <v>FY2016</v>
          </cell>
        </row>
        <row r="10042">
          <cell r="A10042" t="str">
            <v>FY2016</v>
          </cell>
        </row>
        <row r="10043">
          <cell r="A10043" t="str">
            <v>FY2016</v>
          </cell>
        </row>
        <row r="10044">
          <cell r="A10044" t="str">
            <v>FY2016</v>
          </cell>
        </row>
        <row r="10045">
          <cell r="A10045" t="str">
            <v>FY2016</v>
          </cell>
        </row>
        <row r="10046">
          <cell r="A10046" t="str">
            <v>FY2016</v>
          </cell>
        </row>
        <row r="10047">
          <cell r="A10047" t="str">
            <v>FY2016</v>
          </cell>
        </row>
        <row r="10048">
          <cell r="A10048" t="str">
            <v>FY2016</v>
          </cell>
        </row>
        <row r="10049">
          <cell r="A10049" t="str">
            <v>FY2016</v>
          </cell>
        </row>
        <row r="10050">
          <cell r="A10050" t="str">
            <v>FY2016</v>
          </cell>
        </row>
        <row r="10051">
          <cell r="A10051" t="str">
            <v>FY2016</v>
          </cell>
        </row>
        <row r="10052">
          <cell r="A10052" t="str">
            <v>FY2016</v>
          </cell>
        </row>
        <row r="10053">
          <cell r="A10053" t="str">
            <v>FY2016</v>
          </cell>
        </row>
        <row r="10054">
          <cell r="A10054" t="str">
            <v>FY2016</v>
          </cell>
        </row>
        <row r="10055">
          <cell r="A10055" t="str">
            <v>FY2016</v>
          </cell>
        </row>
        <row r="10056">
          <cell r="A10056" t="str">
            <v>FY2016</v>
          </cell>
        </row>
        <row r="10057">
          <cell r="A10057" t="str">
            <v>FY2016</v>
          </cell>
        </row>
        <row r="10058">
          <cell r="A10058" t="str">
            <v>FY2016</v>
          </cell>
        </row>
        <row r="10059">
          <cell r="A10059" t="str">
            <v>FY2016</v>
          </cell>
        </row>
        <row r="10060">
          <cell r="A10060" t="str">
            <v>FY2016</v>
          </cell>
        </row>
        <row r="10061">
          <cell r="A10061" t="str">
            <v>FY2016</v>
          </cell>
        </row>
        <row r="10062">
          <cell r="A10062" t="str">
            <v>FY2016</v>
          </cell>
        </row>
        <row r="10063">
          <cell r="A10063" t="str">
            <v>FY2016</v>
          </cell>
        </row>
        <row r="10064">
          <cell r="A10064" t="str">
            <v>FY2016</v>
          </cell>
        </row>
        <row r="10065">
          <cell r="A10065" t="str">
            <v>FY2016</v>
          </cell>
        </row>
        <row r="10066">
          <cell r="A10066" t="str">
            <v>FY2016</v>
          </cell>
        </row>
        <row r="10067">
          <cell r="A10067" t="str">
            <v>FY2016</v>
          </cell>
        </row>
        <row r="10068">
          <cell r="A10068" t="str">
            <v>FY2016</v>
          </cell>
        </row>
        <row r="10069">
          <cell r="A10069" t="str">
            <v>FY2016</v>
          </cell>
        </row>
        <row r="10070">
          <cell r="A10070" t="str">
            <v>FY2016</v>
          </cell>
        </row>
        <row r="10071">
          <cell r="A10071" t="str">
            <v>FY2016</v>
          </cell>
        </row>
        <row r="10072">
          <cell r="A10072" t="str">
            <v>FY2016</v>
          </cell>
        </row>
        <row r="10073">
          <cell r="A10073" t="str">
            <v>FY2016</v>
          </cell>
        </row>
        <row r="10074">
          <cell r="A10074" t="str">
            <v>FY2016</v>
          </cell>
        </row>
        <row r="10075">
          <cell r="A10075" t="str">
            <v>FY2016</v>
          </cell>
        </row>
        <row r="10076">
          <cell r="A10076" t="str">
            <v>FY2016</v>
          </cell>
        </row>
        <row r="10077">
          <cell r="A10077" t="str">
            <v>FY2016</v>
          </cell>
        </row>
        <row r="10078">
          <cell r="A10078" t="str">
            <v>FY2016</v>
          </cell>
        </row>
        <row r="10079">
          <cell r="A10079" t="str">
            <v>FY2016</v>
          </cell>
        </row>
        <row r="10080">
          <cell r="A10080" t="str">
            <v>FY2016</v>
          </cell>
        </row>
        <row r="10081">
          <cell r="A10081" t="str">
            <v>FY2016</v>
          </cell>
        </row>
        <row r="10082">
          <cell r="A10082" t="str">
            <v>FY2016</v>
          </cell>
        </row>
        <row r="10083">
          <cell r="A10083" t="str">
            <v>FY2016</v>
          </cell>
        </row>
        <row r="10084">
          <cell r="A10084" t="str">
            <v>FY2016</v>
          </cell>
        </row>
        <row r="10085">
          <cell r="A10085" t="str">
            <v>FY2016</v>
          </cell>
        </row>
        <row r="10086">
          <cell r="A10086" t="str">
            <v>FY2016</v>
          </cell>
        </row>
        <row r="10087">
          <cell r="A10087" t="str">
            <v>FY2016</v>
          </cell>
        </row>
        <row r="10088">
          <cell r="A10088" t="str">
            <v>FY2016</v>
          </cell>
        </row>
        <row r="10089">
          <cell r="A10089" t="str">
            <v>FY2016</v>
          </cell>
        </row>
        <row r="10090">
          <cell r="A10090" t="str">
            <v>FY2016</v>
          </cell>
        </row>
        <row r="10091">
          <cell r="A10091" t="str">
            <v>FY2016</v>
          </cell>
        </row>
        <row r="10092">
          <cell r="A10092" t="str">
            <v>FY2016</v>
          </cell>
        </row>
        <row r="10093">
          <cell r="A10093" t="str">
            <v>FY2016</v>
          </cell>
        </row>
        <row r="10094">
          <cell r="A10094" t="str">
            <v>FY2016</v>
          </cell>
        </row>
        <row r="10095">
          <cell r="A10095" t="str">
            <v>FY2016</v>
          </cell>
        </row>
        <row r="10096">
          <cell r="A10096" t="str">
            <v>FY2016</v>
          </cell>
        </row>
        <row r="10097">
          <cell r="A10097" t="str">
            <v>FY2016</v>
          </cell>
        </row>
        <row r="10098">
          <cell r="A10098" t="str">
            <v>FY2016</v>
          </cell>
        </row>
        <row r="10099">
          <cell r="A10099" t="str">
            <v>FY2016</v>
          </cell>
        </row>
        <row r="10100">
          <cell r="A10100" t="str">
            <v>FY2016</v>
          </cell>
        </row>
        <row r="10101">
          <cell r="A10101" t="str">
            <v>FY2016</v>
          </cell>
        </row>
        <row r="10102">
          <cell r="A10102" t="str">
            <v>FY2016</v>
          </cell>
        </row>
        <row r="10103">
          <cell r="A10103" t="str">
            <v>FY2016</v>
          </cell>
        </row>
        <row r="10104">
          <cell r="A10104" t="str">
            <v>FY2016</v>
          </cell>
        </row>
        <row r="10105">
          <cell r="A10105" t="str">
            <v>FY2016</v>
          </cell>
        </row>
        <row r="10106">
          <cell r="A10106" t="str">
            <v>FY2016</v>
          </cell>
        </row>
        <row r="10107">
          <cell r="A10107" t="str">
            <v>FY2016</v>
          </cell>
        </row>
        <row r="10108">
          <cell r="A10108" t="str">
            <v>FY2016</v>
          </cell>
        </row>
        <row r="10109">
          <cell r="A10109" t="str">
            <v>FY2016</v>
          </cell>
        </row>
        <row r="10110">
          <cell r="A10110" t="str">
            <v>FY2016</v>
          </cell>
        </row>
        <row r="10111">
          <cell r="A10111" t="str">
            <v>FY2016</v>
          </cell>
        </row>
        <row r="10112">
          <cell r="A10112" t="str">
            <v>FY2016</v>
          </cell>
        </row>
        <row r="10113">
          <cell r="A10113" t="str">
            <v>FY2016</v>
          </cell>
        </row>
        <row r="10114">
          <cell r="A10114" t="str">
            <v>FY2016</v>
          </cell>
        </row>
        <row r="10115">
          <cell r="A10115" t="str">
            <v>FY2016</v>
          </cell>
        </row>
        <row r="10116">
          <cell r="A10116" t="str">
            <v>FY2016</v>
          </cell>
        </row>
        <row r="10117">
          <cell r="A10117" t="str">
            <v>FY2016</v>
          </cell>
        </row>
        <row r="10118">
          <cell r="A10118" t="str">
            <v>FY2016</v>
          </cell>
        </row>
        <row r="10119">
          <cell r="A10119" t="str">
            <v>FY2016</v>
          </cell>
        </row>
        <row r="10120">
          <cell r="A10120" t="str">
            <v>FY2016</v>
          </cell>
        </row>
        <row r="10121">
          <cell r="A10121" t="str">
            <v>FY2016</v>
          </cell>
        </row>
        <row r="10122">
          <cell r="A10122" t="str">
            <v>FY2016</v>
          </cell>
        </row>
        <row r="10123">
          <cell r="A10123" t="str">
            <v>FY2016</v>
          </cell>
        </row>
        <row r="10124">
          <cell r="A10124" t="str">
            <v>FY2016</v>
          </cell>
        </row>
        <row r="10125">
          <cell r="A10125" t="str">
            <v>FY2016</v>
          </cell>
        </row>
        <row r="10126">
          <cell r="A10126" t="str">
            <v>FY2016</v>
          </cell>
        </row>
        <row r="10127">
          <cell r="A10127" t="str">
            <v>FY2016</v>
          </cell>
        </row>
        <row r="10128">
          <cell r="A10128" t="str">
            <v>FY2016</v>
          </cell>
        </row>
        <row r="10129">
          <cell r="A10129" t="str">
            <v>FY2016</v>
          </cell>
        </row>
        <row r="10130">
          <cell r="A10130" t="str">
            <v>FY2016</v>
          </cell>
        </row>
        <row r="10131">
          <cell r="A10131" t="str">
            <v>FY2016</v>
          </cell>
        </row>
        <row r="10132">
          <cell r="A10132" t="str">
            <v>FY2016</v>
          </cell>
        </row>
        <row r="10133">
          <cell r="A10133" t="str">
            <v>FY2016</v>
          </cell>
        </row>
        <row r="10134">
          <cell r="A10134" t="str">
            <v>FY2016</v>
          </cell>
        </row>
        <row r="10135">
          <cell r="A10135" t="str">
            <v>FY2016</v>
          </cell>
        </row>
        <row r="10136">
          <cell r="A10136" t="str">
            <v>FY2016</v>
          </cell>
        </row>
        <row r="10137">
          <cell r="A10137" t="str">
            <v>FY2016</v>
          </cell>
        </row>
        <row r="10138">
          <cell r="A10138" t="str">
            <v>FY2016</v>
          </cell>
        </row>
        <row r="10139">
          <cell r="A10139" t="str">
            <v>FY2016</v>
          </cell>
        </row>
        <row r="10140">
          <cell r="A10140" t="str">
            <v>FY2016</v>
          </cell>
        </row>
        <row r="10141">
          <cell r="A10141" t="str">
            <v>FY2016</v>
          </cell>
        </row>
        <row r="10142">
          <cell r="A10142" t="str">
            <v>FY2016</v>
          </cell>
        </row>
        <row r="10143">
          <cell r="A10143" t="str">
            <v>FY2016</v>
          </cell>
        </row>
        <row r="10144">
          <cell r="A10144" t="str">
            <v>FY2016</v>
          </cell>
        </row>
        <row r="10145">
          <cell r="A10145" t="str">
            <v>FY2016</v>
          </cell>
        </row>
        <row r="10146">
          <cell r="A10146" t="str">
            <v>FY2016</v>
          </cell>
        </row>
        <row r="10147">
          <cell r="A10147" t="str">
            <v>FY2016</v>
          </cell>
        </row>
        <row r="10148">
          <cell r="A10148" t="str">
            <v>FY2016</v>
          </cell>
        </row>
        <row r="10149">
          <cell r="A10149" t="str">
            <v>FY2016</v>
          </cell>
        </row>
        <row r="10150">
          <cell r="A10150" t="str">
            <v>FY2016</v>
          </cell>
        </row>
        <row r="10151">
          <cell r="A10151" t="str">
            <v>FY2016</v>
          </cell>
        </row>
        <row r="10152">
          <cell r="A10152" t="str">
            <v>FY2016</v>
          </cell>
        </row>
        <row r="10153">
          <cell r="A10153" t="str">
            <v>FY2016</v>
          </cell>
        </row>
        <row r="10154">
          <cell r="A10154" t="str">
            <v>FY2016</v>
          </cell>
        </row>
        <row r="10155">
          <cell r="A10155" t="str">
            <v>FY2016</v>
          </cell>
        </row>
        <row r="10156">
          <cell r="A10156" t="str">
            <v>FY2016</v>
          </cell>
        </row>
        <row r="10157">
          <cell r="A10157" t="str">
            <v>FY2016</v>
          </cell>
        </row>
        <row r="10158">
          <cell r="A10158" t="str">
            <v>FY2016</v>
          </cell>
        </row>
        <row r="10159">
          <cell r="A10159" t="str">
            <v>FY2016</v>
          </cell>
        </row>
        <row r="10160">
          <cell r="A10160" t="str">
            <v>FY2016</v>
          </cell>
        </row>
        <row r="10161">
          <cell r="A10161" t="str">
            <v>FY2016</v>
          </cell>
        </row>
        <row r="10162">
          <cell r="A10162" t="str">
            <v>FY2016</v>
          </cell>
        </row>
        <row r="10163">
          <cell r="A10163" t="str">
            <v>FY2016</v>
          </cell>
        </row>
        <row r="10164">
          <cell r="A10164" t="str">
            <v>FY2016</v>
          </cell>
        </row>
        <row r="10165">
          <cell r="A10165" t="str">
            <v>FY2016</v>
          </cell>
        </row>
        <row r="10166">
          <cell r="A10166" t="str">
            <v>FY2016</v>
          </cell>
        </row>
        <row r="10167">
          <cell r="A10167" t="str">
            <v>FY2016</v>
          </cell>
        </row>
        <row r="10168">
          <cell r="A10168" t="str">
            <v>FY2016</v>
          </cell>
        </row>
        <row r="10169">
          <cell r="A10169" t="str">
            <v>FY2016</v>
          </cell>
        </row>
        <row r="10170">
          <cell r="A10170" t="str">
            <v>FY2016</v>
          </cell>
        </row>
        <row r="10171">
          <cell r="A10171" t="str">
            <v>FY2016</v>
          </cell>
        </row>
        <row r="10172">
          <cell r="A10172" t="str">
            <v>FY2016</v>
          </cell>
        </row>
        <row r="10173">
          <cell r="A10173" t="str">
            <v>FY2016</v>
          </cell>
        </row>
        <row r="10174">
          <cell r="A10174" t="str">
            <v>FY2016</v>
          </cell>
        </row>
        <row r="10175">
          <cell r="A10175" t="str">
            <v>FY2016</v>
          </cell>
        </row>
        <row r="10176">
          <cell r="A10176" t="str">
            <v>FY2016</v>
          </cell>
        </row>
        <row r="10177">
          <cell r="A10177" t="str">
            <v>FY2016</v>
          </cell>
        </row>
        <row r="10178">
          <cell r="A10178" t="str">
            <v>FY2016</v>
          </cell>
        </row>
        <row r="10179">
          <cell r="A10179" t="str">
            <v>FY2016</v>
          </cell>
        </row>
        <row r="10180">
          <cell r="A10180" t="str">
            <v>FY2016</v>
          </cell>
        </row>
        <row r="10181">
          <cell r="A10181" t="str">
            <v>FY2016</v>
          </cell>
        </row>
        <row r="10182">
          <cell r="A10182" t="str">
            <v>FY2016</v>
          </cell>
        </row>
        <row r="10183">
          <cell r="A10183" t="str">
            <v>FY2016</v>
          </cell>
        </row>
        <row r="10184">
          <cell r="A10184" t="str">
            <v>FY2016</v>
          </cell>
        </row>
        <row r="10185">
          <cell r="A10185" t="str">
            <v>FY2016</v>
          </cell>
        </row>
        <row r="10186">
          <cell r="A10186" t="str">
            <v>FY2016</v>
          </cell>
        </row>
        <row r="10187">
          <cell r="A10187" t="str">
            <v>FY2016</v>
          </cell>
        </row>
        <row r="10188">
          <cell r="A10188" t="str">
            <v>FY2016</v>
          </cell>
        </row>
        <row r="10189">
          <cell r="A10189" t="str">
            <v>FY2016</v>
          </cell>
        </row>
        <row r="10190">
          <cell r="A10190" t="str">
            <v>FY2016</v>
          </cell>
        </row>
        <row r="10191">
          <cell r="A10191" t="str">
            <v>FY2016</v>
          </cell>
        </row>
        <row r="10192">
          <cell r="A10192" t="str">
            <v>FY2016</v>
          </cell>
        </row>
        <row r="10193">
          <cell r="A10193" t="str">
            <v>FY2016</v>
          </cell>
        </row>
        <row r="10194">
          <cell r="A10194" t="str">
            <v>FY2016</v>
          </cell>
        </row>
        <row r="10195">
          <cell r="A10195" t="str">
            <v>FY2016</v>
          </cell>
        </row>
        <row r="10196">
          <cell r="A10196" t="str">
            <v>FY2016</v>
          </cell>
        </row>
        <row r="10197">
          <cell r="A10197" t="str">
            <v>FY2016</v>
          </cell>
        </row>
        <row r="10198">
          <cell r="A10198" t="str">
            <v>FY2016</v>
          </cell>
        </row>
        <row r="10199">
          <cell r="A10199" t="str">
            <v>FY2016</v>
          </cell>
        </row>
        <row r="10200">
          <cell r="A10200" t="str">
            <v>FY2016</v>
          </cell>
        </row>
        <row r="10201">
          <cell r="A10201" t="str">
            <v>FY2016</v>
          </cell>
        </row>
        <row r="10202">
          <cell r="A10202" t="str">
            <v>FY2016</v>
          </cell>
        </row>
        <row r="10203">
          <cell r="A10203" t="str">
            <v>FY2016</v>
          </cell>
        </row>
        <row r="10204">
          <cell r="A10204" t="str">
            <v>FY2016</v>
          </cell>
        </row>
        <row r="10205">
          <cell r="A10205" t="str">
            <v>FY2016</v>
          </cell>
        </row>
        <row r="10206">
          <cell r="A10206" t="str">
            <v>FY2016</v>
          </cell>
        </row>
        <row r="10207">
          <cell r="A10207" t="str">
            <v>FY2016</v>
          </cell>
        </row>
        <row r="10208">
          <cell r="A10208" t="str">
            <v>FY2016</v>
          </cell>
        </row>
        <row r="10209">
          <cell r="A10209" t="str">
            <v>FY2016</v>
          </cell>
        </row>
        <row r="10210">
          <cell r="A10210" t="str">
            <v>FY2016</v>
          </cell>
        </row>
        <row r="10211">
          <cell r="A10211" t="str">
            <v>FY2016</v>
          </cell>
        </row>
        <row r="10212">
          <cell r="A10212" t="str">
            <v>FY2016</v>
          </cell>
        </row>
        <row r="10213">
          <cell r="A10213" t="str">
            <v>FY2016</v>
          </cell>
        </row>
        <row r="10214">
          <cell r="A10214" t="str">
            <v>FY2016</v>
          </cell>
        </row>
        <row r="10215">
          <cell r="A10215" t="str">
            <v>FY2016</v>
          </cell>
        </row>
        <row r="10216">
          <cell r="A10216" t="str">
            <v>FY2016</v>
          </cell>
        </row>
        <row r="10217">
          <cell r="A10217" t="str">
            <v>FY2016</v>
          </cell>
        </row>
        <row r="10218">
          <cell r="A10218" t="str">
            <v>FY2016</v>
          </cell>
        </row>
        <row r="10219">
          <cell r="A10219" t="str">
            <v>FY2016</v>
          </cell>
        </row>
        <row r="10220">
          <cell r="A10220" t="str">
            <v>FY2016</v>
          </cell>
        </row>
        <row r="10221">
          <cell r="A10221" t="str">
            <v>FY2016</v>
          </cell>
        </row>
        <row r="10222">
          <cell r="A10222" t="str">
            <v>FY2016</v>
          </cell>
        </row>
        <row r="10223">
          <cell r="A10223" t="str">
            <v>FY2016</v>
          </cell>
        </row>
        <row r="10224">
          <cell r="A10224" t="str">
            <v>FY2016</v>
          </cell>
        </row>
        <row r="10225">
          <cell r="A10225" t="str">
            <v>FY2016</v>
          </cell>
        </row>
        <row r="10226">
          <cell r="A10226" t="str">
            <v>FY2016</v>
          </cell>
        </row>
        <row r="10227">
          <cell r="A10227" t="str">
            <v>FY2016</v>
          </cell>
        </row>
        <row r="10228">
          <cell r="A10228" t="str">
            <v>FY2016</v>
          </cell>
        </row>
        <row r="10229">
          <cell r="A10229" t="str">
            <v>FY2016</v>
          </cell>
        </row>
        <row r="10230">
          <cell r="A10230" t="str">
            <v>FY2016</v>
          </cell>
        </row>
        <row r="10231">
          <cell r="A10231" t="str">
            <v>FY2016</v>
          </cell>
        </row>
        <row r="10232">
          <cell r="A10232" t="str">
            <v>FY2016</v>
          </cell>
        </row>
        <row r="10233">
          <cell r="A10233" t="str">
            <v>FY2016</v>
          </cell>
        </row>
        <row r="10234">
          <cell r="A10234" t="str">
            <v>FY2016</v>
          </cell>
        </row>
        <row r="10235">
          <cell r="A10235" t="str">
            <v>FY2016</v>
          </cell>
        </row>
        <row r="10236">
          <cell r="A10236" t="str">
            <v>FY2016</v>
          </cell>
        </row>
        <row r="10237">
          <cell r="A10237" t="str">
            <v>FY2016</v>
          </cell>
        </row>
        <row r="10238">
          <cell r="A10238" t="str">
            <v>FY2016</v>
          </cell>
        </row>
        <row r="10239">
          <cell r="A10239" t="str">
            <v>FY2016</v>
          </cell>
        </row>
        <row r="10240">
          <cell r="A10240" t="str">
            <v>FY2016</v>
          </cell>
        </row>
        <row r="10241">
          <cell r="A10241" t="str">
            <v>FY2016</v>
          </cell>
        </row>
        <row r="10242">
          <cell r="A10242" t="str">
            <v>FY2016</v>
          </cell>
        </row>
        <row r="10243">
          <cell r="A10243" t="str">
            <v>FY2016</v>
          </cell>
        </row>
        <row r="10244">
          <cell r="A10244" t="str">
            <v>FY2016</v>
          </cell>
        </row>
        <row r="10245">
          <cell r="A10245" t="str">
            <v>FY2016</v>
          </cell>
        </row>
        <row r="10246">
          <cell r="A10246" t="str">
            <v>FY2016</v>
          </cell>
        </row>
        <row r="10247">
          <cell r="A10247" t="str">
            <v>FY2016</v>
          </cell>
        </row>
        <row r="10248">
          <cell r="A10248" t="str">
            <v>FY2016</v>
          </cell>
        </row>
        <row r="10249">
          <cell r="A10249" t="str">
            <v>FY2016</v>
          </cell>
        </row>
        <row r="10250">
          <cell r="A10250" t="str">
            <v>FY2016</v>
          </cell>
        </row>
        <row r="10251">
          <cell r="A10251" t="str">
            <v>FY2016</v>
          </cell>
        </row>
        <row r="10252">
          <cell r="A10252" t="str">
            <v>FY2016</v>
          </cell>
        </row>
        <row r="10253">
          <cell r="A10253" t="str">
            <v>FY2016</v>
          </cell>
        </row>
        <row r="10254">
          <cell r="A10254" t="str">
            <v>FY2016</v>
          </cell>
        </row>
        <row r="10255">
          <cell r="A10255" t="str">
            <v>FY2016</v>
          </cell>
        </row>
        <row r="10256">
          <cell r="A10256" t="str">
            <v>FY2016</v>
          </cell>
        </row>
        <row r="10257">
          <cell r="A10257" t="str">
            <v>FY2016</v>
          </cell>
        </row>
        <row r="10258">
          <cell r="A10258" t="str">
            <v>FY2016</v>
          </cell>
        </row>
        <row r="10259">
          <cell r="A10259" t="str">
            <v>FY2016</v>
          </cell>
        </row>
        <row r="10260">
          <cell r="A10260" t="str">
            <v>FY2016</v>
          </cell>
        </row>
        <row r="10261">
          <cell r="A10261" t="str">
            <v>FY2016</v>
          </cell>
        </row>
        <row r="10262">
          <cell r="A10262" t="str">
            <v>FY2016</v>
          </cell>
        </row>
        <row r="10263">
          <cell r="A10263" t="str">
            <v>FY2016</v>
          </cell>
        </row>
        <row r="10264">
          <cell r="A10264" t="str">
            <v>FY2016</v>
          </cell>
        </row>
        <row r="10265">
          <cell r="A10265" t="str">
            <v>FY2016</v>
          </cell>
        </row>
        <row r="10266">
          <cell r="A10266" t="str">
            <v>FY2016</v>
          </cell>
        </row>
        <row r="10267">
          <cell r="A10267" t="str">
            <v>FY2016</v>
          </cell>
        </row>
        <row r="10268">
          <cell r="A10268" t="str">
            <v>FY2016</v>
          </cell>
        </row>
        <row r="10269">
          <cell r="A10269" t="str">
            <v>FY2016</v>
          </cell>
        </row>
        <row r="10270">
          <cell r="A10270" t="str">
            <v>FY2016</v>
          </cell>
        </row>
        <row r="10271">
          <cell r="A10271" t="str">
            <v>FY2016</v>
          </cell>
        </row>
        <row r="10272">
          <cell r="A10272" t="str">
            <v>FY2016</v>
          </cell>
        </row>
        <row r="10273">
          <cell r="A10273" t="str">
            <v>FY2016</v>
          </cell>
        </row>
        <row r="10274">
          <cell r="A10274" t="str">
            <v>FY2016</v>
          </cell>
        </row>
        <row r="10275">
          <cell r="A10275" t="str">
            <v>FY2016</v>
          </cell>
        </row>
        <row r="10276">
          <cell r="A10276" t="str">
            <v>FY2016</v>
          </cell>
        </row>
        <row r="10277">
          <cell r="A10277" t="str">
            <v>FY2016</v>
          </cell>
        </row>
        <row r="10278">
          <cell r="A10278" t="str">
            <v>FY2016</v>
          </cell>
        </row>
        <row r="10279">
          <cell r="A10279" t="str">
            <v>FY2016</v>
          </cell>
        </row>
        <row r="10280">
          <cell r="A10280" t="str">
            <v>FY2016</v>
          </cell>
        </row>
        <row r="10281">
          <cell r="A10281" t="str">
            <v>FY2016</v>
          </cell>
        </row>
        <row r="10282">
          <cell r="A10282" t="str">
            <v>FY2016</v>
          </cell>
        </row>
        <row r="10283">
          <cell r="A10283" t="str">
            <v>FY2016</v>
          </cell>
        </row>
        <row r="10284">
          <cell r="A10284" t="str">
            <v>FY2016</v>
          </cell>
        </row>
        <row r="10285">
          <cell r="A10285" t="str">
            <v>FY2016</v>
          </cell>
        </row>
        <row r="10286">
          <cell r="A10286" t="str">
            <v>FY2016</v>
          </cell>
        </row>
        <row r="10287">
          <cell r="A10287" t="str">
            <v>FY2016</v>
          </cell>
        </row>
        <row r="10288">
          <cell r="A10288" t="str">
            <v>FY2016</v>
          </cell>
        </row>
        <row r="10289">
          <cell r="A10289" t="str">
            <v>FY2016</v>
          </cell>
        </row>
        <row r="10290">
          <cell r="A10290" t="str">
            <v>FY2016</v>
          </cell>
        </row>
        <row r="10291">
          <cell r="A10291" t="str">
            <v>FY2016</v>
          </cell>
        </row>
        <row r="10292">
          <cell r="A10292" t="str">
            <v>FY2016</v>
          </cell>
        </row>
        <row r="10293">
          <cell r="A10293" t="str">
            <v>FY2016</v>
          </cell>
        </row>
        <row r="10294">
          <cell r="A10294" t="str">
            <v>FY2016</v>
          </cell>
        </row>
        <row r="10295">
          <cell r="A10295" t="str">
            <v>FY2016</v>
          </cell>
        </row>
        <row r="10296">
          <cell r="A10296" t="str">
            <v>FY2016</v>
          </cell>
        </row>
        <row r="10297">
          <cell r="A10297" t="str">
            <v>FY2016</v>
          </cell>
        </row>
        <row r="10298">
          <cell r="A10298" t="str">
            <v>FY2016</v>
          </cell>
        </row>
        <row r="10299">
          <cell r="A10299" t="str">
            <v>FY2016</v>
          </cell>
        </row>
        <row r="10300">
          <cell r="A10300" t="str">
            <v>FY2016</v>
          </cell>
        </row>
        <row r="10301">
          <cell r="A10301" t="str">
            <v>FY2016</v>
          </cell>
        </row>
        <row r="10302">
          <cell r="A10302" t="str">
            <v>FY2016</v>
          </cell>
        </row>
        <row r="10303">
          <cell r="A10303" t="str">
            <v>FY2016</v>
          </cell>
        </row>
        <row r="10304">
          <cell r="A10304" t="str">
            <v>FY2016</v>
          </cell>
        </row>
        <row r="10305">
          <cell r="A10305" t="str">
            <v>FY2016</v>
          </cell>
        </row>
        <row r="10306">
          <cell r="A10306" t="str">
            <v>FY2016</v>
          </cell>
        </row>
        <row r="10307">
          <cell r="A10307" t="str">
            <v>FY2016</v>
          </cell>
        </row>
        <row r="10308">
          <cell r="A10308" t="str">
            <v>FY2016</v>
          </cell>
        </row>
        <row r="10309">
          <cell r="A10309" t="str">
            <v>FY2016</v>
          </cell>
        </row>
        <row r="10310">
          <cell r="A10310" t="str">
            <v>FY2016</v>
          </cell>
        </row>
        <row r="10311">
          <cell r="A10311" t="str">
            <v>FY2016</v>
          </cell>
        </row>
        <row r="10312">
          <cell r="A10312" t="str">
            <v>FY2016</v>
          </cell>
        </row>
        <row r="10313">
          <cell r="A10313" t="str">
            <v>FY2016</v>
          </cell>
        </row>
        <row r="10314">
          <cell r="A10314" t="str">
            <v>FY2016</v>
          </cell>
        </row>
        <row r="10315">
          <cell r="A10315" t="str">
            <v>FY2016</v>
          </cell>
        </row>
        <row r="10316">
          <cell r="A10316" t="str">
            <v>FY2016</v>
          </cell>
        </row>
        <row r="10317">
          <cell r="A10317" t="str">
            <v>FY2016</v>
          </cell>
        </row>
        <row r="10318">
          <cell r="A10318" t="str">
            <v>FY2016</v>
          </cell>
        </row>
        <row r="10319">
          <cell r="A10319" t="str">
            <v>FY2016</v>
          </cell>
        </row>
        <row r="10320">
          <cell r="A10320" t="str">
            <v>FY2016</v>
          </cell>
        </row>
        <row r="10321">
          <cell r="A10321" t="str">
            <v>FY2016</v>
          </cell>
        </row>
        <row r="10322">
          <cell r="A10322" t="str">
            <v>FY2016</v>
          </cell>
        </row>
        <row r="10323">
          <cell r="A10323" t="str">
            <v>FY2016</v>
          </cell>
        </row>
        <row r="10324">
          <cell r="A10324" t="str">
            <v>FY2016</v>
          </cell>
        </row>
        <row r="10325">
          <cell r="A10325" t="str">
            <v>FY2016</v>
          </cell>
        </row>
        <row r="10326">
          <cell r="A10326" t="str">
            <v>FY2016</v>
          </cell>
        </row>
        <row r="10327">
          <cell r="A10327" t="str">
            <v>FY2016</v>
          </cell>
        </row>
        <row r="10328">
          <cell r="A10328" t="str">
            <v>FY2016</v>
          </cell>
        </row>
        <row r="10329">
          <cell r="A10329" t="str">
            <v>FY2016</v>
          </cell>
        </row>
        <row r="10330">
          <cell r="A10330" t="str">
            <v>FY2016</v>
          </cell>
        </row>
        <row r="10331">
          <cell r="A10331" t="str">
            <v>FY2016</v>
          </cell>
        </row>
        <row r="10332">
          <cell r="A10332" t="str">
            <v>FY2016</v>
          </cell>
        </row>
        <row r="10333">
          <cell r="A10333" t="str">
            <v>FY2016</v>
          </cell>
        </row>
        <row r="10334">
          <cell r="A10334" t="str">
            <v>FY2016</v>
          </cell>
        </row>
        <row r="10335">
          <cell r="A10335" t="str">
            <v>FY2016</v>
          </cell>
        </row>
        <row r="10336">
          <cell r="A10336" t="str">
            <v>FY2016</v>
          </cell>
        </row>
        <row r="10337">
          <cell r="A10337" t="str">
            <v>FY2016</v>
          </cell>
        </row>
        <row r="10338">
          <cell r="A10338" t="str">
            <v>FY2016</v>
          </cell>
        </row>
        <row r="10339">
          <cell r="A10339" t="str">
            <v>FY2016</v>
          </cell>
        </row>
        <row r="10340">
          <cell r="A10340" t="str">
            <v>FY2016</v>
          </cell>
        </row>
        <row r="10341">
          <cell r="A10341" t="str">
            <v>FY2016</v>
          </cell>
        </row>
        <row r="10342">
          <cell r="A10342" t="str">
            <v>FY2016</v>
          </cell>
        </row>
        <row r="10343">
          <cell r="A10343" t="str">
            <v>FY2016</v>
          </cell>
        </row>
        <row r="10344">
          <cell r="A10344" t="str">
            <v>FY2016</v>
          </cell>
        </row>
        <row r="10345">
          <cell r="A10345" t="str">
            <v>FY2016</v>
          </cell>
        </row>
        <row r="10346">
          <cell r="A10346" t="str">
            <v>FY2016</v>
          </cell>
        </row>
        <row r="10347">
          <cell r="A10347" t="str">
            <v>FY2016</v>
          </cell>
        </row>
        <row r="10348">
          <cell r="A10348" t="str">
            <v>FY2016</v>
          </cell>
        </row>
        <row r="10349">
          <cell r="A10349" t="str">
            <v>FY2016</v>
          </cell>
        </row>
        <row r="10350">
          <cell r="A10350" t="str">
            <v>FY2016</v>
          </cell>
        </row>
        <row r="10351">
          <cell r="A10351" t="str">
            <v>FY2016</v>
          </cell>
        </row>
        <row r="10352">
          <cell r="A10352" t="str">
            <v>FY2016</v>
          </cell>
        </row>
        <row r="10353">
          <cell r="A10353" t="str">
            <v>FY2016</v>
          </cell>
        </row>
        <row r="10354">
          <cell r="A10354" t="str">
            <v>FY2016</v>
          </cell>
        </row>
        <row r="10355">
          <cell r="A10355" t="str">
            <v>FY2016</v>
          </cell>
        </row>
        <row r="10356">
          <cell r="A10356" t="str">
            <v>FY2016</v>
          </cell>
        </row>
        <row r="10357">
          <cell r="A10357" t="str">
            <v>FY2016</v>
          </cell>
        </row>
        <row r="10358">
          <cell r="A10358" t="str">
            <v>FY2016</v>
          </cell>
        </row>
        <row r="10359">
          <cell r="A10359" t="str">
            <v>FY2016</v>
          </cell>
        </row>
        <row r="10360">
          <cell r="A10360" t="str">
            <v>FY2016</v>
          </cell>
        </row>
        <row r="10361">
          <cell r="A10361" t="str">
            <v>FY2016</v>
          </cell>
        </row>
        <row r="10362">
          <cell r="A10362" t="str">
            <v>FY2016</v>
          </cell>
        </row>
        <row r="10363">
          <cell r="A10363" t="str">
            <v>FY2016</v>
          </cell>
        </row>
        <row r="10364">
          <cell r="A10364" t="str">
            <v>FY2016</v>
          </cell>
        </row>
        <row r="10365">
          <cell r="A10365" t="str">
            <v>FY2016</v>
          </cell>
        </row>
        <row r="10366">
          <cell r="A10366" t="str">
            <v>FY2016</v>
          </cell>
        </row>
        <row r="10367">
          <cell r="A10367" t="str">
            <v>FY2016</v>
          </cell>
        </row>
        <row r="10368">
          <cell r="A10368" t="str">
            <v>FY2016</v>
          </cell>
        </row>
        <row r="10369">
          <cell r="A10369" t="str">
            <v>FY2016</v>
          </cell>
        </row>
        <row r="10370">
          <cell r="A10370" t="str">
            <v>FY2016</v>
          </cell>
        </row>
        <row r="10371">
          <cell r="A10371" t="str">
            <v>FY2016</v>
          </cell>
        </row>
        <row r="10372">
          <cell r="A10372" t="str">
            <v>FY2016</v>
          </cell>
        </row>
        <row r="10373">
          <cell r="A10373" t="str">
            <v>FY2016</v>
          </cell>
        </row>
        <row r="10374">
          <cell r="A10374" t="str">
            <v>FY2016</v>
          </cell>
        </row>
        <row r="10375">
          <cell r="A10375" t="str">
            <v>FY2016</v>
          </cell>
        </row>
        <row r="10376">
          <cell r="A10376" t="str">
            <v>FY2016</v>
          </cell>
        </row>
        <row r="10377">
          <cell r="A10377" t="str">
            <v>FY2016</v>
          </cell>
        </row>
        <row r="10378">
          <cell r="A10378" t="str">
            <v>FY2016</v>
          </cell>
        </row>
        <row r="10379">
          <cell r="A10379" t="str">
            <v>FY2016</v>
          </cell>
        </row>
        <row r="10380">
          <cell r="A10380" t="str">
            <v>FY2016</v>
          </cell>
        </row>
        <row r="10381">
          <cell r="A10381" t="str">
            <v>FY2016</v>
          </cell>
        </row>
        <row r="10382">
          <cell r="A10382" t="str">
            <v>FY2016</v>
          </cell>
        </row>
        <row r="10383">
          <cell r="A10383" t="str">
            <v>FY2016</v>
          </cell>
        </row>
        <row r="10384">
          <cell r="A10384" t="str">
            <v>FY2016</v>
          </cell>
        </row>
        <row r="10385">
          <cell r="A10385" t="str">
            <v>FY2016</v>
          </cell>
        </row>
        <row r="10386">
          <cell r="A10386" t="str">
            <v>FY2016</v>
          </cell>
        </row>
        <row r="10387">
          <cell r="A10387" t="str">
            <v>FY2016</v>
          </cell>
        </row>
        <row r="10388">
          <cell r="A10388" t="str">
            <v>FY2016</v>
          </cell>
        </row>
        <row r="10389">
          <cell r="A10389" t="str">
            <v>FY2016</v>
          </cell>
        </row>
        <row r="10390">
          <cell r="A10390" t="str">
            <v>FY2016</v>
          </cell>
        </row>
        <row r="10391">
          <cell r="A10391" t="str">
            <v>FY2016</v>
          </cell>
        </row>
        <row r="10392">
          <cell r="A10392" t="str">
            <v>FY2016</v>
          </cell>
        </row>
        <row r="10393">
          <cell r="A10393" t="str">
            <v>FY2016</v>
          </cell>
        </row>
        <row r="10394">
          <cell r="A10394" t="str">
            <v>FY2016</v>
          </cell>
        </row>
        <row r="10395">
          <cell r="A10395" t="str">
            <v>FY2016</v>
          </cell>
        </row>
        <row r="10396">
          <cell r="A10396" t="str">
            <v>FY2016</v>
          </cell>
        </row>
        <row r="10397">
          <cell r="A10397" t="str">
            <v>FY2016</v>
          </cell>
        </row>
        <row r="10398">
          <cell r="A10398" t="str">
            <v>FY2016</v>
          </cell>
        </row>
        <row r="10399">
          <cell r="A10399" t="str">
            <v>FY2016</v>
          </cell>
        </row>
        <row r="10400">
          <cell r="A10400" t="str">
            <v>FY2016</v>
          </cell>
        </row>
        <row r="10401">
          <cell r="A10401" t="str">
            <v>FY2016</v>
          </cell>
        </row>
        <row r="10402">
          <cell r="A10402" t="str">
            <v>FY2016</v>
          </cell>
        </row>
        <row r="10403">
          <cell r="A10403" t="str">
            <v>FY2016</v>
          </cell>
        </row>
        <row r="10404">
          <cell r="A10404" t="str">
            <v>FY2016</v>
          </cell>
        </row>
        <row r="10405">
          <cell r="A10405" t="str">
            <v>FY2016</v>
          </cell>
        </row>
        <row r="10406">
          <cell r="A10406" t="str">
            <v>FY2016</v>
          </cell>
        </row>
        <row r="10407">
          <cell r="A10407" t="str">
            <v>FY2016</v>
          </cell>
        </row>
        <row r="10408">
          <cell r="A10408" t="str">
            <v>FY2016</v>
          </cell>
        </row>
        <row r="10409">
          <cell r="A10409" t="str">
            <v>FY2016</v>
          </cell>
        </row>
        <row r="10410">
          <cell r="A10410" t="str">
            <v>FY2016</v>
          </cell>
        </row>
        <row r="10411">
          <cell r="A10411" t="str">
            <v>FY2016</v>
          </cell>
        </row>
        <row r="10412">
          <cell r="A10412" t="str">
            <v>FY2016</v>
          </cell>
        </row>
        <row r="10413">
          <cell r="A10413" t="str">
            <v>FY2016</v>
          </cell>
        </row>
        <row r="10414">
          <cell r="A10414" t="str">
            <v>FY2016</v>
          </cell>
        </row>
        <row r="10415">
          <cell r="A10415" t="str">
            <v>FY2016</v>
          </cell>
        </row>
        <row r="10416">
          <cell r="A10416" t="str">
            <v>FY2016</v>
          </cell>
        </row>
        <row r="10417">
          <cell r="A10417" t="str">
            <v>FY2016</v>
          </cell>
        </row>
        <row r="10418">
          <cell r="A10418" t="str">
            <v>FY2016</v>
          </cell>
        </row>
        <row r="10419">
          <cell r="A10419" t="str">
            <v>FY2016</v>
          </cell>
        </row>
        <row r="10420">
          <cell r="A10420" t="str">
            <v>FY2016</v>
          </cell>
        </row>
        <row r="10421">
          <cell r="A10421" t="str">
            <v>FY2016</v>
          </cell>
        </row>
        <row r="10422">
          <cell r="A10422" t="str">
            <v>FY2016</v>
          </cell>
        </row>
        <row r="10423">
          <cell r="A10423" t="str">
            <v>FY2016</v>
          </cell>
        </row>
        <row r="10424">
          <cell r="A10424" t="str">
            <v>FY2016</v>
          </cell>
        </row>
        <row r="10425">
          <cell r="A10425" t="str">
            <v>FY2016</v>
          </cell>
        </row>
        <row r="10426">
          <cell r="A10426" t="str">
            <v>FY2016</v>
          </cell>
        </row>
        <row r="10427">
          <cell r="A10427" t="str">
            <v>FY2016</v>
          </cell>
        </row>
        <row r="10428">
          <cell r="A10428" t="str">
            <v>FY2016</v>
          </cell>
        </row>
        <row r="10429">
          <cell r="A10429" t="str">
            <v>FY2016</v>
          </cell>
        </row>
        <row r="10430">
          <cell r="A10430" t="str">
            <v>FY2016</v>
          </cell>
        </row>
        <row r="10431">
          <cell r="A10431" t="str">
            <v>FY2016</v>
          </cell>
        </row>
        <row r="10432">
          <cell r="A10432" t="str">
            <v>FY2016</v>
          </cell>
        </row>
        <row r="10433">
          <cell r="A10433" t="str">
            <v>FY2016</v>
          </cell>
        </row>
        <row r="10434">
          <cell r="A10434" t="str">
            <v>FY2016</v>
          </cell>
        </row>
        <row r="10435">
          <cell r="A10435" t="str">
            <v>FY2016</v>
          </cell>
        </row>
        <row r="10436">
          <cell r="A10436" t="str">
            <v>FY2016</v>
          </cell>
        </row>
        <row r="10437">
          <cell r="A10437" t="str">
            <v>FY2016</v>
          </cell>
        </row>
        <row r="10438">
          <cell r="A10438" t="str">
            <v>FY2016</v>
          </cell>
        </row>
        <row r="10439">
          <cell r="A10439" t="str">
            <v>FY2016</v>
          </cell>
        </row>
        <row r="10440">
          <cell r="A10440" t="str">
            <v>FY2016</v>
          </cell>
        </row>
        <row r="10441">
          <cell r="A10441" t="str">
            <v>FY2016</v>
          </cell>
        </row>
        <row r="10442">
          <cell r="A10442" t="str">
            <v>FY2016</v>
          </cell>
        </row>
        <row r="10443">
          <cell r="A10443" t="str">
            <v>FY2016</v>
          </cell>
        </row>
        <row r="10444">
          <cell r="A10444" t="str">
            <v>FY2016</v>
          </cell>
        </row>
        <row r="10445">
          <cell r="A10445" t="str">
            <v>FY2016</v>
          </cell>
        </row>
        <row r="10446">
          <cell r="A10446" t="str">
            <v>FY2016</v>
          </cell>
        </row>
        <row r="10447">
          <cell r="A10447" t="str">
            <v>FY2016</v>
          </cell>
        </row>
        <row r="10448">
          <cell r="A10448" t="str">
            <v>FY2016</v>
          </cell>
        </row>
        <row r="10449">
          <cell r="A10449" t="str">
            <v>FY2016</v>
          </cell>
        </row>
        <row r="10450">
          <cell r="A10450" t="str">
            <v>FY2016</v>
          </cell>
        </row>
        <row r="10451">
          <cell r="A10451" t="str">
            <v>FY2016</v>
          </cell>
        </row>
        <row r="10452">
          <cell r="A10452" t="str">
            <v>FY2016</v>
          </cell>
        </row>
        <row r="10453">
          <cell r="A10453" t="str">
            <v>FY2016</v>
          </cell>
        </row>
        <row r="10454">
          <cell r="A10454" t="str">
            <v>FY2016</v>
          </cell>
        </row>
        <row r="10455">
          <cell r="A10455" t="str">
            <v>FY2016</v>
          </cell>
        </row>
        <row r="10456">
          <cell r="A10456" t="str">
            <v>FY2016</v>
          </cell>
        </row>
        <row r="10457">
          <cell r="A10457" t="str">
            <v>FY2016</v>
          </cell>
        </row>
        <row r="10458">
          <cell r="A10458" t="str">
            <v>FY2016</v>
          </cell>
        </row>
        <row r="10459">
          <cell r="A10459" t="str">
            <v>FY2016</v>
          </cell>
        </row>
        <row r="10460">
          <cell r="A10460" t="str">
            <v>FY2016</v>
          </cell>
        </row>
        <row r="10461">
          <cell r="A10461" t="str">
            <v>FY2016</v>
          </cell>
        </row>
        <row r="10462">
          <cell r="A10462" t="str">
            <v>FY2016</v>
          </cell>
        </row>
        <row r="10463">
          <cell r="A10463" t="str">
            <v>FY2016</v>
          </cell>
        </row>
        <row r="10464">
          <cell r="A10464" t="str">
            <v>FY2016</v>
          </cell>
        </row>
        <row r="10465">
          <cell r="A10465" t="str">
            <v>FY2016</v>
          </cell>
        </row>
        <row r="10466">
          <cell r="A10466" t="str">
            <v>FY2016</v>
          </cell>
        </row>
        <row r="10467">
          <cell r="A10467" t="str">
            <v>FY2016</v>
          </cell>
        </row>
        <row r="10468">
          <cell r="A10468" t="str">
            <v>FY2016</v>
          </cell>
        </row>
        <row r="10469">
          <cell r="A10469" t="str">
            <v>FY2016</v>
          </cell>
        </row>
        <row r="10470">
          <cell r="A10470" t="str">
            <v>FY2016</v>
          </cell>
        </row>
        <row r="10471">
          <cell r="A10471" t="str">
            <v>FY2016</v>
          </cell>
        </row>
        <row r="10472">
          <cell r="A10472" t="str">
            <v>FY2016</v>
          </cell>
        </row>
        <row r="10473">
          <cell r="A10473" t="str">
            <v>FY2016</v>
          </cell>
        </row>
        <row r="10474">
          <cell r="A10474" t="str">
            <v>FY2016</v>
          </cell>
        </row>
        <row r="10475">
          <cell r="A10475" t="str">
            <v>FY2016</v>
          </cell>
        </row>
        <row r="10476">
          <cell r="A10476" t="str">
            <v>FY2016</v>
          </cell>
        </row>
        <row r="10477">
          <cell r="A10477" t="str">
            <v>FY2016</v>
          </cell>
        </row>
        <row r="10478">
          <cell r="A10478" t="str">
            <v>FY2016</v>
          </cell>
        </row>
        <row r="10479">
          <cell r="A10479" t="str">
            <v>FY2016</v>
          </cell>
        </row>
        <row r="10480">
          <cell r="A10480" t="str">
            <v>FY2016</v>
          </cell>
        </row>
        <row r="10481">
          <cell r="A10481" t="str">
            <v>FY2016</v>
          </cell>
        </row>
        <row r="10482">
          <cell r="A10482" t="str">
            <v>FY2016</v>
          </cell>
        </row>
        <row r="10483">
          <cell r="A10483" t="str">
            <v>FY2016</v>
          </cell>
        </row>
        <row r="10484">
          <cell r="A10484" t="str">
            <v>FY2016</v>
          </cell>
        </row>
        <row r="10485">
          <cell r="A10485" t="str">
            <v>FY2016</v>
          </cell>
        </row>
        <row r="10486">
          <cell r="A10486" t="str">
            <v>FY2016</v>
          </cell>
        </row>
        <row r="10487">
          <cell r="A10487" t="str">
            <v>FY2016</v>
          </cell>
        </row>
        <row r="10488">
          <cell r="A10488" t="str">
            <v>FY2016</v>
          </cell>
        </row>
        <row r="10489">
          <cell r="A10489" t="str">
            <v>FY2016</v>
          </cell>
        </row>
        <row r="10490">
          <cell r="A10490" t="str">
            <v>FY2016</v>
          </cell>
        </row>
        <row r="10491">
          <cell r="A10491" t="str">
            <v>FY2016</v>
          </cell>
        </row>
        <row r="10492">
          <cell r="A10492" t="str">
            <v>FY2016</v>
          </cell>
        </row>
        <row r="10493">
          <cell r="A10493" t="str">
            <v>FY2016</v>
          </cell>
        </row>
        <row r="10494">
          <cell r="A10494" t="str">
            <v>FY2016</v>
          </cell>
        </row>
        <row r="10495">
          <cell r="A10495" t="str">
            <v>FY2016</v>
          </cell>
        </row>
        <row r="10496">
          <cell r="A10496" t="str">
            <v>FY2016</v>
          </cell>
        </row>
        <row r="10497">
          <cell r="A10497" t="str">
            <v>FY2016</v>
          </cell>
        </row>
        <row r="10498">
          <cell r="A10498" t="str">
            <v>FY2016</v>
          </cell>
        </row>
        <row r="10499">
          <cell r="A10499" t="str">
            <v>FY2016</v>
          </cell>
        </row>
        <row r="10500">
          <cell r="A10500" t="str">
            <v>FY2016</v>
          </cell>
        </row>
        <row r="10501">
          <cell r="A10501" t="str">
            <v>FY2016</v>
          </cell>
        </row>
        <row r="10502">
          <cell r="A10502" t="str">
            <v>FY2016</v>
          </cell>
        </row>
        <row r="10503">
          <cell r="A10503" t="str">
            <v>FY2016</v>
          </cell>
        </row>
        <row r="10504">
          <cell r="A10504" t="str">
            <v>FY2016</v>
          </cell>
        </row>
        <row r="10505">
          <cell r="A10505" t="str">
            <v>FY2016</v>
          </cell>
        </row>
        <row r="10506">
          <cell r="A10506" t="str">
            <v>FY2016</v>
          </cell>
        </row>
        <row r="10507">
          <cell r="A10507" t="str">
            <v>FY2016</v>
          </cell>
        </row>
        <row r="10508">
          <cell r="A10508" t="str">
            <v>FY2016</v>
          </cell>
        </row>
        <row r="10509">
          <cell r="A10509" t="str">
            <v>FY2016</v>
          </cell>
        </row>
        <row r="10510">
          <cell r="A10510" t="str">
            <v>FY2016</v>
          </cell>
        </row>
        <row r="10511">
          <cell r="A10511" t="str">
            <v>FY2016</v>
          </cell>
        </row>
        <row r="10512">
          <cell r="A10512" t="str">
            <v>FY2016</v>
          </cell>
        </row>
        <row r="10513">
          <cell r="A10513" t="str">
            <v>FY2016</v>
          </cell>
        </row>
        <row r="10514">
          <cell r="A10514" t="str">
            <v>FY2016</v>
          </cell>
        </row>
        <row r="10515">
          <cell r="A10515" t="str">
            <v>FY2016</v>
          </cell>
        </row>
        <row r="10516">
          <cell r="A10516" t="str">
            <v>FY2016</v>
          </cell>
        </row>
        <row r="10517">
          <cell r="A10517" t="str">
            <v>FY2016</v>
          </cell>
        </row>
        <row r="10518">
          <cell r="A10518" t="str">
            <v>FY2016</v>
          </cell>
        </row>
        <row r="10519">
          <cell r="A10519" t="str">
            <v>FY2016</v>
          </cell>
        </row>
        <row r="10520">
          <cell r="A10520" t="str">
            <v>FY2016</v>
          </cell>
        </row>
        <row r="10521">
          <cell r="A10521" t="str">
            <v>FY2016</v>
          </cell>
        </row>
        <row r="10522">
          <cell r="A10522" t="str">
            <v>FY2016</v>
          </cell>
        </row>
        <row r="10523">
          <cell r="A10523" t="str">
            <v>FY2016</v>
          </cell>
        </row>
        <row r="10524">
          <cell r="A10524" t="str">
            <v>FY2016</v>
          </cell>
        </row>
        <row r="10525">
          <cell r="A10525" t="str">
            <v>FY2016</v>
          </cell>
        </row>
        <row r="10526">
          <cell r="A10526" t="str">
            <v>FY2016</v>
          </cell>
        </row>
        <row r="10527">
          <cell r="A10527" t="str">
            <v>FY2016</v>
          </cell>
        </row>
        <row r="10528">
          <cell r="A10528" t="str">
            <v>FY2016</v>
          </cell>
        </row>
        <row r="10529">
          <cell r="A10529" t="str">
            <v>FY2016</v>
          </cell>
        </row>
        <row r="10530">
          <cell r="A10530" t="str">
            <v>FY2016</v>
          </cell>
        </row>
        <row r="10531">
          <cell r="A10531" t="str">
            <v>FY2016</v>
          </cell>
        </row>
        <row r="10532">
          <cell r="A10532" t="str">
            <v>FY2016</v>
          </cell>
        </row>
        <row r="10533">
          <cell r="A10533" t="str">
            <v>FY2016</v>
          </cell>
        </row>
        <row r="10534">
          <cell r="A10534" t="str">
            <v>FY2016</v>
          </cell>
        </row>
        <row r="10535">
          <cell r="A10535" t="str">
            <v>FY2016</v>
          </cell>
        </row>
        <row r="10536">
          <cell r="A10536" t="str">
            <v>FY2016</v>
          </cell>
        </row>
        <row r="10537">
          <cell r="A10537" t="str">
            <v>FY2016</v>
          </cell>
        </row>
        <row r="10538">
          <cell r="A10538" t="str">
            <v>FY2016</v>
          </cell>
        </row>
        <row r="10539">
          <cell r="A10539" t="str">
            <v>FY2016</v>
          </cell>
        </row>
        <row r="10540">
          <cell r="A10540" t="str">
            <v>FY2016</v>
          </cell>
        </row>
        <row r="10541">
          <cell r="A10541" t="str">
            <v>FY2016</v>
          </cell>
        </row>
        <row r="10542">
          <cell r="A10542" t="str">
            <v>FY2016</v>
          </cell>
        </row>
        <row r="10543">
          <cell r="A10543" t="str">
            <v>FY2016</v>
          </cell>
        </row>
        <row r="10544">
          <cell r="A10544" t="str">
            <v>FY2016</v>
          </cell>
        </row>
        <row r="10545">
          <cell r="A10545" t="str">
            <v>FY2016</v>
          </cell>
        </row>
        <row r="10546">
          <cell r="A10546" t="str">
            <v>FY2016</v>
          </cell>
        </row>
        <row r="10547">
          <cell r="A10547" t="str">
            <v>FY2016</v>
          </cell>
        </row>
        <row r="10548">
          <cell r="A10548" t="str">
            <v>FY2016</v>
          </cell>
        </row>
        <row r="10549">
          <cell r="A10549" t="str">
            <v>FY2016</v>
          </cell>
        </row>
        <row r="10550">
          <cell r="A10550" t="str">
            <v>FY2016</v>
          </cell>
        </row>
        <row r="10551">
          <cell r="A10551" t="str">
            <v>FY2016</v>
          </cell>
        </row>
        <row r="10552">
          <cell r="A10552" t="str">
            <v>FY2016</v>
          </cell>
        </row>
        <row r="10553">
          <cell r="A10553" t="str">
            <v>FY2016</v>
          </cell>
        </row>
        <row r="10554">
          <cell r="A10554" t="str">
            <v>FY2016</v>
          </cell>
        </row>
        <row r="10555">
          <cell r="A10555" t="str">
            <v>FY2016</v>
          </cell>
        </row>
        <row r="10556">
          <cell r="A10556" t="str">
            <v>FY2016</v>
          </cell>
        </row>
        <row r="10557">
          <cell r="A10557" t="str">
            <v>FY2016</v>
          </cell>
        </row>
        <row r="10558">
          <cell r="A10558" t="str">
            <v>FY2016</v>
          </cell>
        </row>
        <row r="10559">
          <cell r="A10559" t="str">
            <v>FY2016</v>
          </cell>
        </row>
        <row r="10560">
          <cell r="A10560" t="str">
            <v>FY2016</v>
          </cell>
        </row>
        <row r="10561">
          <cell r="A10561" t="str">
            <v>FY2016</v>
          </cell>
        </row>
        <row r="10562">
          <cell r="A10562" t="str">
            <v>FY2016</v>
          </cell>
        </row>
        <row r="10563">
          <cell r="A10563" t="str">
            <v>FY2016</v>
          </cell>
        </row>
        <row r="10564">
          <cell r="A10564" t="str">
            <v>FY2016</v>
          </cell>
        </row>
        <row r="10565">
          <cell r="A10565" t="str">
            <v>FY2016</v>
          </cell>
        </row>
        <row r="10566">
          <cell r="A10566" t="str">
            <v>FY2016</v>
          </cell>
        </row>
        <row r="10567">
          <cell r="A10567" t="str">
            <v>FY2016</v>
          </cell>
        </row>
        <row r="10568">
          <cell r="A10568" t="str">
            <v>FY2016</v>
          </cell>
        </row>
        <row r="10569">
          <cell r="A10569" t="str">
            <v>FY2016</v>
          </cell>
        </row>
        <row r="10570">
          <cell r="A10570" t="str">
            <v>FY2016</v>
          </cell>
        </row>
        <row r="10571">
          <cell r="A10571" t="str">
            <v>FY2016</v>
          </cell>
        </row>
        <row r="10572">
          <cell r="A10572" t="str">
            <v>FY2016</v>
          </cell>
        </row>
        <row r="10573">
          <cell r="A10573" t="str">
            <v>FY2016</v>
          </cell>
        </row>
        <row r="10574">
          <cell r="A10574" t="str">
            <v>FY2016</v>
          </cell>
        </row>
        <row r="10575">
          <cell r="A10575" t="str">
            <v>FY2016</v>
          </cell>
        </row>
        <row r="10576">
          <cell r="A10576" t="str">
            <v>FY2016</v>
          </cell>
        </row>
        <row r="10577">
          <cell r="A10577" t="str">
            <v>FY2016</v>
          </cell>
        </row>
        <row r="10578">
          <cell r="A10578" t="str">
            <v>FY2016</v>
          </cell>
        </row>
        <row r="10579">
          <cell r="A10579" t="str">
            <v>FY2016</v>
          </cell>
        </row>
        <row r="10580">
          <cell r="A10580" t="str">
            <v>FY2016</v>
          </cell>
        </row>
        <row r="10581">
          <cell r="A10581" t="str">
            <v>FY2016</v>
          </cell>
        </row>
        <row r="10582">
          <cell r="A10582" t="str">
            <v>FY2016</v>
          </cell>
        </row>
        <row r="10583">
          <cell r="A10583" t="str">
            <v>FY2016</v>
          </cell>
        </row>
        <row r="10584">
          <cell r="A10584" t="str">
            <v>FY2016</v>
          </cell>
        </row>
        <row r="10585">
          <cell r="A10585" t="str">
            <v>FY2016</v>
          </cell>
        </row>
        <row r="10586">
          <cell r="A10586" t="str">
            <v>FY2016</v>
          </cell>
        </row>
        <row r="10587">
          <cell r="A10587" t="str">
            <v>FY2016</v>
          </cell>
        </row>
        <row r="10588">
          <cell r="A10588" t="str">
            <v>FY2016</v>
          </cell>
        </row>
        <row r="10589">
          <cell r="A10589" t="str">
            <v>FY2016</v>
          </cell>
        </row>
        <row r="10590">
          <cell r="A10590" t="str">
            <v>FY2016</v>
          </cell>
        </row>
        <row r="10591">
          <cell r="A10591" t="str">
            <v>FY2016</v>
          </cell>
        </row>
        <row r="10592">
          <cell r="A10592" t="str">
            <v>FY2016</v>
          </cell>
        </row>
        <row r="10593">
          <cell r="A10593" t="str">
            <v>FY2016</v>
          </cell>
        </row>
        <row r="10594">
          <cell r="A10594" t="str">
            <v>FY2016</v>
          </cell>
        </row>
        <row r="10595">
          <cell r="A10595" t="str">
            <v>FY2016</v>
          </cell>
        </row>
        <row r="10596">
          <cell r="A10596" t="str">
            <v>FY2016</v>
          </cell>
        </row>
        <row r="10597">
          <cell r="A10597" t="str">
            <v>FY2016</v>
          </cell>
        </row>
        <row r="10598">
          <cell r="A10598" t="str">
            <v>FY2016</v>
          </cell>
        </row>
        <row r="10599">
          <cell r="A10599" t="str">
            <v>FY2016</v>
          </cell>
        </row>
        <row r="10600">
          <cell r="A10600" t="str">
            <v>FY2016</v>
          </cell>
        </row>
        <row r="10601">
          <cell r="A10601" t="str">
            <v>FY2016</v>
          </cell>
        </row>
        <row r="10602">
          <cell r="A10602" t="str">
            <v>FY2016</v>
          </cell>
        </row>
        <row r="10603">
          <cell r="A10603" t="str">
            <v>FY2016</v>
          </cell>
        </row>
        <row r="10604">
          <cell r="A10604" t="str">
            <v>FY2016</v>
          </cell>
        </row>
        <row r="10605">
          <cell r="A10605" t="str">
            <v>FY2016</v>
          </cell>
        </row>
        <row r="10606">
          <cell r="A10606" t="str">
            <v>FY2016</v>
          </cell>
        </row>
        <row r="10607">
          <cell r="A10607" t="str">
            <v>FY2016</v>
          </cell>
        </row>
        <row r="10608">
          <cell r="A10608" t="str">
            <v>FY2016</v>
          </cell>
        </row>
        <row r="10609">
          <cell r="A10609" t="str">
            <v>FY2016</v>
          </cell>
        </row>
        <row r="10610">
          <cell r="A10610" t="str">
            <v>FY2016</v>
          </cell>
        </row>
        <row r="10611">
          <cell r="A10611" t="str">
            <v>FY2016</v>
          </cell>
        </row>
        <row r="10612">
          <cell r="A10612" t="str">
            <v>FY2016</v>
          </cell>
        </row>
        <row r="10613">
          <cell r="A10613" t="str">
            <v>FY2016</v>
          </cell>
        </row>
        <row r="10614">
          <cell r="A10614" t="str">
            <v>FY2016</v>
          </cell>
        </row>
        <row r="10615">
          <cell r="A10615" t="str">
            <v>FY2016</v>
          </cell>
        </row>
        <row r="10616">
          <cell r="A10616" t="str">
            <v>FY2016</v>
          </cell>
        </row>
        <row r="10617">
          <cell r="A10617" t="str">
            <v>FY2016</v>
          </cell>
        </row>
        <row r="10618">
          <cell r="A10618" t="str">
            <v>FY2016</v>
          </cell>
        </row>
        <row r="10619">
          <cell r="A10619" t="str">
            <v>FY2016</v>
          </cell>
        </row>
        <row r="10620">
          <cell r="A10620" t="str">
            <v>FY2016</v>
          </cell>
        </row>
        <row r="10621">
          <cell r="A10621" t="str">
            <v>FY2016</v>
          </cell>
        </row>
        <row r="10622">
          <cell r="A10622" t="str">
            <v>FY2016</v>
          </cell>
        </row>
        <row r="10623">
          <cell r="A10623" t="str">
            <v>FY2016</v>
          </cell>
        </row>
        <row r="10624">
          <cell r="A10624" t="str">
            <v>FY2016</v>
          </cell>
        </row>
        <row r="10625">
          <cell r="A10625" t="str">
            <v>FY2016</v>
          </cell>
        </row>
        <row r="10626">
          <cell r="A10626" t="str">
            <v>FY2016</v>
          </cell>
        </row>
        <row r="10627">
          <cell r="A10627" t="str">
            <v>FY2016</v>
          </cell>
        </row>
        <row r="10628">
          <cell r="A10628" t="str">
            <v>FY2016</v>
          </cell>
        </row>
        <row r="10629">
          <cell r="A10629" t="str">
            <v>FY2016</v>
          </cell>
        </row>
        <row r="10630">
          <cell r="A10630" t="str">
            <v>FY2016</v>
          </cell>
        </row>
        <row r="10631">
          <cell r="A10631" t="str">
            <v>FY2016</v>
          </cell>
        </row>
        <row r="10632">
          <cell r="A10632" t="str">
            <v>FY2016</v>
          </cell>
        </row>
        <row r="10633">
          <cell r="A10633" t="str">
            <v>FY2016</v>
          </cell>
        </row>
        <row r="10634">
          <cell r="A10634" t="str">
            <v>FY2016</v>
          </cell>
        </row>
        <row r="10635">
          <cell r="A10635" t="str">
            <v>FY2016</v>
          </cell>
        </row>
        <row r="10636">
          <cell r="A10636" t="str">
            <v>FY2016</v>
          </cell>
        </row>
        <row r="10637">
          <cell r="A10637" t="str">
            <v>FY2016</v>
          </cell>
        </row>
        <row r="10638">
          <cell r="A10638" t="str">
            <v>FY2016</v>
          </cell>
        </row>
        <row r="10639">
          <cell r="A10639" t="str">
            <v>FY2016</v>
          </cell>
        </row>
        <row r="10640">
          <cell r="A10640" t="str">
            <v>FY2016</v>
          </cell>
        </row>
        <row r="10641">
          <cell r="A10641" t="str">
            <v>FY2016</v>
          </cell>
        </row>
        <row r="10642">
          <cell r="A10642" t="str">
            <v>FY2016</v>
          </cell>
        </row>
        <row r="10643">
          <cell r="A10643" t="str">
            <v>FY2016</v>
          </cell>
        </row>
        <row r="10644">
          <cell r="A10644" t="str">
            <v>FY2016</v>
          </cell>
        </row>
        <row r="10645">
          <cell r="A10645" t="str">
            <v>FY2016</v>
          </cell>
        </row>
        <row r="10646">
          <cell r="A10646" t="str">
            <v>FY2016</v>
          </cell>
        </row>
        <row r="10647">
          <cell r="A10647" t="str">
            <v>FY2016</v>
          </cell>
        </row>
        <row r="10648">
          <cell r="A10648" t="str">
            <v>FY2016</v>
          </cell>
        </row>
        <row r="10649">
          <cell r="A10649" t="str">
            <v>FY2016</v>
          </cell>
        </row>
        <row r="10650">
          <cell r="A10650" t="str">
            <v>FY2016</v>
          </cell>
        </row>
        <row r="10651">
          <cell r="A10651" t="str">
            <v>FY2016</v>
          </cell>
        </row>
        <row r="10652">
          <cell r="A10652" t="str">
            <v>FY2016</v>
          </cell>
        </row>
        <row r="10653">
          <cell r="A10653" t="str">
            <v>FY2016</v>
          </cell>
        </row>
        <row r="10654">
          <cell r="A10654" t="str">
            <v>FY2016</v>
          </cell>
        </row>
        <row r="10655">
          <cell r="A10655" t="str">
            <v>FY2016</v>
          </cell>
        </row>
        <row r="10656">
          <cell r="A10656" t="str">
            <v>FY2016</v>
          </cell>
        </row>
        <row r="10657">
          <cell r="A10657" t="str">
            <v>FY2016</v>
          </cell>
        </row>
        <row r="10658">
          <cell r="A10658" t="str">
            <v>FY2016</v>
          </cell>
        </row>
        <row r="10659">
          <cell r="A10659" t="str">
            <v>FY2016</v>
          </cell>
        </row>
        <row r="10660">
          <cell r="A10660" t="str">
            <v>FY2016</v>
          </cell>
        </row>
        <row r="10661">
          <cell r="A10661" t="str">
            <v>FY2016</v>
          </cell>
        </row>
        <row r="10662">
          <cell r="A10662" t="str">
            <v>FY2016</v>
          </cell>
        </row>
        <row r="10663">
          <cell r="A10663" t="str">
            <v>FY2016</v>
          </cell>
        </row>
        <row r="10664">
          <cell r="A10664" t="str">
            <v>FY2016</v>
          </cell>
        </row>
        <row r="10665">
          <cell r="A10665" t="str">
            <v>FY2016</v>
          </cell>
        </row>
        <row r="10666">
          <cell r="A10666" t="str">
            <v>FY2016</v>
          </cell>
        </row>
        <row r="10667">
          <cell r="A10667" t="str">
            <v>FY2016</v>
          </cell>
        </row>
        <row r="10668">
          <cell r="A10668" t="str">
            <v>FY2016</v>
          </cell>
        </row>
        <row r="10669">
          <cell r="A10669" t="str">
            <v>FY2016</v>
          </cell>
        </row>
        <row r="10670">
          <cell r="A10670" t="str">
            <v>FY2016</v>
          </cell>
        </row>
        <row r="10671">
          <cell r="A10671" t="str">
            <v>FY2016</v>
          </cell>
        </row>
        <row r="10672">
          <cell r="A10672" t="str">
            <v>FY2016</v>
          </cell>
        </row>
        <row r="10673">
          <cell r="A10673" t="str">
            <v>FY2016</v>
          </cell>
        </row>
        <row r="10674">
          <cell r="A10674" t="str">
            <v>FY2016</v>
          </cell>
        </row>
        <row r="10675">
          <cell r="A10675" t="str">
            <v>FY2016</v>
          </cell>
        </row>
        <row r="10676">
          <cell r="A10676" t="str">
            <v>FY2016</v>
          </cell>
        </row>
        <row r="10677">
          <cell r="A10677" t="str">
            <v>FY2016</v>
          </cell>
        </row>
        <row r="10678">
          <cell r="A10678" t="str">
            <v>FY2016</v>
          </cell>
        </row>
        <row r="10679">
          <cell r="A10679" t="str">
            <v>FY2016</v>
          </cell>
        </row>
        <row r="10680">
          <cell r="A10680" t="str">
            <v>FY2016</v>
          </cell>
        </row>
        <row r="10681">
          <cell r="A10681" t="str">
            <v>FY2016</v>
          </cell>
        </row>
        <row r="10682">
          <cell r="A10682" t="str">
            <v>FY2016</v>
          </cell>
        </row>
        <row r="10683">
          <cell r="A10683" t="str">
            <v>FY2016</v>
          </cell>
        </row>
        <row r="10684">
          <cell r="A10684" t="str">
            <v>FY2016</v>
          </cell>
        </row>
        <row r="10685">
          <cell r="A10685" t="str">
            <v>FY2016</v>
          </cell>
        </row>
        <row r="10686">
          <cell r="A10686" t="str">
            <v>FY2016</v>
          </cell>
        </row>
        <row r="10687">
          <cell r="A10687" t="str">
            <v>FY2016</v>
          </cell>
        </row>
        <row r="10688">
          <cell r="A10688" t="str">
            <v>FY2016</v>
          </cell>
        </row>
        <row r="10689">
          <cell r="A10689" t="str">
            <v>FY2016</v>
          </cell>
        </row>
        <row r="10690">
          <cell r="A10690" t="str">
            <v>FY2016</v>
          </cell>
        </row>
        <row r="10691">
          <cell r="A10691" t="str">
            <v>FY2016</v>
          </cell>
        </row>
        <row r="10692">
          <cell r="A10692" t="str">
            <v>FY2016</v>
          </cell>
        </row>
        <row r="10693">
          <cell r="A10693" t="str">
            <v>FY2016</v>
          </cell>
        </row>
        <row r="10694">
          <cell r="A10694" t="str">
            <v>FY2016</v>
          </cell>
        </row>
        <row r="10695">
          <cell r="A10695" t="str">
            <v>FY2016</v>
          </cell>
        </row>
        <row r="10696">
          <cell r="A10696" t="str">
            <v>FY2016</v>
          </cell>
        </row>
        <row r="10697">
          <cell r="A10697" t="str">
            <v>FY2016</v>
          </cell>
        </row>
        <row r="10698">
          <cell r="A10698" t="str">
            <v>FY2016</v>
          </cell>
        </row>
        <row r="10699">
          <cell r="A10699" t="str">
            <v>FY2016</v>
          </cell>
        </row>
        <row r="10700">
          <cell r="A10700" t="str">
            <v>FY2016</v>
          </cell>
        </row>
        <row r="10701">
          <cell r="A10701" t="str">
            <v>FY2016</v>
          </cell>
        </row>
        <row r="10702">
          <cell r="A10702" t="str">
            <v>FY2016</v>
          </cell>
        </row>
        <row r="10703">
          <cell r="A10703" t="str">
            <v>FY2016</v>
          </cell>
        </row>
        <row r="10704">
          <cell r="A10704" t="str">
            <v>FY2016</v>
          </cell>
        </row>
        <row r="10705">
          <cell r="A10705" t="str">
            <v>FY2016</v>
          </cell>
        </row>
        <row r="10706">
          <cell r="A10706" t="str">
            <v>FY2016</v>
          </cell>
        </row>
        <row r="10707">
          <cell r="A10707" t="str">
            <v>FY2016</v>
          </cell>
        </row>
        <row r="10708">
          <cell r="A10708" t="str">
            <v>FY2016</v>
          </cell>
        </row>
        <row r="10709">
          <cell r="A10709" t="str">
            <v>FY2016</v>
          </cell>
        </row>
        <row r="10710">
          <cell r="A10710" t="str">
            <v>FY2016</v>
          </cell>
        </row>
        <row r="10711">
          <cell r="A10711" t="str">
            <v>FY2016</v>
          </cell>
        </row>
        <row r="10712">
          <cell r="A10712" t="str">
            <v>FY2016</v>
          </cell>
        </row>
        <row r="10713">
          <cell r="A10713" t="str">
            <v>FY2016</v>
          </cell>
        </row>
        <row r="10714">
          <cell r="A10714" t="str">
            <v>FY2016</v>
          </cell>
        </row>
        <row r="10715">
          <cell r="A10715" t="str">
            <v>FY2016</v>
          </cell>
        </row>
        <row r="10716">
          <cell r="A10716" t="str">
            <v>FY2016</v>
          </cell>
        </row>
        <row r="10717">
          <cell r="A10717" t="str">
            <v>FY2016</v>
          </cell>
        </row>
        <row r="10718">
          <cell r="A10718" t="str">
            <v>FY2016</v>
          </cell>
        </row>
        <row r="10719">
          <cell r="A10719" t="str">
            <v>FY2016</v>
          </cell>
        </row>
        <row r="10720">
          <cell r="A10720" t="str">
            <v>FY2016</v>
          </cell>
        </row>
        <row r="10721">
          <cell r="A10721" t="str">
            <v>FY2016</v>
          </cell>
        </row>
        <row r="10722">
          <cell r="A10722" t="str">
            <v>FY2016</v>
          </cell>
        </row>
        <row r="10723">
          <cell r="A10723" t="str">
            <v>FY2016</v>
          </cell>
        </row>
        <row r="10724">
          <cell r="A10724" t="str">
            <v>FY2016</v>
          </cell>
        </row>
        <row r="10725">
          <cell r="A10725" t="str">
            <v>FY2016</v>
          </cell>
        </row>
        <row r="10726">
          <cell r="A10726" t="str">
            <v>FY2016</v>
          </cell>
        </row>
        <row r="10727">
          <cell r="A10727" t="str">
            <v>FY2016</v>
          </cell>
        </row>
        <row r="10728">
          <cell r="A10728" t="str">
            <v>FY2016</v>
          </cell>
        </row>
        <row r="10729">
          <cell r="A10729" t="str">
            <v>FY2016</v>
          </cell>
        </row>
        <row r="10730">
          <cell r="A10730" t="str">
            <v>FY2016</v>
          </cell>
        </row>
        <row r="10731">
          <cell r="A10731" t="str">
            <v>FY2016</v>
          </cell>
        </row>
        <row r="10732">
          <cell r="A10732" t="str">
            <v>FY2016</v>
          </cell>
        </row>
        <row r="10733">
          <cell r="A10733" t="str">
            <v>FY2016</v>
          </cell>
        </row>
        <row r="10734">
          <cell r="A10734" t="str">
            <v>FY2016</v>
          </cell>
        </row>
        <row r="10735">
          <cell r="A10735" t="str">
            <v>FY2016</v>
          </cell>
        </row>
        <row r="10736">
          <cell r="A10736" t="str">
            <v>FY2016</v>
          </cell>
        </row>
        <row r="10737">
          <cell r="A10737" t="str">
            <v>FY2016</v>
          </cell>
        </row>
        <row r="10738">
          <cell r="A10738" t="str">
            <v>FY2016</v>
          </cell>
        </row>
        <row r="10739">
          <cell r="A10739" t="str">
            <v>FY2016</v>
          </cell>
        </row>
        <row r="10740">
          <cell r="A10740" t="str">
            <v>FY2016</v>
          </cell>
        </row>
        <row r="10741">
          <cell r="A10741" t="str">
            <v>FY2016</v>
          </cell>
        </row>
        <row r="10742">
          <cell r="A10742" t="str">
            <v>FY2016</v>
          </cell>
        </row>
        <row r="10743">
          <cell r="A10743" t="str">
            <v>FY2016</v>
          </cell>
        </row>
        <row r="10744">
          <cell r="A10744" t="str">
            <v>FY2016</v>
          </cell>
        </row>
        <row r="10745">
          <cell r="A10745" t="str">
            <v>FY2016</v>
          </cell>
        </row>
        <row r="10746">
          <cell r="A10746" t="str">
            <v>FY2016</v>
          </cell>
        </row>
        <row r="10747">
          <cell r="A10747" t="str">
            <v>FY2016</v>
          </cell>
        </row>
        <row r="10748">
          <cell r="A10748" t="str">
            <v>FY2016</v>
          </cell>
        </row>
        <row r="10749">
          <cell r="A10749" t="str">
            <v>FY2016</v>
          </cell>
        </row>
        <row r="10750">
          <cell r="A10750" t="str">
            <v>FY2016</v>
          </cell>
        </row>
        <row r="10751">
          <cell r="A10751" t="str">
            <v>FY2016</v>
          </cell>
        </row>
        <row r="10752">
          <cell r="A10752" t="str">
            <v>FY2016</v>
          </cell>
        </row>
        <row r="10753">
          <cell r="A10753" t="str">
            <v>FY2016</v>
          </cell>
        </row>
        <row r="10754">
          <cell r="A10754" t="str">
            <v>FY2016</v>
          </cell>
        </row>
        <row r="10755">
          <cell r="A10755" t="str">
            <v>FY2016</v>
          </cell>
        </row>
        <row r="10756">
          <cell r="A10756" t="str">
            <v>FY2016</v>
          </cell>
        </row>
        <row r="10757">
          <cell r="A10757" t="str">
            <v>FY2016</v>
          </cell>
        </row>
        <row r="10758">
          <cell r="A10758" t="str">
            <v>FY2016</v>
          </cell>
        </row>
        <row r="10759">
          <cell r="A10759" t="str">
            <v>FY2016</v>
          </cell>
        </row>
        <row r="10760">
          <cell r="A10760" t="str">
            <v>FY2016</v>
          </cell>
        </row>
        <row r="10761">
          <cell r="A10761" t="str">
            <v>FY2016</v>
          </cell>
        </row>
        <row r="10762">
          <cell r="A10762" t="str">
            <v>FY2016</v>
          </cell>
        </row>
        <row r="10763">
          <cell r="A10763" t="str">
            <v>FY2016</v>
          </cell>
        </row>
        <row r="10764">
          <cell r="A10764" t="str">
            <v>FY2016</v>
          </cell>
        </row>
        <row r="10765">
          <cell r="A10765" t="str">
            <v>FY2016</v>
          </cell>
        </row>
        <row r="10766">
          <cell r="A10766" t="str">
            <v>FY2016</v>
          </cell>
        </row>
        <row r="10767">
          <cell r="A10767" t="str">
            <v>FY2016</v>
          </cell>
        </row>
        <row r="10768">
          <cell r="A10768" t="str">
            <v>FY2016</v>
          </cell>
        </row>
        <row r="10769">
          <cell r="A10769" t="str">
            <v>FY2016</v>
          </cell>
        </row>
        <row r="10770">
          <cell r="A10770" t="str">
            <v>FY2016</v>
          </cell>
        </row>
        <row r="10771">
          <cell r="A10771" t="str">
            <v>FY2016</v>
          </cell>
        </row>
        <row r="10772">
          <cell r="A10772" t="str">
            <v>FY2016</v>
          </cell>
        </row>
        <row r="10773">
          <cell r="A10773" t="str">
            <v>FY2016</v>
          </cell>
        </row>
        <row r="10774">
          <cell r="A10774" t="str">
            <v>FY2016</v>
          </cell>
        </row>
        <row r="10775">
          <cell r="A10775" t="str">
            <v>FY2016</v>
          </cell>
        </row>
        <row r="10776">
          <cell r="A10776" t="str">
            <v>FY2016</v>
          </cell>
        </row>
        <row r="10777">
          <cell r="A10777" t="str">
            <v>FY2016</v>
          </cell>
        </row>
        <row r="10778">
          <cell r="A10778" t="str">
            <v>FY2016</v>
          </cell>
        </row>
        <row r="10779">
          <cell r="A10779" t="str">
            <v>FY2016</v>
          </cell>
        </row>
        <row r="10780">
          <cell r="A10780" t="str">
            <v>FY2016</v>
          </cell>
        </row>
        <row r="10781">
          <cell r="A10781" t="str">
            <v>FY2016</v>
          </cell>
        </row>
        <row r="10782">
          <cell r="A10782" t="str">
            <v>FY2016</v>
          </cell>
        </row>
        <row r="10783">
          <cell r="A10783" t="str">
            <v>FY2016</v>
          </cell>
        </row>
        <row r="10784">
          <cell r="A10784" t="str">
            <v>FY2016</v>
          </cell>
        </row>
        <row r="10785">
          <cell r="A10785" t="str">
            <v>FY2016</v>
          </cell>
        </row>
        <row r="10786">
          <cell r="A10786" t="str">
            <v>FY2016</v>
          </cell>
        </row>
        <row r="10787">
          <cell r="A10787" t="str">
            <v>FY2016</v>
          </cell>
        </row>
        <row r="10788">
          <cell r="A10788" t="str">
            <v>FY2016</v>
          </cell>
        </row>
        <row r="10789">
          <cell r="A10789" t="str">
            <v>FY2016</v>
          </cell>
        </row>
        <row r="10790">
          <cell r="A10790" t="str">
            <v>FY2016</v>
          </cell>
        </row>
        <row r="10791">
          <cell r="A10791" t="str">
            <v>FY2016</v>
          </cell>
        </row>
        <row r="10792">
          <cell r="A10792" t="str">
            <v>FY2016</v>
          </cell>
        </row>
        <row r="10793">
          <cell r="A10793" t="str">
            <v>FY2016</v>
          </cell>
        </row>
        <row r="10794">
          <cell r="A10794" t="str">
            <v>FY2016</v>
          </cell>
        </row>
        <row r="10795">
          <cell r="A10795" t="str">
            <v>FY2016</v>
          </cell>
        </row>
        <row r="10796">
          <cell r="A10796" t="str">
            <v>FY2016</v>
          </cell>
        </row>
        <row r="10797">
          <cell r="A10797" t="str">
            <v>FY2016</v>
          </cell>
        </row>
        <row r="10798">
          <cell r="A10798" t="str">
            <v>FY2016</v>
          </cell>
        </row>
        <row r="10799">
          <cell r="A10799" t="str">
            <v>FY2016</v>
          </cell>
        </row>
        <row r="10800">
          <cell r="A10800" t="str">
            <v>FY2016</v>
          </cell>
        </row>
        <row r="10801">
          <cell r="A10801" t="str">
            <v>FY2016</v>
          </cell>
        </row>
        <row r="10802">
          <cell r="A10802" t="str">
            <v>FY2016</v>
          </cell>
        </row>
        <row r="10803">
          <cell r="A10803" t="str">
            <v>FY2016</v>
          </cell>
        </row>
        <row r="10804">
          <cell r="A10804" t="str">
            <v>FY2016</v>
          </cell>
        </row>
        <row r="10805">
          <cell r="A10805" t="str">
            <v>FY2016</v>
          </cell>
        </row>
        <row r="10806">
          <cell r="A10806" t="str">
            <v>FY2016</v>
          </cell>
        </row>
        <row r="10807">
          <cell r="A10807" t="str">
            <v>FY2016</v>
          </cell>
        </row>
        <row r="10808">
          <cell r="A10808" t="str">
            <v>FY2016</v>
          </cell>
        </row>
        <row r="10809">
          <cell r="A10809" t="str">
            <v>FY2016</v>
          </cell>
        </row>
        <row r="10810">
          <cell r="A10810" t="str">
            <v>FY2016</v>
          </cell>
        </row>
        <row r="10811">
          <cell r="A10811" t="str">
            <v>FY2016</v>
          </cell>
        </row>
        <row r="10812">
          <cell r="A10812" t="str">
            <v>FY2016</v>
          </cell>
        </row>
        <row r="10813">
          <cell r="A10813" t="str">
            <v>FY2016</v>
          </cell>
        </row>
        <row r="10814">
          <cell r="A10814" t="str">
            <v>FY2016</v>
          </cell>
        </row>
        <row r="10815">
          <cell r="A10815" t="str">
            <v>FY2016</v>
          </cell>
        </row>
        <row r="10816">
          <cell r="A10816" t="str">
            <v>FY2016</v>
          </cell>
        </row>
        <row r="10817">
          <cell r="A10817" t="str">
            <v>FY2016</v>
          </cell>
        </row>
        <row r="10818">
          <cell r="A10818" t="str">
            <v>FY2016</v>
          </cell>
        </row>
        <row r="10819">
          <cell r="A10819" t="str">
            <v>FY2016</v>
          </cell>
        </row>
        <row r="10820">
          <cell r="A10820" t="str">
            <v>FY2016</v>
          </cell>
        </row>
        <row r="10821">
          <cell r="A10821" t="str">
            <v>FY2016</v>
          </cell>
        </row>
        <row r="10822">
          <cell r="A10822" t="str">
            <v>FY2016</v>
          </cell>
        </row>
        <row r="10823">
          <cell r="A10823" t="str">
            <v>FY2016</v>
          </cell>
        </row>
        <row r="10824">
          <cell r="A10824" t="str">
            <v>FY2016</v>
          </cell>
        </row>
        <row r="10825">
          <cell r="A10825" t="str">
            <v>FY2016</v>
          </cell>
        </row>
        <row r="10826">
          <cell r="A10826" t="str">
            <v>FY2016</v>
          </cell>
        </row>
        <row r="10827">
          <cell r="A10827" t="str">
            <v>FY2016</v>
          </cell>
        </row>
        <row r="10828">
          <cell r="A10828" t="str">
            <v>FY2016</v>
          </cell>
        </row>
        <row r="10829">
          <cell r="A10829" t="str">
            <v>FY2016</v>
          </cell>
        </row>
        <row r="10830">
          <cell r="A10830" t="str">
            <v>FY2016</v>
          </cell>
        </row>
        <row r="10831">
          <cell r="A10831" t="str">
            <v>FY2016</v>
          </cell>
        </row>
        <row r="10832">
          <cell r="A10832" t="str">
            <v>FY2016</v>
          </cell>
        </row>
        <row r="10833">
          <cell r="A10833" t="str">
            <v>FY2016</v>
          </cell>
        </row>
        <row r="10834">
          <cell r="A10834" t="str">
            <v>FY2016</v>
          </cell>
        </row>
        <row r="10835">
          <cell r="A10835" t="str">
            <v>FY2016</v>
          </cell>
        </row>
        <row r="10836">
          <cell r="A10836" t="str">
            <v>FY2016</v>
          </cell>
        </row>
        <row r="10837">
          <cell r="A10837" t="str">
            <v>FY2016</v>
          </cell>
        </row>
        <row r="10838">
          <cell r="A10838" t="str">
            <v>FY2016</v>
          </cell>
        </row>
        <row r="10839">
          <cell r="A10839" t="str">
            <v>FY2016</v>
          </cell>
        </row>
        <row r="10840">
          <cell r="A10840" t="str">
            <v>FY2016</v>
          </cell>
        </row>
        <row r="10841">
          <cell r="A10841" t="str">
            <v>FY2016</v>
          </cell>
        </row>
        <row r="10842">
          <cell r="A10842" t="str">
            <v>FY2016</v>
          </cell>
        </row>
        <row r="10843">
          <cell r="A10843" t="str">
            <v>FY2016</v>
          </cell>
        </row>
        <row r="10844">
          <cell r="A10844" t="str">
            <v>FY2016</v>
          </cell>
        </row>
        <row r="10845">
          <cell r="A10845" t="str">
            <v>FY2016</v>
          </cell>
        </row>
        <row r="10846">
          <cell r="A10846" t="str">
            <v>FY2016</v>
          </cell>
        </row>
        <row r="10847">
          <cell r="A10847" t="str">
            <v>FY2016</v>
          </cell>
        </row>
        <row r="10848">
          <cell r="A10848" t="str">
            <v>FY2016</v>
          </cell>
        </row>
        <row r="10849">
          <cell r="A10849" t="str">
            <v>FY2016</v>
          </cell>
        </row>
        <row r="10850">
          <cell r="A10850" t="str">
            <v>FY2016</v>
          </cell>
        </row>
        <row r="10851">
          <cell r="A10851" t="str">
            <v>FY2016</v>
          </cell>
        </row>
        <row r="10852">
          <cell r="A10852" t="str">
            <v>FY2016</v>
          </cell>
        </row>
        <row r="10853">
          <cell r="A10853" t="str">
            <v>FY2016</v>
          </cell>
        </row>
        <row r="10854">
          <cell r="A10854" t="str">
            <v>FY2016</v>
          </cell>
        </row>
        <row r="10855">
          <cell r="A10855" t="str">
            <v>FY2016</v>
          </cell>
        </row>
        <row r="10856">
          <cell r="A10856" t="str">
            <v>FY2016</v>
          </cell>
        </row>
        <row r="10857">
          <cell r="A10857" t="str">
            <v>FY2016</v>
          </cell>
        </row>
        <row r="10858">
          <cell r="A10858" t="str">
            <v>FY2016</v>
          </cell>
        </row>
        <row r="10859">
          <cell r="A10859" t="str">
            <v>FY2016</v>
          </cell>
        </row>
        <row r="10860">
          <cell r="A10860" t="str">
            <v>FY2016</v>
          </cell>
        </row>
        <row r="10861">
          <cell r="A10861" t="str">
            <v>FY2016</v>
          </cell>
        </row>
        <row r="10862">
          <cell r="A10862" t="str">
            <v>FY2016</v>
          </cell>
        </row>
        <row r="10863">
          <cell r="A10863" t="str">
            <v>FY2016</v>
          </cell>
        </row>
        <row r="10864">
          <cell r="A10864" t="str">
            <v>FY2016</v>
          </cell>
        </row>
        <row r="10865">
          <cell r="A10865" t="str">
            <v>FY2016</v>
          </cell>
        </row>
        <row r="10866">
          <cell r="A10866" t="str">
            <v>FY2016</v>
          </cell>
        </row>
        <row r="10867">
          <cell r="A10867" t="str">
            <v>FY2016</v>
          </cell>
        </row>
        <row r="10868">
          <cell r="A10868" t="str">
            <v>FY2016</v>
          </cell>
        </row>
        <row r="10869">
          <cell r="A10869" t="str">
            <v>FY2016</v>
          </cell>
        </row>
        <row r="10870">
          <cell r="A10870" t="str">
            <v>FY2016</v>
          </cell>
        </row>
        <row r="10871">
          <cell r="A10871" t="str">
            <v>FY2016</v>
          </cell>
        </row>
        <row r="10872">
          <cell r="A10872" t="str">
            <v>FY2016</v>
          </cell>
        </row>
        <row r="10873">
          <cell r="A10873" t="str">
            <v>FY2016</v>
          </cell>
        </row>
        <row r="10874">
          <cell r="A10874" t="str">
            <v>FY2016</v>
          </cell>
        </row>
        <row r="10875">
          <cell r="A10875" t="str">
            <v>FY2016</v>
          </cell>
        </row>
        <row r="10876">
          <cell r="A10876" t="str">
            <v>FY2016</v>
          </cell>
        </row>
        <row r="10877">
          <cell r="A10877" t="str">
            <v>FY2016</v>
          </cell>
        </row>
        <row r="10878">
          <cell r="A10878" t="str">
            <v>FY2016</v>
          </cell>
        </row>
        <row r="10879">
          <cell r="A10879" t="str">
            <v>FY2016</v>
          </cell>
        </row>
        <row r="10880">
          <cell r="A10880" t="str">
            <v>FY2016</v>
          </cell>
        </row>
        <row r="10881">
          <cell r="A10881" t="str">
            <v>FY2016</v>
          </cell>
        </row>
        <row r="10882">
          <cell r="A10882" t="str">
            <v>FY2016</v>
          </cell>
        </row>
        <row r="10883">
          <cell r="A10883" t="str">
            <v>FY2016</v>
          </cell>
        </row>
        <row r="10884">
          <cell r="A10884" t="str">
            <v>FY2016</v>
          </cell>
        </row>
        <row r="10885">
          <cell r="A10885" t="str">
            <v>FY2016</v>
          </cell>
        </row>
        <row r="10886">
          <cell r="A10886" t="str">
            <v>FY2016</v>
          </cell>
        </row>
        <row r="10887">
          <cell r="A10887" t="str">
            <v>FY2016</v>
          </cell>
        </row>
        <row r="10888">
          <cell r="A10888" t="str">
            <v>FY2016</v>
          </cell>
        </row>
        <row r="10889">
          <cell r="A10889" t="str">
            <v>FY2016</v>
          </cell>
        </row>
        <row r="10890">
          <cell r="A10890" t="str">
            <v>FY2016</v>
          </cell>
        </row>
        <row r="10891">
          <cell r="A10891" t="str">
            <v>FY2016</v>
          </cell>
        </row>
        <row r="10892">
          <cell r="A10892" t="str">
            <v>FY2016</v>
          </cell>
        </row>
        <row r="10893">
          <cell r="A10893" t="str">
            <v>FY2016</v>
          </cell>
        </row>
        <row r="10894">
          <cell r="A10894" t="str">
            <v>FY2016</v>
          </cell>
        </row>
        <row r="10895">
          <cell r="A10895" t="str">
            <v>FY2016</v>
          </cell>
        </row>
        <row r="10896">
          <cell r="A10896" t="str">
            <v>FY2016</v>
          </cell>
        </row>
        <row r="10897">
          <cell r="A10897" t="str">
            <v>FY2016</v>
          </cell>
        </row>
        <row r="10898">
          <cell r="A10898" t="str">
            <v>FY2016</v>
          </cell>
        </row>
        <row r="10899">
          <cell r="A10899" t="str">
            <v>FY2016</v>
          </cell>
        </row>
        <row r="10900">
          <cell r="A10900" t="str">
            <v>FY2016</v>
          </cell>
        </row>
        <row r="10901">
          <cell r="A10901" t="str">
            <v>FY2016</v>
          </cell>
        </row>
        <row r="10902">
          <cell r="A10902" t="str">
            <v>FY2016</v>
          </cell>
        </row>
        <row r="10903">
          <cell r="A10903" t="str">
            <v>FY2016</v>
          </cell>
        </row>
        <row r="10904">
          <cell r="A10904" t="str">
            <v>FY2016</v>
          </cell>
        </row>
        <row r="10905">
          <cell r="A10905" t="str">
            <v>FY2016</v>
          </cell>
        </row>
        <row r="10906">
          <cell r="A10906" t="str">
            <v>FY2016</v>
          </cell>
        </row>
        <row r="10907">
          <cell r="A10907" t="str">
            <v>FY2016</v>
          </cell>
        </row>
        <row r="10908">
          <cell r="A10908" t="str">
            <v>FY2016</v>
          </cell>
        </row>
        <row r="10909">
          <cell r="A10909" t="str">
            <v>FY2016</v>
          </cell>
        </row>
        <row r="10910">
          <cell r="A10910" t="str">
            <v>FY2016</v>
          </cell>
        </row>
        <row r="10911">
          <cell r="A10911" t="str">
            <v>FY2016</v>
          </cell>
        </row>
        <row r="10912">
          <cell r="A10912" t="str">
            <v>FY2016</v>
          </cell>
        </row>
        <row r="10913">
          <cell r="A10913" t="str">
            <v>FY2016</v>
          </cell>
        </row>
        <row r="10914">
          <cell r="A10914" t="str">
            <v>FY2016</v>
          </cell>
        </row>
        <row r="10915">
          <cell r="A10915" t="str">
            <v>FY2016</v>
          </cell>
        </row>
        <row r="10916">
          <cell r="A10916" t="str">
            <v>FY2016</v>
          </cell>
        </row>
        <row r="10917">
          <cell r="A10917" t="str">
            <v>FY2016</v>
          </cell>
        </row>
        <row r="10918">
          <cell r="A10918" t="str">
            <v>FY2016</v>
          </cell>
        </row>
        <row r="10919">
          <cell r="A10919" t="str">
            <v>FY2016</v>
          </cell>
        </row>
        <row r="10920">
          <cell r="A10920" t="str">
            <v>FY2016</v>
          </cell>
        </row>
        <row r="10921">
          <cell r="A10921" t="str">
            <v>FY2016</v>
          </cell>
        </row>
        <row r="10922">
          <cell r="A10922" t="str">
            <v>FY2016</v>
          </cell>
        </row>
        <row r="10923">
          <cell r="A10923" t="str">
            <v>FY2016</v>
          </cell>
        </row>
        <row r="10924">
          <cell r="A10924" t="str">
            <v>FY2016</v>
          </cell>
        </row>
        <row r="10925">
          <cell r="A10925" t="str">
            <v>FY2016</v>
          </cell>
        </row>
        <row r="10926">
          <cell r="A10926" t="str">
            <v>FY2016</v>
          </cell>
        </row>
        <row r="10927">
          <cell r="A10927" t="str">
            <v>FY2016</v>
          </cell>
        </row>
        <row r="10928">
          <cell r="A10928" t="str">
            <v>FY2016</v>
          </cell>
        </row>
        <row r="10929">
          <cell r="A10929" t="str">
            <v>FY2016</v>
          </cell>
        </row>
        <row r="10930">
          <cell r="A10930" t="str">
            <v>FY2016</v>
          </cell>
        </row>
        <row r="10931">
          <cell r="A10931" t="str">
            <v>FY2016</v>
          </cell>
        </row>
        <row r="10932">
          <cell r="A10932" t="str">
            <v>FY2016</v>
          </cell>
        </row>
        <row r="10933">
          <cell r="A10933" t="str">
            <v>FY2016</v>
          </cell>
        </row>
        <row r="10934">
          <cell r="A10934" t="str">
            <v>FY2016</v>
          </cell>
        </row>
        <row r="10935">
          <cell r="A10935" t="str">
            <v>FY2016</v>
          </cell>
        </row>
        <row r="10936">
          <cell r="A10936" t="str">
            <v>FY2016</v>
          </cell>
        </row>
        <row r="10937">
          <cell r="A10937" t="str">
            <v>FY2016</v>
          </cell>
        </row>
        <row r="10938">
          <cell r="A10938" t="str">
            <v>FY2016</v>
          </cell>
        </row>
        <row r="10939">
          <cell r="A10939" t="str">
            <v>FY2016</v>
          </cell>
        </row>
        <row r="10940">
          <cell r="A10940" t="str">
            <v>FY2016</v>
          </cell>
        </row>
        <row r="10941">
          <cell r="A10941" t="str">
            <v>FY2016</v>
          </cell>
        </row>
        <row r="10942">
          <cell r="A10942" t="str">
            <v>FY2016</v>
          </cell>
        </row>
        <row r="10943">
          <cell r="A10943" t="str">
            <v>FY2016</v>
          </cell>
        </row>
        <row r="10944">
          <cell r="A10944" t="str">
            <v>FY2016</v>
          </cell>
        </row>
        <row r="10945">
          <cell r="A10945" t="str">
            <v>FY2016</v>
          </cell>
        </row>
        <row r="10946">
          <cell r="A10946" t="str">
            <v>FY2016</v>
          </cell>
        </row>
        <row r="10947">
          <cell r="A10947" t="str">
            <v>FY2016</v>
          </cell>
        </row>
        <row r="10948">
          <cell r="A10948" t="str">
            <v>FY2016</v>
          </cell>
        </row>
        <row r="10949">
          <cell r="A10949" t="str">
            <v>FY2016</v>
          </cell>
        </row>
        <row r="10950">
          <cell r="A10950" t="str">
            <v>FY2016</v>
          </cell>
        </row>
        <row r="10951">
          <cell r="A10951" t="str">
            <v>FY2016</v>
          </cell>
        </row>
        <row r="10952">
          <cell r="A10952" t="str">
            <v>FY2016</v>
          </cell>
        </row>
        <row r="10953">
          <cell r="A10953" t="str">
            <v>FY2016</v>
          </cell>
        </row>
        <row r="10954">
          <cell r="A10954" t="str">
            <v>FY2016</v>
          </cell>
        </row>
        <row r="10955">
          <cell r="A10955" t="str">
            <v>FY2016</v>
          </cell>
        </row>
        <row r="10956">
          <cell r="A10956" t="str">
            <v>FY2016</v>
          </cell>
        </row>
        <row r="10957">
          <cell r="A10957" t="str">
            <v>FY2016</v>
          </cell>
        </row>
        <row r="10958">
          <cell r="A10958" t="str">
            <v>FY2016</v>
          </cell>
        </row>
        <row r="10959">
          <cell r="A10959" t="str">
            <v>FY2016</v>
          </cell>
        </row>
        <row r="10960">
          <cell r="A10960" t="str">
            <v>FY2016</v>
          </cell>
        </row>
        <row r="10961">
          <cell r="A10961" t="str">
            <v>FY2016</v>
          </cell>
        </row>
        <row r="10962">
          <cell r="A10962" t="str">
            <v>FY2016</v>
          </cell>
        </row>
        <row r="10963">
          <cell r="A10963" t="str">
            <v>FY2016</v>
          </cell>
        </row>
        <row r="10964">
          <cell r="A10964" t="str">
            <v>FY2016</v>
          </cell>
        </row>
        <row r="10965">
          <cell r="A10965" t="str">
            <v>FY2016</v>
          </cell>
        </row>
        <row r="10966">
          <cell r="A10966" t="str">
            <v>FY2016</v>
          </cell>
        </row>
        <row r="10967">
          <cell r="A10967" t="str">
            <v>FY2016</v>
          </cell>
        </row>
        <row r="10968">
          <cell r="A10968" t="str">
            <v>FY2016</v>
          </cell>
        </row>
        <row r="10969">
          <cell r="A10969" t="str">
            <v>FY2016</v>
          </cell>
        </row>
        <row r="10970">
          <cell r="A10970" t="str">
            <v>FY2016</v>
          </cell>
        </row>
        <row r="10971">
          <cell r="A10971" t="str">
            <v>FY2016</v>
          </cell>
        </row>
        <row r="10972">
          <cell r="A10972" t="str">
            <v>FY2016</v>
          </cell>
        </row>
        <row r="10973">
          <cell r="A10973" t="str">
            <v>FY2016</v>
          </cell>
        </row>
        <row r="10974">
          <cell r="A10974" t="str">
            <v>FY2016</v>
          </cell>
        </row>
        <row r="10975">
          <cell r="A10975" t="str">
            <v>FY2016</v>
          </cell>
        </row>
        <row r="10976">
          <cell r="A10976" t="str">
            <v>FY2016</v>
          </cell>
        </row>
        <row r="10977">
          <cell r="A10977" t="str">
            <v>FY2016</v>
          </cell>
        </row>
        <row r="10978">
          <cell r="A10978" t="str">
            <v>FY2016</v>
          </cell>
        </row>
        <row r="10979">
          <cell r="A10979" t="str">
            <v>FY2016</v>
          </cell>
        </row>
        <row r="10980">
          <cell r="A10980" t="str">
            <v>FY2016</v>
          </cell>
        </row>
        <row r="10981">
          <cell r="A10981" t="str">
            <v>FY2016</v>
          </cell>
        </row>
        <row r="10982">
          <cell r="A10982" t="str">
            <v>FY2016</v>
          </cell>
        </row>
        <row r="10983">
          <cell r="A10983" t="str">
            <v>FY2016</v>
          </cell>
        </row>
        <row r="10984">
          <cell r="A10984" t="str">
            <v>FY2016</v>
          </cell>
        </row>
        <row r="10985">
          <cell r="A10985" t="str">
            <v>FY2016</v>
          </cell>
        </row>
        <row r="10986">
          <cell r="A10986" t="str">
            <v>FY2016</v>
          </cell>
        </row>
        <row r="10987">
          <cell r="A10987" t="str">
            <v>FY2016</v>
          </cell>
        </row>
        <row r="10988">
          <cell r="A10988" t="str">
            <v>FY2016</v>
          </cell>
        </row>
        <row r="10989">
          <cell r="A10989" t="str">
            <v>FY2016</v>
          </cell>
        </row>
        <row r="10990">
          <cell r="A10990" t="str">
            <v>FY2016</v>
          </cell>
        </row>
        <row r="10991">
          <cell r="A10991" t="str">
            <v>FY2016</v>
          </cell>
        </row>
        <row r="10992">
          <cell r="A10992" t="str">
            <v>FY2016</v>
          </cell>
        </row>
        <row r="10993">
          <cell r="A10993" t="str">
            <v>FY2016</v>
          </cell>
        </row>
        <row r="10994">
          <cell r="A10994" t="str">
            <v>FY2016</v>
          </cell>
        </row>
        <row r="10995">
          <cell r="A10995" t="str">
            <v>FY2016</v>
          </cell>
        </row>
        <row r="10996">
          <cell r="A10996" t="str">
            <v>FY2016</v>
          </cell>
        </row>
        <row r="10997">
          <cell r="A10997" t="str">
            <v>FY2016</v>
          </cell>
        </row>
        <row r="10998">
          <cell r="A10998" t="str">
            <v>FY2016</v>
          </cell>
        </row>
        <row r="10999">
          <cell r="A10999" t="str">
            <v>FY2016</v>
          </cell>
        </row>
        <row r="11000">
          <cell r="A11000" t="str">
            <v>FY2016</v>
          </cell>
        </row>
        <row r="11001">
          <cell r="A11001" t="str">
            <v>FY2016</v>
          </cell>
        </row>
        <row r="11002">
          <cell r="A11002" t="str">
            <v>FY2016</v>
          </cell>
        </row>
        <row r="11003">
          <cell r="A11003" t="str">
            <v>FY2016</v>
          </cell>
        </row>
        <row r="11004">
          <cell r="A11004" t="str">
            <v>FY2016</v>
          </cell>
        </row>
        <row r="11005">
          <cell r="A11005" t="str">
            <v>FY2016</v>
          </cell>
        </row>
        <row r="11006">
          <cell r="A11006" t="str">
            <v>FY2016</v>
          </cell>
        </row>
        <row r="11007">
          <cell r="A11007" t="str">
            <v>FY2016</v>
          </cell>
        </row>
        <row r="11008">
          <cell r="A11008" t="str">
            <v>FY2016</v>
          </cell>
        </row>
        <row r="11009">
          <cell r="A11009" t="str">
            <v>FY2016</v>
          </cell>
        </row>
        <row r="11010">
          <cell r="A11010" t="str">
            <v>FY2016</v>
          </cell>
        </row>
        <row r="11011">
          <cell r="A11011" t="str">
            <v>FY2016</v>
          </cell>
        </row>
        <row r="11012">
          <cell r="A11012" t="str">
            <v>FY2016</v>
          </cell>
        </row>
        <row r="11013">
          <cell r="A11013" t="str">
            <v>FY2016</v>
          </cell>
        </row>
        <row r="11014">
          <cell r="A11014" t="str">
            <v>FY2016</v>
          </cell>
        </row>
        <row r="11015">
          <cell r="A11015" t="str">
            <v>FY2016</v>
          </cell>
        </row>
        <row r="11016">
          <cell r="A11016" t="str">
            <v>FY2016</v>
          </cell>
        </row>
        <row r="11017">
          <cell r="A11017" t="str">
            <v>FY2016</v>
          </cell>
        </row>
        <row r="11018">
          <cell r="A11018" t="str">
            <v>FY2016</v>
          </cell>
        </row>
        <row r="11019">
          <cell r="A11019" t="str">
            <v>FY2016</v>
          </cell>
        </row>
        <row r="11020">
          <cell r="A11020" t="str">
            <v>FY2016</v>
          </cell>
        </row>
        <row r="11021">
          <cell r="A11021" t="str">
            <v>FY2016</v>
          </cell>
        </row>
        <row r="11022">
          <cell r="A11022" t="str">
            <v>FY2016</v>
          </cell>
        </row>
        <row r="11023">
          <cell r="A11023" t="str">
            <v>FY2016</v>
          </cell>
        </row>
        <row r="11024">
          <cell r="A11024" t="str">
            <v>FY2016</v>
          </cell>
        </row>
        <row r="11025">
          <cell r="A11025" t="str">
            <v>FY2016</v>
          </cell>
        </row>
        <row r="11026">
          <cell r="A11026" t="str">
            <v>FY2016</v>
          </cell>
        </row>
        <row r="11027">
          <cell r="A11027" t="str">
            <v>FY2016</v>
          </cell>
        </row>
        <row r="11028">
          <cell r="A11028" t="str">
            <v>FY2016</v>
          </cell>
        </row>
        <row r="11029">
          <cell r="A11029" t="str">
            <v>FY2016</v>
          </cell>
        </row>
        <row r="11030">
          <cell r="A11030" t="str">
            <v>FY2016</v>
          </cell>
        </row>
        <row r="11031">
          <cell r="A11031" t="str">
            <v>FY2016</v>
          </cell>
        </row>
        <row r="11032">
          <cell r="A11032" t="str">
            <v>FY2016</v>
          </cell>
        </row>
        <row r="11033">
          <cell r="A11033" t="str">
            <v>FY2016</v>
          </cell>
        </row>
        <row r="11034">
          <cell r="A11034" t="str">
            <v>FY2016</v>
          </cell>
        </row>
        <row r="11035">
          <cell r="A11035" t="str">
            <v>FY2016</v>
          </cell>
        </row>
        <row r="11036">
          <cell r="A11036" t="str">
            <v>FY2016</v>
          </cell>
        </row>
        <row r="11037">
          <cell r="A11037" t="str">
            <v>FY2016</v>
          </cell>
        </row>
        <row r="11038">
          <cell r="A11038" t="str">
            <v>FY2016</v>
          </cell>
        </row>
        <row r="11039">
          <cell r="A11039" t="str">
            <v>FY2016</v>
          </cell>
        </row>
        <row r="11040">
          <cell r="A11040" t="str">
            <v>FY2016</v>
          </cell>
        </row>
        <row r="11041">
          <cell r="A11041" t="str">
            <v>FY2016</v>
          </cell>
        </row>
        <row r="11042">
          <cell r="A11042" t="str">
            <v>FY2016</v>
          </cell>
        </row>
        <row r="11043">
          <cell r="A11043" t="str">
            <v>FY2016</v>
          </cell>
        </row>
        <row r="11044">
          <cell r="A11044" t="str">
            <v>FY2016</v>
          </cell>
        </row>
        <row r="11045">
          <cell r="A11045" t="str">
            <v>FY2016</v>
          </cell>
        </row>
        <row r="11046">
          <cell r="A11046" t="str">
            <v>FY2016</v>
          </cell>
        </row>
        <row r="11047">
          <cell r="A11047" t="str">
            <v>FY2016</v>
          </cell>
        </row>
        <row r="11048">
          <cell r="A11048" t="str">
            <v>FY2016</v>
          </cell>
        </row>
        <row r="11049">
          <cell r="A11049" t="str">
            <v>FY2016</v>
          </cell>
        </row>
        <row r="11050">
          <cell r="A11050" t="str">
            <v>FY2016</v>
          </cell>
        </row>
        <row r="11051">
          <cell r="A11051" t="str">
            <v>FY2016</v>
          </cell>
        </row>
        <row r="11052">
          <cell r="A11052" t="str">
            <v>FY2016</v>
          </cell>
        </row>
        <row r="11053">
          <cell r="A11053" t="str">
            <v>FY2016</v>
          </cell>
        </row>
        <row r="11054">
          <cell r="A11054" t="str">
            <v>FY2016</v>
          </cell>
        </row>
        <row r="11055">
          <cell r="A11055" t="str">
            <v>FY2016</v>
          </cell>
        </row>
        <row r="11056">
          <cell r="A11056" t="str">
            <v>FY2016</v>
          </cell>
        </row>
        <row r="11057">
          <cell r="A11057" t="str">
            <v>FY2016</v>
          </cell>
        </row>
        <row r="11058">
          <cell r="A11058" t="str">
            <v>FY2016</v>
          </cell>
        </row>
        <row r="11059">
          <cell r="A11059" t="str">
            <v>FY2016</v>
          </cell>
        </row>
        <row r="11060">
          <cell r="A11060" t="str">
            <v>FY2016</v>
          </cell>
        </row>
        <row r="11061">
          <cell r="A11061" t="str">
            <v>FY2016</v>
          </cell>
        </row>
        <row r="11062">
          <cell r="A11062" t="str">
            <v>FY2016</v>
          </cell>
        </row>
        <row r="11063">
          <cell r="A11063" t="str">
            <v>FY2016</v>
          </cell>
        </row>
        <row r="11064">
          <cell r="A11064" t="str">
            <v>FY2016</v>
          </cell>
        </row>
        <row r="11065">
          <cell r="A11065" t="str">
            <v>FY2016</v>
          </cell>
        </row>
        <row r="11066">
          <cell r="A11066" t="str">
            <v>FY2016</v>
          </cell>
        </row>
        <row r="11067">
          <cell r="A11067" t="str">
            <v>FY2016</v>
          </cell>
        </row>
        <row r="11068">
          <cell r="A11068" t="str">
            <v>FY2016</v>
          </cell>
        </row>
        <row r="11069">
          <cell r="A11069" t="str">
            <v>FY2016</v>
          </cell>
        </row>
        <row r="11070">
          <cell r="A11070" t="str">
            <v>FY2016</v>
          </cell>
        </row>
        <row r="11071">
          <cell r="A11071" t="str">
            <v>FY2016</v>
          </cell>
        </row>
        <row r="11072">
          <cell r="A11072" t="str">
            <v>FY2016</v>
          </cell>
        </row>
        <row r="11073">
          <cell r="A11073" t="str">
            <v>FY2016</v>
          </cell>
        </row>
        <row r="11074">
          <cell r="A11074" t="str">
            <v>FY2016</v>
          </cell>
        </row>
        <row r="11075">
          <cell r="A11075" t="str">
            <v>FY2016</v>
          </cell>
        </row>
        <row r="11076">
          <cell r="A11076" t="str">
            <v>FY2016</v>
          </cell>
        </row>
        <row r="11077">
          <cell r="A11077" t="str">
            <v>FY2016</v>
          </cell>
        </row>
        <row r="11078">
          <cell r="A11078" t="str">
            <v>FY2016</v>
          </cell>
        </row>
        <row r="11079">
          <cell r="A11079" t="str">
            <v>FY2016</v>
          </cell>
        </row>
        <row r="11080">
          <cell r="A11080" t="str">
            <v>FY2016</v>
          </cell>
        </row>
        <row r="11081">
          <cell r="A11081" t="str">
            <v>FY2016</v>
          </cell>
        </row>
        <row r="11082">
          <cell r="A11082" t="str">
            <v>FY2016</v>
          </cell>
        </row>
        <row r="11083">
          <cell r="A11083" t="str">
            <v>FY2016</v>
          </cell>
        </row>
        <row r="11084">
          <cell r="A11084" t="str">
            <v>FY2016</v>
          </cell>
        </row>
        <row r="11085">
          <cell r="A11085" t="str">
            <v>FY2016</v>
          </cell>
        </row>
        <row r="11086">
          <cell r="A11086" t="str">
            <v>FY2016</v>
          </cell>
        </row>
        <row r="11087">
          <cell r="A11087" t="str">
            <v>FY2016</v>
          </cell>
        </row>
        <row r="11088">
          <cell r="A11088" t="str">
            <v>FY2016</v>
          </cell>
        </row>
        <row r="11089">
          <cell r="A11089" t="str">
            <v>FY2016</v>
          </cell>
        </row>
        <row r="11090">
          <cell r="A11090" t="str">
            <v>FY2016</v>
          </cell>
        </row>
        <row r="11091">
          <cell r="A11091" t="str">
            <v>FY2016</v>
          </cell>
        </row>
        <row r="11092">
          <cell r="A11092" t="str">
            <v>FY2016</v>
          </cell>
        </row>
        <row r="11093">
          <cell r="A11093" t="str">
            <v>FY2016</v>
          </cell>
        </row>
        <row r="11094">
          <cell r="A11094" t="str">
            <v>FY2016</v>
          </cell>
        </row>
        <row r="11095">
          <cell r="A11095" t="str">
            <v>FY2016</v>
          </cell>
        </row>
        <row r="11096">
          <cell r="A11096" t="str">
            <v>FY2016</v>
          </cell>
        </row>
        <row r="11097">
          <cell r="A11097" t="str">
            <v>FY2016</v>
          </cell>
        </row>
        <row r="11098">
          <cell r="A11098" t="str">
            <v>FY2016</v>
          </cell>
        </row>
        <row r="11099">
          <cell r="A11099" t="str">
            <v>FY2016</v>
          </cell>
        </row>
        <row r="11100">
          <cell r="A11100" t="str">
            <v>FY2016</v>
          </cell>
        </row>
        <row r="11101">
          <cell r="A11101" t="str">
            <v>FY2016</v>
          </cell>
        </row>
        <row r="11102">
          <cell r="A11102" t="str">
            <v>FY2016</v>
          </cell>
        </row>
        <row r="11103">
          <cell r="A11103" t="str">
            <v>FY2016</v>
          </cell>
        </row>
        <row r="11104">
          <cell r="A11104" t="str">
            <v>FY2016</v>
          </cell>
        </row>
        <row r="11105">
          <cell r="A11105" t="str">
            <v>FY2016</v>
          </cell>
        </row>
        <row r="11106">
          <cell r="A11106" t="str">
            <v>FY2016</v>
          </cell>
        </row>
        <row r="11107">
          <cell r="A11107" t="str">
            <v>FY2016</v>
          </cell>
        </row>
        <row r="11108">
          <cell r="A11108" t="str">
            <v>FY2016</v>
          </cell>
        </row>
        <row r="11109">
          <cell r="A11109" t="str">
            <v>FY2016</v>
          </cell>
        </row>
        <row r="11110">
          <cell r="A11110" t="str">
            <v>FY2016</v>
          </cell>
        </row>
        <row r="11111">
          <cell r="A11111" t="str">
            <v>FY2016</v>
          </cell>
        </row>
        <row r="11112">
          <cell r="A11112" t="str">
            <v>FY2016</v>
          </cell>
        </row>
        <row r="11113">
          <cell r="A11113" t="str">
            <v>FY2016</v>
          </cell>
        </row>
        <row r="11114">
          <cell r="A11114" t="str">
            <v>FY2016</v>
          </cell>
        </row>
        <row r="11115">
          <cell r="A11115" t="str">
            <v>FY2016</v>
          </cell>
        </row>
        <row r="11116">
          <cell r="A11116" t="str">
            <v>FY2016</v>
          </cell>
        </row>
        <row r="11117">
          <cell r="A11117" t="str">
            <v>FY2016</v>
          </cell>
        </row>
        <row r="11118">
          <cell r="A11118" t="str">
            <v>FY2016</v>
          </cell>
        </row>
        <row r="11119">
          <cell r="A11119" t="str">
            <v>FY2016</v>
          </cell>
        </row>
        <row r="11120">
          <cell r="A11120" t="str">
            <v>FY2016</v>
          </cell>
        </row>
        <row r="11121">
          <cell r="A11121" t="str">
            <v>FY2016</v>
          </cell>
        </row>
        <row r="11122">
          <cell r="A11122" t="str">
            <v>FY2016</v>
          </cell>
        </row>
        <row r="11123">
          <cell r="A11123" t="str">
            <v>FY2016</v>
          </cell>
        </row>
        <row r="11124">
          <cell r="A11124" t="str">
            <v>FY2016</v>
          </cell>
        </row>
        <row r="11125">
          <cell r="A11125" t="str">
            <v>FY2016</v>
          </cell>
        </row>
        <row r="11126">
          <cell r="A11126" t="str">
            <v>FY2016</v>
          </cell>
        </row>
        <row r="11127">
          <cell r="A11127" t="str">
            <v>FY2016</v>
          </cell>
        </row>
        <row r="11128">
          <cell r="A11128" t="str">
            <v>FY2016</v>
          </cell>
        </row>
        <row r="11129">
          <cell r="A11129" t="str">
            <v>FY2016</v>
          </cell>
        </row>
        <row r="11130">
          <cell r="A11130" t="str">
            <v>FY2016</v>
          </cell>
        </row>
        <row r="11131">
          <cell r="A11131" t="str">
            <v>FY2016</v>
          </cell>
        </row>
        <row r="11132">
          <cell r="A11132" t="str">
            <v>FY2016</v>
          </cell>
        </row>
        <row r="11133">
          <cell r="A11133" t="str">
            <v>FY2016</v>
          </cell>
        </row>
        <row r="11134">
          <cell r="A11134" t="str">
            <v>FY2016</v>
          </cell>
        </row>
        <row r="11135">
          <cell r="A11135" t="str">
            <v>FY2016</v>
          </cell>
        </row>
        <row r="11136">
          <cell r="A11136" t="str">
            <v>FY2016</v>
          </cell>
        </row>
        <row r="11137">
          <cell r="A11137" t="str">
            <v>FY2016</v>
          </cell>
        </row>
        <row r="11138">
          <cell r="A11138" t="str">
            <v>FY2016</v>
          </cell>
        </row>
        <row r="11139">
          <cell r="A11139" t="str">
            <v>FY2016</v>
          </cell>
        </row>
        <row r="11140">
          <cell r="A11140" t="str">
            <v>FY2016</v>
          </cell>
        </row>
        <row r="11141">
          <cell r="A11141" t="str">
            <v>FY2016</v>
          </cell>
        </row>
        <row r="11142">
          <cell r="A11142" t="str">
            <v>FY2016</v>
          </cell>
        </row>
        <row r="11143">
          <cell r="A11143" t="str">
            <v>FY2016</v>
          </cell>
        </row>
        <row r="11144">
          <cell r="A11144" t="str">
            <v>FY2016</v>
          </cell>
        </row>
        <row r="11145">
          <cell r="A11145" t="str">
            <v>FY2016</v>
          </cell>
        </row>
        <row r="11146">
          <cell r="A11146" t="str">
            <v>FY2016</v>
          </cell>
        </row>
        <row r="11147">
          <cell r="A11147" t="str">
            <v>FY2016</v>
          </cell>
        </row>
        <row r="11148">
          <cell r="A11148" t="str">
            <v>FY2016</v>
          </cell>
        </row>
        <row r="11149">
          <cell r="A11149" t="str">
            <v>FY2016</v>
          </cell>
        </row>
        <row r="11150">
          <cell r="A11150" t="str">
            <v>FY2016</v>
          </cell>
        </row>
        <row r="11151">
          <cell r="A11151" t="str">
            <v>FY2016</v>
          </cell>
        </row>
        <row r="11152">
          <cell r="A11152" t="str">
            <v>FY2016</v>
          </cell>
        </row>
        <row r="11153">
          <cell r="A11153" t="str">
            <v>FY2016</v>
          </cell>
        </row>
        <row r="11154">
          <cell r="A11154" t="str">
            <v>FY2016</v>
          </cell>
        </row>
        <row r="11155">
          <cell r="A11155" t="str">
            <v>FY2016</v>
          </cell>
        </row>
        <row r="11156">
          <cell r="A11156" t="str">
            <v>FY2016</v>
          </cell>
        </row>
        <row r="11157">
          <cell r="A11157" t="str">
            <v>FY2016</v>
          </cell>
        </row>
        <row r="11158">
          <cell r="A11158" t="str">
            <v>FY2016</v>
          </cell>
        </row>
        <row r="11159">
          <cell r="A11159" t="str">
            <v>FY2016</v>
          </cell>
        </row>
        <row r="11160">
          <cell r="A11160" t="str">
            <v>FY2016</v>
          </cell>
        </row>
        <row r="11161">
          <cell r="A11161" t="str">
            <v>FY2017</v>
          </cell>
        </row>
        <row r="11162">
          <cell r="A11162" t="str">
            <v>FY2017</v>
          </cell>
        </row>
        <row r="11163">
          <cell r="A11163" t="str">
            <v>FY2017</v>
          </cell>
        </row>
        <row r="11164">
          <cell r="A11164" t="str">
            <v>FY2017</v>
          </cell>
        </row>
        <row r="11165">
          <cell r="A11165" t="str">
            <v>FY2017</v>
          </cell>
        </row>
        <row r="11166">
          <cell r="A11166" t="str">
            <v>FY2017</v>
          </cell>
        </row>
        <row r="11167">
          <cell r="A11167" t="str">
            <v>FY2017</v>
          </cell>
        </row>
        <row r="11168">
          <cell r="A11168" t="str">
            <v>FY2017</v>
          </cell>
        </row>
        <row r="11169">
          <cell r="A11169" t="str">
            <v>FY2017</v>
          </cell>
        </row>
        <row r="11170">
          <cell r="A11170" t="str">
            <v>FY2017</v>
          </cell>
        </row>
        <row r="11171">
          <cell r="A11171" t="str">
            <v>FY2017</v>
          </cell>
        </row>
        <row r="11172">
          <cell r="A11172" t="str">
            <v>FY2017</v>
          </cell>
        </row>
        <row r="11173">
          <cell r="A11173" t="str">
            <v>FY2017</v>
          </cell>
        </row>
        <row r="11174">
          <cell r="A11174" t="str">
            <v>FY2017</v>
          </cell>
        </row>
        <row r="11175">
          <cell r="A11175" t="str">
            <v>FY2017</v>
          </cell>
        </row>
        <row r="11176">
          <cell r="A11176" t="str">
            <v>FY2017</v>
          </cell>
        </row>
        <row r="11177">
          <cell r="A11177" t="str">
            <v>FY2017</v>
          </cell>
        </row>
        <row r="11178">
          <cell r="A11178" t="str">
            <v>FY2017</v>
          </cell>
        </row>
        <row r="11179">
          <cell r="A11179" t="str">
            <v>FY2017</v>
          </cell>
        </row>
        <row r="11180">
          <cell r="A11180" t="str">
            <v>FY2017</v>
          </cell>
        </row>
        <row r="11181">
          <cell r="A11181" t="str">
            <v>FY2017</v>
          </cell>
        </row>
        <row r="11182">
          <cell r="A11182" t="str">
            <v>FY2017</v>
          </cell>
        </row>
        <row r="11183">
          <cell r="A11183" t="str">
            <v>FY2017</v>
          </cell>
        </row>
        <row r="11184">
          <cell r="A11184" t="str">
            <v>FY2017</v>
          </cell>
        </row>
        <row r="11185">
          <cell r="A11185" t="str">
            <v>FY2017</v>
          </cell>
        </row>
        <row r="11186">
          <cell r="A11186" t="str">
            <v>FY2017</v>
          </cell>
        </row>
        <row r="11187">
          <cell r="A11187" t="str">
            <v>FY2017</v>
          </cell>
        </row>
        <row r="11188">
          <cell r="A11188" t="str">
            <v>FY2017</v>
          </cell>
        </row>
        <row r="11189">
          <cell r="A11189" t="str">
            <v>FY2017</v>
          </cell>
        </row>
        <row r="11190">
          <cell r="A11190" t="str">
            <v>FY2017</v>
          </cell>
        </row>
        <row r="11191">
          <cell r="A11191" t="str">
            <v>FY2017</v>
          </cell>
        </row>
        <row r="11192">
          <cell r="A11192" t="str">
            <v>FY2017</v>
          </cell>
        </row>
        <row r="11193">
          <cell r="A11193" t="str">
            <v>FY2017</v>
          </cell>
        </row>
        <row r="11194">
          <cell r="A11194" t="str">
            <v>FY2017</v>
          </cell>
        </row>
        <row r="11195">
          <cell r="A11195" t="str">
            <v>FY2017</v>
          </cell>
        </row>
        <row r="11196">
          <cell r="A11196" t="str">
            <v>FY2017</v>
          </cell>
        </row>
        <row r="11197">
          <cell r="A11197" t="str">
            <v>FY2017</v>
          </cell>
        </row>
        <row r="11198">
          <cell r="A11198" t="str">
            <v>FY2017</v>
          </cell>
        </row>
        <row r="11199">
          <cell r="A11199" t="str">
            <v>FY2017</v>
          </cell>
        </row>
        <row r="11200">
          <cell r="A11200" t="str">
            <v>FY2017</v>
          </cell>
        </row>
        <row r="11201">
          <cell r="A11201" t="str">
            <v>FY2017</v>
          </cell>
        </row>
        <row r="11202">
          <cell r="A11202" t="str">
            <v>FY2017</v>
          </cell>
        </row>
        <row r="11203">
          <cell r="A11203" t="str">
            <v>FY2017</v>
          </cell>
        </row>
        <row r="11204">
          <cell r="A11204" t="str">
            <v>FY2017</v>
          </cell>
        </row>
        <row r="11205">
          <cell r="A11205" t="str">
            <v>FY2017</v>
          </cell>
        </row>
        <row r="11206">
          <cell r="A11206" t="str">
            <v>FY2017</v>
          </cell>
        </row>
        <row r="11207">
          <cell r="A11207" t="str">
            <v>FY2017</v>
          </cell>
        </row>
        <row r="11208">
          <cell r="A11208" t="str">
            <v>FY2017</v>
          </cell>
        </row>
        <row r="11209">
          <cell r="A11209" t="str">
            <v>FY2017</v>
          </cell>
        </row>
        <row r="11210">
          <cell r="A11210" t="str">
            <v>FY2017</v>
          </cell>
        </row>
        <row r="11211">
          <cell r="A11211" t="str">
            <v>FY2017</v>
          </cell>
        </row>
        <row r="11212">
          <cell r="A11212" t="str">
            <v>FY2017</v>
          </cell>
        </row>
        <row r="11213">
          <cell r="A11213" t="str">
            <v>FY2017</v>
          </cell>
        </row>
        <row r="11214">
          <cell r="A11214" t="str">
            <v>FY2017</v>
          </cell>
        </row>
        <row r="11215">
          <cell r="A11215" t="str">
            <v>FY2017</v>
          </cell>
        </row>
        <row r="11216">
          <cell r="A11216" t="str">
            <v>FY2017</v>
          </cell>
        </row>
        <row r="11217">
          <cell r="A11217" t="str">
            <v>FY2017</v>
          </cell>
        </row>
        <row r="11218">
          <cell r="A11218" t="str">
            <v>FY2017</v>
          </cell>
        </row>
        <row r="11219">
          <cell r="A11219" t="str">
            <v>FY2017</v>
          </cell>
        </row>
        <row r="11220">
          <cell r="A11220" t="str">
            <v>FY2017</v>
          </cell>
        </row>
        <row r="11221">
          <cell r="A11221" t="str">
            <v>FY2017</v>
          </cell>
        </row>
        <row r="11222">
          <cell r="A11222" t="str">
            <v>FY2017</v>
          </cell>
        </row>
        <row r="11223">
          <cell r="A11223" t="str">
            <v>FY2017</v>
          </cell>
        </row>
        <row r="11224">
          <cell r="A11224" t="str">
            <v>FY2017</v>
          </cell>
        </row>
        <row r="11225">
          <cell r="A11225" t="str">
            <v>FY2017</v>
          </cell>
        </row>
        <row r="11226">
          <cell r="A11226" t="str">
            <v>FY2017</v>
          </cell>
        </row>
        <row r="11227">
          <cell r="A11227" t="str">
            <v>FY2017</v>
          </cell>
        </row>
        <row r="11228">
          <cell r="A11228" t="str">
            <v>FY2017</v>
          </cell>
        </row>
        <row r="11229">
          <cell r="A11229" t="str">
            <v>FY2017</v>
          </cell>
        </row>
        <row r="11230">
          <cell r="A11230" t="str">
            <v>FY2017</v>
          </cell>
        </row>
        <row r="11231">
          <cell r="A11231" t="str">
            <v>FY2017</v>
          </cell>
        </row>
        <row r="11232">
          <cell r="A11232" t="str">
            <v>FY2017</v>
          </cell>
        </row>
        <row r="11233">
          <cell r="A11233" t="str">
            <v>FY2017</v>
          </cell>
        </row>
        <row r="11234">
          <cell r="A11234" t="str">
            <v>FY2017</v>
          </cell>
        </row>
        <row r="11235">
          <cell r="A11235" t="str">
            <v>FY2017</v>
          </cell>
        </row>
        <row r="11236">
          <cell r="A11236" t="str">
            <v>FY2017</v>
          </cell>
        </row>
        <row r="11237">
          <cell r="A11237" t="str">
            <v>FY2017</v>
          </cell>
        </row>
        <row r="11238">
          <cell r="A11238" t="str">
            <v>FY2017</v>
          </cell>
        </row>
        <row r="11239">
          <cell r="A11239" t="str">
            <v>FY2017</v>
          </cell>
        </row>
        <row r="11240">
          <cell r="A11240" t="str">
            <v>FY2017</v>
          </cell>
        </row>
        <row r="11241">
          <cell r="A11241" t="str">
            <v>FY2017</v>
          </cell>
        </row>
        <row r="11242">
          <cell r="A11242" t="str">
            <v>FY2017</v>
          </cell>
        </row>
        <row r="11243">
          <cell r="A11243" t="str">
            <v>FY2017</v>
          </cell>
        </row>
        <row r="11244">
          <cell r="A11244" t="str">
            <v>FY2017</v>
          </cell>
        </row>
        <row r="11245">
          <cell r="A11245" t="str">
            <v>FY2017</v>
          </cell>
        </row>
        <row r="11246">
          <cell r="A11246" t="str">
            <v>FY2017</v>
          </cell>
        </row>
        <row r="11247">
          <cell r="A11247" t="str">
            <v>FY2017</v>
          </cell>
        </row>
        <row r="11248">
          <cell r="A11248" t="str">
            <v>FY2017</v>
          </cell>
        </row>
        <row r="11249">
          <cell r="A11249" t="str">
            <v>FY2017</v>
          </cell>
        </row>
        <row r="11250">
          <cell r="A11250" t="str">
            <v>FY2017</v>
          </cell>
        </row>
        <row r="11251">
          <cell r="A11251" t="str">
            <v>FY2017</v>
          </cell>
        </row>
        <row r="11252">
          <cell r="A11252" t="str">
            <v>FY2017</v>
          </cell>
        </row>
        <row r="11253">
          <cell r="A11253" t="str">
            <v>FY2017</v>
          </cell>
        </row>
        <row r="11254">
          <cell r="A11254" t="str">
            <v>FY2017</v>
          </cell>
        </row>
        <row r="11255">
          <cell r="A11255" t="str">
            <v>FY2017</v>
          </cell>
        </row>
        <row r="11256">
          <cell r="A11256" t="str">
            <v>FY2017</v>
          </cell>
        </row>
        <row r="11257">
          <cell r="A11257" t="str">
            <v>FY2017</v>
          </cell>
        </row>
        <row r="11258">
          <cell r="A11258" t="str">
            <v>FY2017</v>
          </cell>
        </row>
        <row r="11259">
          <cell r="A11259" t="str">
            <v>FY2017</v>
          </cell>
        </row>
        <row r="11260">
          <cell r="A11260" t="str">
            <v>FY2017</v>
          </cell>
        </row>
        <row r="11261">
          <cell r="A11261" t="str">
            <v>FY2017</v>
          </cell>
        </row>
        <row r="11262">
          <cell r="A11262" t="str">
            <v>FY2017</v>
          </cell>
        </row>
        <row r="11263">
          <cell r="A11263" t="str">
            <v>FY2017</v>
          </cell>
        </row>
        <row r="11264">
          <cell r="A11264" t="str">
            <v>FY2017</v>
          </cell>
        </row>
        <row r="11265">
          <cell r="A11265" t="str">
            <v>FY2017</v>
          </cell>
        </row>
        <row r="11266">
          <cell r="A11266" t="str">
            <v>FY2017</v>
          </cell>
        </row>
        <row r="11267">
          <cell r="A11267" t="str">
            <v>FY2017</v>
          </cell>
        </row>
        <row r="11268">
          <cell r="A11268" t="str">
            <v>FY2017</v>
          </cell>
        </row>
        <row r="11269">
          <cell r="A11269" t="str">
            <v>FY2017</v>
          </cell>
        </row>
        <row r="11270">
          <cell r="A11270" t="str">
            <v>FY2017</v>
          </cell>
        </row>
        <row r="11271">
          <cell r="A11271" t="str">
            <v>FY2017</v>
          </cell>
        </row>
        <row r="11272">
          <cell r="A11272" t="str">
            <v>FY2017</v>
          </cell>
        </row>
        <row r="11273">
          <cell r="A11273" t="str">
            <v>FY2017</v>
          </cell>
        </row>
        <row r="11274">
          <cell r="A11274" t="str">
            <v>FY2017</v>
          </cell>
        </row>
        <row r="11275">
          <cell r="A11275" t="str">
            <v>FY2017</v>
          </cell>
        </row>
        <row r="11276">
          <cell r="A11276" t="str">
            <v>FY2017</v>
          </cell>
        </row>
        <row r="11277">
          <cell r="A11277" t="str">
            <v>FY2017</v>
          </cell>
        </row>
        <row r="11278">
          <cell r="A11278" t="str">
            <v>FY2017</v>
          </cell>
        </row>
        <row r="11279">
          <cell r="A11279" t="str">
            <v>FY2017</v>
          </cell>
        </row>
        <row r="11280">
          <cell r="A11280" t="str">
            <v>FY2017</v>
          </cell>
        </row>
        <row r="11281">
          <cell r="A11281" t="str">
            <v>FY2017</v>
          </cell>
        </row>
        <row r="11282">
          <cell r="A11282" t="str">
            <v>FY2017</v>
          </cell>
        </row>
        <row r="11283">
          <cell r="A11283" t="str">
            <v>FY2017</v>
          </cell>
        </row>
        <row r="11284">
          <cell r="A11284" t="str">
            <v>FY2017</v>
          </cell>
        </row>
        <row r="11285">
          <cell r="A11285" t="str">
            <v>FY2017</v>
          </cell>
        </row>
        <row r="11286">
          <cell r="A11286" t="str">
            <v>FY2017</v>
          </cell>
        </row>
        <row r="11287">
          <cell r="A11287" t="str">
            <v>FY2017</v>
          </cell>
        </row>
        <row r="11288">
          <cell r="A11288" t="str">
            <v>FY2017</v>
          </cell>
        </row>
        <row r="11289">
          <cell r="A11289" t="str">
            <v>FY2017</v>
          </cell>
        </row>
        <row r="11290">
          <cell r="A11290" t="str">
            <v>FY2017</v>
          </cell>
        </row>
        <row r="11291">
          <cell r="A11291" t="str">
            <v>FY2017</v>
          </cell>
        </row>
        <row r="11292">
          <cell r="A11292" t="str">
            <v>FY2017</v>
          </cell>
        </row>
        <row r="11293">
          <cell r="A11293" t="str">
            <v>FY2017</v>
          </cell>
        </row>
        <row r="11294">
          <cell r="A11294" t="str">
            <v>FY2017</v>
          </cell>
        </row>
        <row r="11295">
          <cell r="A11295" t="str">
            <v>FY2017</v>
          </cell>
        </row>
        <row r="11296">
          <cell r="A11296" t="str">
            <v>FY2017</v>
          </cell>
        </row>
        <row r="11297">
          <cell r="A11297" t="str">
            <v>FY2017</v>
          </cell>
        </row>
        <row r="11298">
          <cell r="A11298" t="str">
            <v>FY2017</v>
          </cell>
        </row>
        <row r="11299">
          <cell r="A11299" t="str">
            <v>FY2017</v>
          </cell>
        </row>
        <row r="11300">
          <cell r="A11300" t="str">
            <v>FY2017</v>
          </cell>
        </row>
        <row r="11301">
          <cell r="A11301" t="str">
            <v>FY2017</v>
          </cell>
        </row>
        <row r="11302">
          <cell r="A11302" t="str">
            <v>FY2017</v>
          </cell>
        </row>
        <row r="11303">
          <cell r="A11303" t="str">
            <v>FY2017</v>
          </cell>
        </row>
        <row r="11304">
          <cell r="A11304" t="str">
            <v>FY2017</v>
          </cell>
        </row>
        <row r="11305">
          <cell r="A11305" t="str">
            <v>FY2017</v>
          </cell>
        </row>
        <row r="11306">
          <cell r="A11306" t="str">
            <v>FY2017</v>
          </cell>
        </row>
        <row r="11307">
          <cell r="A11307" t="str">
            <v>FY2017</v>
          </cell>
        </row>
        <row r="11308">
          <cell r="A11308" t="str">
            <v>FY2017</v>
          </cell>
        </row>
        <row r="11309">
          <cell r="A11309" t="str">
            <v>FY2017</v>
          </cell>
        </row>
        <row r="11310">
          <cell r="A11310" t="str">
            <v>FY2017</v>
          </cell>
        </row>
        <row r="11311">
          <cell r="A11311" t="str">
            <v>FY2017</v>
          </cell>
        </row>
        <row r="11312">
          <cell r="A11312" t="str">
            <v>FY2017</v>
          </cell>
        </row>
        <row r="11313">
          <cell r="A11313" t="str">
            <v>FY2017</v>
          </cell>
        </row>
        <row r="11314">
          <cell r="A11314" t="str">
            <v>FY2017</v>
          </cell>
        </row>
        <row r="11315">
          <cell r="A11315" t="str">
            <v>FY2017</v>
          </cell>
        </row>
        <row r="11316">
          <cell r="A11316" t="str">
            <v>FY2017</v>
          </cell>
        </row>
        <row r="11317">
          <cell r="A11317" t="str">
            <v>FY2017</v>
          </cell>
        </row>
        <row r="11318">
          <cell r="A11318" t="str">
            <v>FY2017</v>
          </cell>
        </row>
        <row r="11319">
          <cell r="A11319" t="str">
            <v>FY2017</v>
          </cell>
        </row>
        <row r="11320">
          <cell r="A11320" t="str">
            <v>FY2017</v>
          </cell>
        </row>
        <row r="11321">
          <cell r="A11321" t="str">
            <v>FY2017</v>
          </cell>
        </row>
        <row r="11322">
          <cell r="A11322" t="str">
            <v>FY2017</v>
          </cell>
        </row>
        <row r="11323">
          <cell r="A11323" t="str">
            <v>FY2017</v>
          </cell>
        </row>
        <row r="11324">
          <cell r="A11324" t="str">
            <v>FY2017</v>
          </cell>
        </row>
        <row r="11325">
          <cell r="A11325" t="str">
            <v>FY2017</v>
          </cell>
        </row>
        <row r="11326">
          <cell r="A11326" t="str">
            <v>FY2017</v>
          </cell>
        </row>
        <row r="11327">
          <cell r="A11327" t="str">
            <v>FY2017</v>
          </cell>
        </row>
        <row r="11328">
          <cell r="A11328" t="str">
            <v>FY2017</v>
          </cell>
        </row>
        <row r="11329">
          <cell r="A11329" t="str">
            <v>FY2017</v>
          </cell>
        </row>
        <row r="11330">
          <cell r="A11330" t="str">
            <v>FY2017</v>
          </cell>
        </row>
        <row r="11331">
          <cell r="A11331" t="str">
            <v>FY2017</v>
          </cell>
        </row>
        <row r="11332">
          <cell r="A11332" t="str">
            <v>FY2017</v>
          </cell>
        </row>
        <row r="11333">
          <cell r="A11333" t="str">
            <v>FY2017</v>
          </cell>
        </row>
        <row r="11334">
          <cell r="A11334" t="str">
            <v>FY2017</v>
          </cell>
        </row>
        <row r="11335">
          <cell r="A11335" t="str">
            <v>FY2017</v>
          </cell>
        </row>
        <row r="11336">
          <cell r="A11336" t="str">
            <v>FY2017</v>
          </cell>
        </row>
        <row r="11337">
          <cell r="A11337" t="str">
            <v>FY2017</v>
          </cell>
        </row>
        <row r="11338">
          <cell r="A11338" t="str">
            <v>FY2017</v>
          </cell>
        </row>
        <row r="11339">
          <cell r="A11339" t="str">
            <v>FY2017</v>
          </cell>
        </row>
        <row r="11340">
          <cell r="A11340" t="str">
            <v>FY2017</v>
          </cell>
        </row>
        <row r="11341">
          <cell r="A11341" t="str">
            <v>FY2017</v>
          </cell>
        </row>
        <row r="11342">
          <cell r="A11342" t="str">
            <v>FY2017</v>
          </cell>
        </row>
        <row r="11343">
          <cell r="A11343" t="str">
            <v>FY2017</v>
          </cell>
        </row>
        <row r="11344">
          <cell r="A11344" t="str">
            <v>FY2017</v>
          </cell>
        </row>
        <row r="11345">
          <cell r="A11345" t="str">
            <v>FY2017</v>
          </cell>
        </row>
        <row r="11346">
          <cell r="A11346" t="str">
            <v>FY2017</v>
          </cell>
        </row>
        <row r="11347">
          <cell r="A11347" t="str">
            <v>FY2017</v>
          </cell>
        </row>
        <row r="11348">
          <cell r="A11348" t="str">
            <v>FY2017</v>
          </cell>
        </row>
        <row r="11349">
          <cell r="A11349" t="str">
            <v>FY2017</v>
          </cell>
        </row>
        <row r="11350">
          <cell r="A11350" t="str">
            <v>FY2017</v>
          </cell>
        </row>
        <row r="11351">
          <cell r="A11351" t="str">
            <v>FY2017</v>
          </cell>
        </row>
        <row r="11352">
          <cell r="A11352" t="str">
            <v>FY2017</v>
          </cell>
        </row>
        <row r="11353">
          <cell r="A11353" t="str">
            <v>FY2017</v>
          </cell>
        </row>
        <row r="11354">
          <cell r="A11354" t="str">
            <v>FY2017</v>
          </cell>
        </row>
        <row r="11355">
          <cell r="A11355" t="str">
            <v>FY2017</v>
          </cell>
        </row>
        <row r="11356">
          <cell r="A11356" t="str">
            <v>FY2017</v>
          </cell>
        </row>
        <row r="11357">
          <cell r="A11357" t="str">
            <v>FY2017</v>
          </cell>
        </row>
        <row r="11358">
          <cell r="A11358" t="str">
            <v>FY2017</v>
          </cell>
        </row>
        <row r="11359">
          <cell r="A11359" t="str">
            <v>FY2017</v>
          </cell>
        </row>
        <row r="11360">
          <cell r="A11360" t="str">
            <v>FY2017</v>
          </cell>
        </row>
        <row r="11361">
          <cell r="A11361" t="str">
            <v>FY2017</v>
          </cell>
        </row>
        <row r="11362">
          <cell r="A11362" t="str">
            <v>FY2017</v>
          </cell>
        </row>
        <row r="11363">
          <cell r="A11363" t="str">
            <v>FY2017</v>
          </cell>
        </row>
        <row r="11364">
          <cell r="A11364" t="str">
            <v>FY2017</v>
          </cell>
        </row>
        <row r="11365">
          <cell r="A11365" t="str">
            <v>FY2017</v>
          </cell>
        </row>
        <row r="11366">
          <cell r="A11366" t="str">
            <v>FY2017</v>
          </cell>
        </row>
        <row r="11367">
          <cell r="A11367" t="str">
            <v>FY2017</v>
          </cell>
        </row>
        <row r="11368">
          <cell r="A11368" t="str">
            <v>FY2017</v>
          </cell>
        </row>
        <row r="11369">
          <cell r="A11369" t="str">
            <v>FY2017</v>
          </cell>
        </row>
        <row r="11370">
          <cell r="A11370" t="str">
            <v>FY2017</v>
          </cell>
        </row>
        <row r="11371">
          <cell r="A11371" t="str">
            <v>FY2017</v>
          </cell>
        </row>
        <row r="11372">
          <cell r="A11372" t="str">
            <v>FY2017</v>
          </cell>
        </row>
        <row r="11373">
          <cell r="A11373" t="str">
            <v>FY2017</v>
          </cell>
        </row>
        <row r="11374">
          <cell r="A11374" t="str">
            <v>FY2017</v>
          </cell>
        </row>
        <row r="11375">
          <cell r="A11375" t="str">
            <v>FY2017</v>
          </cell>
        </row>
        <row r="11376">
          <cell r="A11376" t="str">
            <v>FY2017</v>
          </cell>
        </row>
        <row r="11377">
          <cell r="A11377" t="str">
            <v>FY2017</v>
          </cell>
        </row>
        <row r="11378">
          <cell r="A11378" t="str">
            <v>FY2017</v>
          </cell>
        </row>
        <row r="11379">
          <cell r="A11379" t="str">
            <v>FY2017</v>
          </cell>
        </row>
        <row r="11380">
          <cell r="A11380" t="str">
            <v>FY2017</v>
          </cell>
        </row>
        <row r="11381">
          <cell r="A11381" t="str">
            <v>FY2017</v>
          </cell>
        </row>
        <row r="11382">
          <cell r="A11382" t="str">
            <v>FY2017</v>
          </cell>
        </row>
        <row r="11383">
          <cell r="A11383" t="str">
            <v>FY2017</v>
          </cell>
        </row>
        <row r="11384">
          <cell r="A11384" t="str">
            <v>FY2017</v>
          </cell>
        </row>
        <row r="11385">
          <cell r="A11385" t="str">
            <v>FY2017</v>
          </cell>
        </row>
        <row r="11386">
          <cell r="A11386" t="str">
            <v>FY2017</v>
          </cell>
        </row>
        <row r="11387">
          <cell r="A11387" t="str">
            <v>FY2017</v>
          </cell>
        </row>
        <row r="11388">
          <cell r="A11388" t="str">
            <v>FY2017</v>
          </cell>
        </row>
        <row r="11389">
          <cell r="A11389" t="str">
            <v>FY2017</v>
          </cell>
        </row>
        <row r="11390">
          <cell r="A11390" t="str">
            <v>FY2017</v>
          </cell>
        </row>
        <row r="11391">
          <cell r="A11391" t="str">
            <v>FY2017</v>
          </cell>
        </row>
        <row r="11392">
          <cell r="A11392" t="str">
            <v>FY2017</v>
          </cell>
        </row>
        <row r="11393">
          <cell r="A11393" t="str">
            <v>FY2017</v>
          </cell>
        </row>
        <row r="11394">
          <cell r="A11394" t="str">
            <v>FY2017</v>
          </cell>
        </row>
        <row r="11395">
          <cell r="A11395" t="str">
            <v>FY2017</v>
          </cell>
        </row>
        <row r="11396">
          <cell r="A11396" t="str">
            <v>FY2017</v>
          </cell>
        </row>
        <row r="11397">
          <cell r="A11397" t="str">
            <v>FY2017</v>
          </cell>
        </row>
        <row r="11398">
          <cell r="A11398" t="str">
            <v>FY2017</v>
          </cell>
        </row>
        <row r="11399">
          <cell r="A11399" t="str">
            <v>FY2017</v>
          </cell>
        </row>
        <row r="11400">
          <cell r="A11400" t="str">
            <v>FY2017</v>
          </cell>
        </row>
        <row r="11401">
          <cell r="A11401" t="str">
            <v>FY2017</v>
          </cell>
        </row>
        <row r="11402">
          <cell r="A11402" t="str">
            <v>FY2017</v>
          </cell>
        </row>
        <row r="11403">
          <cell r="A11403" t="str">
            <v>FY2017</v>
          </cell>
        </row>
        <row r="11404">
          <cell r="A11404" t="str">
            <v>FY2017</v>
          </cell>
        </row>
        <row r="11405">
          <cell r="A11405" t="str">
            <v>FY2017</v>
          </cell>
        </row>
        <row r="11406">
          <cell r="A11406" t="str">
            <v>FY2017</v>
          </cell>
        </row>
        <row r="11407">
          <cell r="A11407" t="str">
            <v>FY2017</v>
          </cell>
        </row>
        <row r="11408">
          <cell r="A11408" t="str">
            <v>FY2017</v>
          </cell>
        </row>
        <row r="11409">
          <cell r="A11409" t="str">
            <v>FY2017</v>
          </cell>
        </row>
        <row r="11410">
          <cell r="A11410" t="str">
            <v>FY2017</v>
          </cell>
        </row>
        <row r="11411">
          <cell r="A11411" t="str">
            <v>FY2017</v>
          </cell>
        </row>
        <row r="11412">
          <cell r="A11412" t="str">
            <v>FY2017</v>
          </cell>
        </row>
        <row r="11413">
          <cell r="A11413" t="str">
            <v>FY2017</v>
          </cell>
        </row>
        <row r="11414">
          <cell r="A11414" t="str">
            <v>FY2017</v>
          </cell>
        </row>
        <row r="11415">
          <cell r="A11415" t="str">
            <v>FY2017</v>
          </cell>
        </row>
        <row r="11416">
          <cell r="A11416" t="str">
            <v>FY2017</v>
          </cell>
        </row>
        <row r="11417">
          <cell r="A11417" t="str">
            <v>FY2017</v>
          </cell>
        </row>
        <row r="11418">
          <cell r="A11418" t="str">
            <v>FY2017</v>
          </cell>
        </row>
        <row r="11419">
          <cell r="A11419" t="str">
            <v>FY2017</v>
          </cell>
        </row>
        <row r="11420">
          <cell r="A11420" t="str">
            <v>FY2017</v>
          </cell>
        </row>
        <row r="11421">
          <cell r="A11421" t="str">
            <v>FY2017</v>
          </cell>
        </row>
        <row r="11422">
          <cell r="A11422" t="str">
            <v>FY2017</v>
          </cell>
        </row>
        <row r="11423">
          <cell r="A11423" t="str">
            <v>FY2017</v>
          </cell>
        </row>
        <row r="11424">
          <cell r="A11424" t="str">
            <v>FY2017</v>
          </cell>
        </row>
        <row r="11425">
          <cell r="A11425" t="str">
            <v>FY2017</v>
          </cell>
        </row>
        <row r="11426">
          <cell r="A11426" t="str">
            <v>FY2017</v>
          </cell>
        </row>
        <row r="11427">
          <cell r="A11427" t="str">
            <v>FY2017</v>
          </cell>
        </row>
        <row r="11428">
          <cell r="A11428" t="str">
            <v>FY2017</v>
          </cell>
        </row>
        <row r="11429">
          <cell r="A11429" t="str">
            <v>FY2017</v>
          </cell>
        </row>
        <row r="11430">
          <cell r="A11430" t="str">
            <v>FY2017</v>
          </cell>
        </row>
        <row r="11431">
          <cell r="A11431" t="str">
            <v>FY2017</v>
          </cell>
        </row>
        <row r="11432">
          <cell r="A11432" t="str">
            <v>FY2017</v>
          </cell>
        </row>
        <row r="11433">
          <cell r="A11433" t="str">
            <v>FY2017</v>
          </cell>
        </row>
        <row r="11434">
          <cell r="A11434" t="str">
            <v>FY2017</v>
          </cell>
        </row>
        <row r="11435">
          <cell r="A11435" t="str">
            <v>FY2017</v>
          </cell>
        </row>
        <row r="11436">
          <cell r="A11436" t="str">
            <v>FY2017</v>
          </cell>
        </row>
        <row r="11437">
          <cell r="A11437" t="str">
            <v>FY2017</v>
          </cell>
        </row>
        <row r="11438">
          <cell r="A11438" t="str">
            <v>FY2017</v>
          </cell>
        </row>
        <row r="11439">
          <cell r="A11439" t="str">
            <v>FY2017</v>
          </cell>
        </row>
        <row r="11440">
          <cell r="A11440" t="str">
            <v>FY2017</v>
          </cell>
        </row>
        <row r="11441">
          <cell r="A11441" t="str">
            <v>FY2017</v>
          </cell>
        </row>
        <row r="11442">
          <cell r="A11442" t="str">
            <v>FY2017</v>
          </cell>
        </row>
        <row r="11443">
          <cell r="A11443" t="str">
            <v>FY2017</v>
          </cell>
        </row>
        <row r="11444">
          <cell r="A11444" t="str">
            <v>FY2017</v>
          </cell>
        </row>
        <row r="11445">
          <cell r="A11445" t="str">
            <v>FY2017</v>
          </cell>
        </row>
        <row r="11446">
          <cell r="A11446" t="str">
            <v>FY2017</v>
          </cell>
        </row>
        <row r="11447">
          <cell r="A11447" t="str">
            <v>FY2017</v>
          </cell>
        </row>
        <row r="11448">
          <cell r="A11448" t="str">
            <v>FY2017</v>
          </cell>
        </row>
        <row r="11449">
          <cell r="A11449" t="str">
            <v>FY2017</v>
          </cell>
        </row>
        <row r="11450">
          <cell r="A11450" t="str">
            <v>FY2017</v>
          </cell>
        </row>
        <row r="11451">
          <cell r="A11451" t="str">
            <v>FY2017</v>
          </cell>
        </row>
        <row r="11452">
          <cell r="A11452" t="str">
            <v>FY2017</v>
          </cell>
        </row>
        <row r="11453">
          <cell r="A11453" t="str">
            <v>FY2017</v>
          </cell>
        </row>
        <row r="11454">
          <cell r="A11454" t="str">
            <v>FY2017</v>
          </cell>
        </row>
        <row r="11455">
          <cell r="A11455" t="str">
            <v>FY2017</v>
          </cell>
        </row>
        <row r="11456">
          <cell r="A11456" t="str">
            <v>FY2017</v>
          </cell>
        </row>
        <row r="11457">
          <cell r="A11457" t="str">
            <v>FY2017</v>
          </cell>
        </row>
        <row r="11458">
          <cell r="A11458" t="str">
            <v>FY2017</v>
          </cell>
        </row>
        <row r="11459">
          <cell r="A11459" t="str">
            <v>FY2017</v>
          </cell>
        </row>
        <row r="11460">
          <cell r="A11460" t="str">
            <v>FY2017</v>
          </cell>
        </row>
        <row r="11461">
          <cell r="A11461" t="str">
            <v>FY2017</v>
          </cell>
        </row>
        <row r="11462">
          <cell r="A11462" t="str">
            <v>FY2017</v>
          </cell>
        </row>
        <row r="11463">
          <cell r="A11463" t="str">
            <v>FY2017</v>
          </cell>
        </row>
        <row r="11464">
          <cell r="A11464" t="str">
            <v>FY2017</v>
          </cell>
        </row>
        <row r="11465">
          <cell r="A11465" t="str">
            <v>FY2017</v>
          </cell>
        </row>
        <row r="11466">
          <cell r="A11466" t="str">
            <v>FY2017</v>
          </cell>
        </row>
        <row r="11467">
          <cell r="A11467" t="str">
            <v>FY2017</v>
          </cell>
        </row>
        <row r="11468">
          <cell r="A11468" t="str">
            <v>FY2017</v>
          </cell>
        </row>
        <row r="11469">
          <cell r="A11469" t="str">
            <v>FY2017</v>
          </cell>
        </row>
        <row r="11470">
          <cell r="A11470" t="str">
            <v>FY2017</v>
          </cell>
        </row>
        <row r="11471">
          <cell r="A11471" t="str">
            <v>FY2017</v>
          </cell>
        </row>
        <row r="11472">
          <cell r="A11472" t="str">
            <v>FY2017</v>
          </cell>
        </row>
        <row r="11473">
          <cell r="A11473" t="str">
            <v>FY2017</v>
          </cell>
        </row>
        <row r="11474">
          <cell r="A11474" t="str">
            <v>FY2017</v>
          </cell>
        </row>
        <row r="11475">
          <cell r="A11475" t="str">
            <v>FY2017</v>
          </cell>
        </row>
        <row r="11476">
          <cell r="A11476" t="str">
            <v>FY2017</v>
          </cell>
        </row>
        <row r="11477">
          <cell r="A11477" t="str">
            <v>FY2017</v>
          </cell>
        </row>
        <row r="11478">
          <cell r="A11478" t="str">
            <v>FY2017</v>
          </cell>
        </row>
        <row r="11479">
          <cell r="A11479" t="str">
            <v>FY2017</v>
          </cell>
        </row>
        <row r="11480">
          <cell r="A11480" t="str">
            <v>FY2017</v>
          </cell>
        </row>
        <row r="11481">
          <cell r="A11481" t="str">
            <v>FY2017</v>
          </cell>
        </row>
        <row r="11482">
          <cell r="A11482" t="str">
            <v>FY2017</v>
          </cell>
        </row>
        <row r="11483">
          <cell r="A11483" t="str">
            <v>FY2017</v>
          </cell>
        </row>
        <row r="11484">
          <cell r="A11484" t="str">
            <v>FY2017</v>
          </cell>
        </row>
        <row r="11485">
          <cell r="A11485" t="str">
            <v>FY2017</v>
          </cell>
        </row>
        <row r="11486">
          <cell r="A11486" t="str">
            <v>FY2017</v>
          </cell>
        </row>
        <row r="11487">
          <cell r="A11487" t="str">
            <v>FY2017</v>
          </cell>
        </row>
        <row r="11488">
          <cell r="A11488" t="str">
            <v>FY2017</v>
          </cell>
        </row>
        <row r="11489">
          <cell r="A11489" t="str">
            <v>FY2017</v>
          </cell>
        </row>
        <row r="11490">
          <cell r="A11490" t="str">
            <v>FY2017</v>
          </cell>
        </row>
        <row r="11491">
          <cell r="A11491" t="str">
            <v>FY2017</v>
          </cell>
        </row>
        <row r="11492">
          <cell r="A11492" t="str">
            <v>FY2017</v>
          </cell>
        </row>
        <row r="11493">
          <cell r="A11493" t="str">
            <v>FY2017</v>
          </cell>
        </row>
        <row r="11494">
          <cell r="A11494" t="str">
            <v>FY2017</v>
          </cell>
        </row>
        <row r="11495">
          <cell r="A11495" t="str">
            <v>FY2017</v>
          </cell>
        </row>
        <row r="11496">
          <cell r="A11496" t="str">
            <v>FY2017</v>
          </cell>
        </row>
        <row r="11497">
          <cell r="A11497" t="str">
            <v>FY2017</v>
          </cell>
        </row>
        <row r="11498">
          <cell r="A11498" t="str">
            <v>FY2017</v>
          </cell>
        </row>
        <row r="11499">
          <cell r="A11499" t="str">
            <v>FY2017</v>
          </cell>
        </row>
        <row r="11500">
          <cell r="A11500" t="str">
            <v>FY2017</v>
          </cell>
        </row>
        <row r="11501">
          <cell r="A11501" t="str">
            <v>FY2017</v>
          </cell>
        </row>
        <row r="11502">
          <cell r="A11502" t="str">
            <v>FY2017</v>
          </cell>
        </row>
        <row r="11503">
          <cell r="A11503" t="str">
            <v>FY2017</v>
          </cell>
        </row>
        <row r="11504">
          <cell r="A11504" t="str">
            <v>FY2017</v>
          </cell>
        </row>
        <row r="11505">
          <cell r="A11505" t="str">
            <v>FY2017</v>
          </cell>
        </row>
        <row r="11506">
          <cell r="A11506" t="str">
            <v>FY2017</v>
          </cell>
        </row>
        <row r="11507">
          <cell r="A11507" t="str">
            <v>FY2017</v>
          </cell>
        </row>
        <row r="11508">
          <cell r="A11508" t="str">
            <v>FY2017</v>
          </cell>
        </row>
        <row r="11509">
          <cell r="A11509" t="str">
            <v>FY2017</v>
          </cell>
        </row>
        <row r="11510">
          <cell r="A11510" t="str">
            <v>FY2017</v>
          </cell>
        </row>
        <row r="11511">
          <cell r="A11511" t="str">
            <v>FY2017</v>
          </cell>
        </row>
        <row r="11512">
          <cell r="A11512" t="str">
            <v>FY2017</v>
          </cell>
        </row>
        <row r="11513">
          <cell r="A11513" t="str">
            <v>FY2017</v>
          </cell>
        </row>
        <row r="11514">
          <cell r="A11514" t="str">
            <v>FY2017</v>
          </cell>
        </row>
        <row r="11515">
          <cell r="A11515" t="str">
            <v>FY2017</v>
          </cell>
        </row>
        <row r="11516">
          <cell r="A11516" t="str">
            <v>FY2017</v>
          </cell>
        </row>
        <row r="11517">
          <cell r="A11517" t="str">
            <v>FY2017</v>
          </cell>
        </row>
        <row r="11518">
          <cell r="A11518" t="str">
            <v>FY2017</v>
          </cell>
        </row>
        <row r="11519">
          <cell r="A11519" t="str">
            <v>FY2017</v>
          </cell>
        </row>
        <row r="11520">
          <cell r="A11520" t="str">
            <v>FY2017</v>
          </cell>
        </row>
        <row r="11521">
          <cell r="A11521" t="str">
            <v>FY2017</v>
          </cell>
        </row>
        <row r="11522">
          <cell r="A11522" t="str">
            <v>FY2017</v>
          </cell>
        </row>
        <row r="11523">
          <cell r="A11523" t="str">
            <v>FY2017</v>
          </cell>
        </row>
        <row r="11524">
          <cell r="A11524" t="str">
            <v>FY2017</v>
          </cell>
        </row>
        <row r="11525">
          <cell r="A11525" t="str">
            <v>FY2017</v>
          </cell>
        </row>
        <row r="11526">
          <cell r="A11526" t="str">
            <v>FY2017</v>
          </cell>
        </row>
        <row r="11527">
          <cell r="A11527" t="str">
            <v>FY2017</v>
          </cell>
        </row>
        <row r="11528">
          <cell r="A11528" t="str">
            <v>FY2017</v>
          </cell>
        </row>
        <row r="11529">
          <cell r="A11529" t="str">
            <v>FY2017</v>
          </cell>
        </row>
        <row r="11530">
          <cell r="A11530" t="str">
            <v>FY2017</v>
          </cell>
        </row>
        <row r="11531">
          <cell r="A11531" t="str">
            <v>FY2017</v>
          </cell>
        </row>
        <row r="11532">
          <cell r="A11532" t="str">
            <v>FY2017</v>
          </cell>
        </row>
        <row r="11533">
          <cell r="A11533" t="str">
            <v>FY2017</v>
          </cell>
        </row>
        <row r="11534">
          <cell r="A11534" t="str">
            <v>FY2017</v>
          </cell>
        </row>
        <row r="11535">
          <cell r="A11535" t="str">
            <v>FY2017</v>
          </cell>
        </row>
        <row r="11536">
          <cell r="A11536" t="str">
            <v>FY2017</v>
          </cell>
        </row>
        <row r="11537">
          <cell r="A11537" t="str">
            <v>FY2017</v>
          </cell>
        </row>
        <row r="11538">
          <cell r="A11538" t="str">
            <v>FY2017</v>
          </cell>
        </row>
        <row r="11539">
          <cell r="A11539" t="str">
            <v>FY2017</v>
          </cell>
        </row>
        <row r="11540">
          <cell r="A11540" t="str">
            <v>FY2017</v>
          </cell>
        </row>
        <row r="11541">
          <cell r="A11541" t="str">
            <v>FY2017</v>
          </cell>
        </row>
        <row r="11542">
          <cell r="A11542" t="str">
            <v>FY2017</v>
          </cell>
        </row>
        <row r="11543">
          <cell r="A11543" t="str">
            <v>FY2017</v>
          </cell>
        </row>
        <row r="11544">
          <cell r="A11544" t="str">
            <v>FY2017</v>
          </cell>
        </row>
        <row r="11545">
          <cell r="A11545" t="str">
            <v>FY2017</v>
          </cell>
        </row>
        <row r="11546">
          <cell r="A11546" t="str">
            <v>FY2017</v>
          </cell>
        </row>
        <row r="11547">
          <cell r="A11547" t="str">
            <v>FY2017</v>
          </cell>
        </row>
        <row r="11548">
          <cell r="A11548" t="str">
            <v>FY2017</v>
          </cell>
        </row>
        <row r="11549">
          <cell r="A11549" t="str">
            <v>FY2017</v>
          </cell>
        </row>
        <row r="11550">
          <cell r="A11550" t="str">
            <v>FY2017</v>
          </cell>
        </row>
        <row r="11551">
          <cell r="A11551" t="str">
            <v>FY2017</v>
          </cell>
        </row>
        <row r="11552">
          <cell r="A11552" t="str">
            <v>FY2017</v>
          </cell>
        </row>
        <row r="11553">
          <cell r="A11553" t="str">
            <v>FY2017</v>
          </cell>
        </row>
        <row r="11554">
          <cell r="A11554" t="str">
            <v>FY2017</v>
          </cell>
        </row>
        <row r="11555">
          <cell r="A11555" t="str">
            <v>FY2017</v>
          </cell>
        </row>
        <row r="11556">
          <cell r="A11556" t="str">
            <v>FY2017</v>
          </cell>
        </row>
        <row r="11557">
          <cell r="A11557" t="str">
            <v>FY2017</v>
          </cell>
        </row>
        <row r="11558">
          <cell r="A11558" t="str">
            <v>FY2017</v>
          </cell>
        </row>
        <row r="11559">
          <cell r="A11559" t="str">
            <v>FY2017</v>
          </cell>
        </row>
        <row r="11560">
          <cell r="A11560" t="str">
            <v>FY2017</v>
          </cell>
        </row>
        <row r="11561">
          <cell r="A11561" t="str">
            <v>FY2017</v>
          </cell>
        </row>
        <row r="11562">
          <cell r="A11562" t="str">
            <v>FY2017</v>
          </cell>
        </row>
        <row r="11563">
          <cell r="A11563" t="str">
            <v>FY2017</v>
          </cell>
        </row>
        <row r="11564">
          <cell r="A11564" t="str">
            <v>FY2017</v>
          </cell>
        </row>
        <row r="11565">
          <cell r="A11565" t="str">
            <v>FY2017</v>
          </cell>
        </row>
        <row r="11566">
          <cell r="A11566" t="str">
            <v>FY2017</v>
          </cell>
        </row>
        <row r="11567">
          <cell r="A11567" t="str">
            <v>FY2017</v>
          </cell>
        </row>
        <row r="11568">
          <cell r="A11568" t="str">
            <v>FY2017</v>
          </cell>
        </row>
        <row r="11569">
          <cell r="A11569" t="str">
            <v>FY2017</v>
          </cell>
        </row>
        <row r="11570">
          <cell r="A11570" t="str">
            <v>FY2017</v>
          </cell>
        </row>
        <row r="11571">
          <cell r="A11571" t="str">
            <v>FY2017</v>
          </cell>
        </row>
        <row r="11572">
          <cell r="A11572" t="str">
            <v>FY2017</v>
          </cell>
        </row>
        <row r="11573">
          <cell r="A11573" t="str">
            <v>FY2017</v>
          </cell>
        </row>
        <row r="11574">
          <cell r="A11574" t="str">
            <v>FY2017</v>
          </cell>
        </row>
        <row r="11575">
          <cell r="A11575" t="str">
            <v>FY2017</v>
          </cell>
        </row>
        <row r="11576">
          <cell r="A11576" t="str">
            <v>FY2017</v>
          </cell>
        </row>
        <row r="11577">
          <cell r="A11577" t="str">
            <v>FY2017</v>
          </cell>
        </row>
        <row r="11578">
          <cell r="A11578" t="str">
            <v>FY2017</v>
          </cell>
        </row>
        <row r="11579">
          <cell r="A11579" t="str">
            <v>FY2017</v>
          </cell>
        </row>
        <row r="11580">
          <cell r="A11580" t="str">
            <v>FY2017</v>
          </cell>
        </row>
        <row r="11581">
          <cell r="A11581" t="str">
            <v>FY2017</v>
          </cell>
        </row>
        <row r="11582">
          <cell r="A11582" t="str">
            <v>FY2017</v>
          </cell>
        </row>
        <row r="11583">
          <cell r="A11583" t="str">
            <v>FY2017</v>
          </cell>
        </row>
        <row r="11584">
          <cell r="A11584" t="str">
            <v>FY2017</v>
          </cell>
        </row>
        <row r="11585">
          <cell r="A11585" t="str">
            <v>FY2017</v>
          </cell>
        </row>
        <row r="11586">
          <cell r="A11586" t="str">
            <v>FY2017</v>
          </cell>
        </row>
        <row r="11587">
          <cell r="A11587" t="str">
            <v>FY2017</v>
          </cell>
        </row>
        <row r="11588">
          <cell r="A11588" t="str">
            <v>FY2017</v>
          </cell>
        </row>
        <row r="11589">
          <cell r="A11589" t="str">
            <v>FY2017</v>
          </cell>
        </row>
        <row r="11590">
          <cell r="A11590" t="str">
            <v>FY2017</v>
          </cell>
        </row>
        <row r="11591">
          <cell r="A11591" t="str">
            <v>FY2017</v>
          </cell>
        </row>
        <row r="11592">
          <cell r="A11592" t="str">
            <v>FY2017</v>
          </cell>
        </row>
        <row r="11593">
          <cell r="A11593" t="str">
            <v>FY2017</v>
          </cell>
        </row>
        <row r="11594">
          <cell r="A11594" t="str">
            <v>FY2017</v>
          </cell>
        </row>
        <row r="11595">
          <cell r="A11595" t="str">
            <v>FY2017</v>
          </cell>
        </row>
        <row r="11596">
          <cell r="A11596" t="str">
            <v>FY2017</v>
          </cell>
        </row>
        <row r="11597">
          <cell r="A11597" t="str">
            <v>FY2017</v>
          </cell>
        </row>
        <row r="11598">
          <cell r="A11598" t="str">
            <v>FY2017</v>
          </cell>
        </row>
        <row r="11599">
          <cell r="A11599" t="str">
            <v>FY2017</v>
          </cell>
        </row>
        <row r="11600">
          <cell r="A11600" t="str">
            <v>FY2017</v>
          </cell>
        </row>
        <row r="11601">
          <cell r="A11601" t="str">
            <v>FY2017</v>
          </cell>
        </row>
        <row r="11602">
          <cell r="A11602" t="str">
            <v>FY2017</v>
          </cell>
        </row>
        <row r="11603">
          <cell r="A11603" t="str">
            <v>FY2017</v>
          </cell>
        </row>
        <row r="11604">
          <cell r="A11604" t="str">
            <v>FY2017</v>
          </cell>
        </row>
        <row r="11605">
          <cell r="A11605" t="str">
            <v>FY2017</v>
          </cell>
        </row>
        <row r="11606">
          <cell r="A11606" t="str">
            <v>FY2017</v>
          </cell>
        </row>
        <row r="11607">
          <cell r="A11607" t="str">
            <v>FY2017</v>
          </cell>
        </row>
        <row r="11608">
          <cell r="A11608" t="str">
            <v>FY2017</v>
          </cell>
        </row>
        <row r="11609">
          <cell r="A11609" t="str">
            <v>FY2017</v>
          </cell>
        </row>
        <row r="11610">
          <cell r="A11610" t="str">
            <v>FY2017</v>
          </cell>
        </row>
        <row r="11611">
          <cell r="A11611" t="str">
            <v>FY2017</v>
          </cell>
        </row>
        <row r="11612">
          <cell r="A11612" t="str">
            <v>FY2017</v>
          </cell>
        </row>
        <row r="11613">
          <cell r="A11613" t="str">
            <v>FY2017</v>
          </cell>
        </row>
        <row r="11614">
          <cell r="A11614" t="str">
            <v>FY2017</v>
          </cell>
        </row>
        <row r="11615">
          <cell r="A11615" t="str">
            <v>FY2017</v>
          </cell>
        </row>
        <row r="11616">
          <cell r="A11616" t="str">
            <v>FY2017</v>
          </cell>
        </row>
        <row r="11617">
          <cell r="A11617" t="str">
            <v>FY2017</v>
          </cell>
        </row>
        <row r="11618">
          <cell r="A11618" t="str">
            <v>FY2017</v>
          </cell>
        </row>
        <row r="11619">
          <cell r="A11619" t="str">
            <v>FY2017</v>
          </cell>
        </row>
        <row r="11620">
          <cell r="A11620" t="str">
            <v>FY2017</v>
          </cell>
        </row>
        <row r="11621">
          <cell r="A11621" t="str">
            <v>FY2017</v>
          </cell>
        </row>
        <row r="11622">
          <cell r="A11622" t="str">
            <v>FY2017</v>
          </cell>
        </row>
        <row r="11623">
          <cell r="A11623" t="str">
            <v>FY2017</v>
          </cell>
        </row>
        <row r="11624">
          <cell r="A11624" t="str">
            <v>FY2017</v>
          </cell>
        </row>
        <row r="11625">
          <cell r="A11625" t="str">
            <v>FY2017</v>
          </cell>
        </row>
        <row r="11626">
          <cell r="A11626" t="str">
            <v>FY2017</v>
          </cell>
        </row>
        <row r="11627">
          <cell r="A11627" t="str">
            <v>FY2017</v>
          </cell>
        </row>
        <row r="11628">
          <cell r="A11628" t="str">
            <v>FY2017</v>
          </cell>
        </row>
        <row r="11629">
          <cell r="A11629" t="str">
            <v>FY2017</v>
          </cell>
        </row>
        <row r="11630">
          <cell r="A11630" t="str">
            <v>FY2017</v>
          </cell>
        </row>
        <row r="11631">
          <cell r="A11631" t="str">
            <v>FY2017</v>
          </cell>
        </row>
        <row r="11632">
          <cell r="A11632" t="str">
            <v>FY2017</v>
          </cell>
        </row>
        <row r="11633">
          <cell r="A11633" t="str">
            <v>FY2017</v>
          </cell>
        </row>
        <row r="11634">
          <cell r="A11634" t="str">
            <v>FY2017</v>
          </cell>
        </row>
        <row r="11635">
          <cell r="A11635" t="str">
            <v>FY2017</v>
          </cell>
        </row>
        <row r="11636">
          <cell r="A11636" t="str">
            <v>FY2017</v>
          </cell>
        </row>
        <row r="11637">
          <cell r="A11637" t="str">
            <v>FY2017</v>
          </cell>
        </row>
        <row r="11638">
          <cell r="A11638" t="str">
            <v>FY2017</v>
          </cell>
        </row>
        <row r="11639">
          <cell r="A11639" t="str">
            <v>FY2017</v>
          </cell>
        </row>
        <row r="11640">
          <cell r="A11640" t="str">
            <v>FY2017</v>
          </cell>
        </row>
        <row r="11641">
          <cell r="A11641" t="str">
            <v>FY2017</v>
          </cell>
        </row>
        <row r="11642">
          <cell r="A11642" t="str">
            <v>FY2017</v>
          </cell>
        </row>
        <row r="11643">
          <cell r="A11643" t="str">
            <v>FY2017</v>
          </cell>
        </row>
        <row r="11644">
          <cell r="A11644" t="str">
            <v>FY2017</v>
          </cell>
        </row>
        <row r="11645">
          <cell r="A11645" t="str">
            <v>FY2017</v>
          </cell>
        </row>
        <row r="11646">
          <cell r="A11646" t="str">
            <v>FY2017</v>
          </cell>
        </row>
        <row r="11647">
          <cell r="A11647" t="str">
            <v>FY2017</v>
          </cell>
        </row>
        <row r="11648">
          <cell r="A11648" t="str">
            <v>FY2017</v>
          </cell>
        </row>
        <row r="11649">
          <cell r="A11649" t="str">
            <v>FY2017</v>
          </cell>
        </row>
        <row r="11650">
          <cell r="A11650" t="str">
            <v>FY2017</v>
          </cell>
        </row>
        <row r="11651">
          <cell r="A11651" t="str">
            <v>FY2017</v>
          </cell>
        </row>
        <row r="11652">
          <cell r="A11652" t="str">
            <v>FY2017</v>
          </cell>
        </row>
        <row r="11653">
          <cell r="A11653" t="str">
            <v>FY2017</v>
          </cell>
        </row>
        <row r="11654">
          <cell r="A11654" t="str">
            <v>FY2017</v>
          </cell>
        </row>
        <row r="11655">
          <cell r="A11655" t="str">
            <v>FY2017</v>
          </cell>
        </row>
        <row r="11656">
          <cell r="A11656" t="str">
            <v>FY2017</v>
          </cell>
        </row>
        <row r="11657">
          <cell r="A11657" t="str">
            <v>FY2017</v>
          </cell>
        </row>
        <row r="11658">
          <cell r="A11658" t="str">
            <v>FY2017</v>
          </cell>
        </row>
        <row r="11659">
          <cell r="A11659" t="str">
            <v>FY2017</v>
          </cell>
        </row>
        <row r="11660">
          <cell r="A11660" t="str">
            <v>FY2017</v>
          </cell>
        </row>
        <row r="11661">
          <cell r="A11661" t="str">
            <v>FY2017</v>
          </cell>
        </row>
        <row r="11662">
          <cell r="A11662" t="str">
            <v>FY2017</v>
          </cell>
        </row>
        <row r="11663">
          <cell r="A11663" t="str">
            <v>FY2017</v>
          </cell>
        </row>
        <row r="11664">
          <cell r="A11664" t="str">
            <v>FY2017</v>
          </cell>
        </row>
        <row r="11665">
          <cell r="A11665" t="str">
            <v>FY2017</v>
          </cell>
        </row>
        <row r="11666">
          <cell r="A11666" t="str">
            <v>FY2017</v>
          </cell>
        </row>
        <row r="11667">
          <cell r="A11667" t="str">
            <v>FY2017</v>
          </cell>
        </row>
        <row r="11668">
          <cell r="A11668" t="str">
            <v>FY2017</v>
          </cell>
        </row>
        <row r="11669">
          <cell r="A11669" t="str">
            <v>FY2017</v>
          </cell>
        </row>
        <row r="11670">
          <cell r="A11670" t="str">
            <v>FY2017</v>
          </cell>
        </row>
        <row r="11671">
          <cell r="A11671" t="str">
            <v>FY2017</v>
          </cell>
        </row>
        <row r="11672">
          <cell r="A11672" t="str">
            <v>FY2017</v>
          </cell>
        </row>
        <row r="11673">
          <cell r="A11673" t="str">
            <v>FY2017</v>
          </cell>
        </row>
        <row r="11674">
          <cell r="A11674" t="str">
            <v>FY2017</v>
          </cell>
        </row>
        <row r="11675">
          <cell r="A11675" t="str">
            <v>FY2017</v>
          </cell>
        </row>
        <row r="11676">
          <cell r="A11676" t="str">
            <v>FY2017</v>
          </cell>
        </row>
        <row r="11677">
          <cell r="A11677" t="str">
            <v>FY2017</v>
          </cell>
        </row>
        <row r="11678">
          <cell r="A11678" t="str">
            <v>FY2017</v>
          </cell>
        </row>
        <row r="11679">
          <cell r="A11679" t="str">
            <v>FY2017</v>
          </cell>
        </row>
        <row r="11680">
          <cell r="A11680" t="str">
            <v>FY2017</v>
          </cell>
        </row>
        <row r="11681">
          <cell r="A11681" t="str">
            <v>FY2017</v>
          </cell>
        </row>
        <row r="11682">
          <cell r="A11682" t="str">
            <v>FY2017</v>
          </cell>
        </row>
        <row r="11683">
          <cell r="A11683" t="str">
            <v>FY2017</v>
          </cell>
        </row>
        <row r="11684">
          <cell r="A11684" t="str">
            <v>FY2017</v>
          </cell>
        </row>
        <row r="11685">
          <cell r="A11685" t="str">
            <v>FY2017</v>
          </cell>
        </row>
        <row r="11686">
          <cell r="A11686" t="str">
            <v>FY2017</v>
          </cell>
        </row>
        <row r="11687">
          <cell r="A11687" t="str">
            <v>FY2017</v>
          </cell>
        </row>
        <row r="11688">
          <cell r="A11688" t="str">
            <v>FY2017</v>
          </cell>
        </row>
        <row r="11689">
          <cell r="A11689" t="str">
            <v>FY2017</v>
          </cell>
        </row>
        <row r="11690">
          <cell r="A11690" t="str">
            <v>FY2017</v>
          </cell>
        </row>
        <row r="11691">
          <cell r="A11691" t="str">
            <v>FY2017</v>
          </cell>
        </row>
        <row r="11692">
          <cell r="A11692" t="str">
            <v>FY2017</v>
          </cell>
        </row>
        <row r="11693">
          <cell r="A11693" t="str">
            <v>FY2017</v>
          </cell>
        </row>
        <row r="11694">
          <cell r="A11694" t="str">
            <v>FY2017</v>
          </cell>
        </row>
        <row r="11695">
          <cell r="A11695" t="str">
            <v>FY2017</v>
          </cell>
        </row>
        <row r="11696">
          <cell r="A11696" t="str">
            <v>FY2017</v>
          </cell>
        </row>
        <row r="11697">
          <cell r="A11697" t="str">
            <v>FY2017</v>
          </cell>
        </row>
        <row r="11698">
          <cell r="A11698" t="str">
            <v>FY2017</v>
          </cell>
        </row>
        <row r="11699">
          <cell r="A11699" t="str">
            <v>FY2017</v>
          </cell>
        </row>
        <row r="11700">
          <cell r="A11700" t="str">
            <v>FY2017</v>
          </cell>
        </row>
        <row r="11701">
          <cell r="A11701" t="str">
            <v>FY2017</v>
          </cell>
        </row>
        <row r="11702">
          <cell r="A11702" t="str">
            <v>FY2017</v>
          </cell>
        </row>
        <row r="11703">
          <cell r="A11703" t="str">
            <v>FY2017</v>
          </cell>
        </row>
        <row r="11704">
          <cell r="A11704" t="str">
            <v>FY2017</v>
          </cell>
        </row>
        <row r="11705">
          <cell r="A11705" t="str">
            <v>FY2017</v>
          </cell>
        </row>
        <row r="11706">
          <cell r="A11706" t="str">
            <v>FY2017</v>
          </cell>
        </row>
        <row r="11707">
          <cell r="A11707" t="str">
            <v>FY2017</v>
          </cell>
        </row>
        <row r="11708">
          <cell r="A11708" t="str">
            <v>FY2017</v>
          </cell>
        </row>
        <row r="11709">
          <cell r="A11709" t="str">
            <v>FY2017</v>
          </cell>
        </row>
        <row r="11710">
          <cell r="A11710" t="str">
            <v>FY2017</v>
          </cell>
        </row>
        <row r="11711">
          <cell r="A11711" t="str">
            <v>FY2017</v>
          </cell>
        </row>
        <row r="11712">
          <cell r="A11712" t="str">
            <v>FY2017</v>
          </cell>
        </row>
        <row r="11713">
          <cell r="A11713" t="str">
            <v>FY2017</v>
          </cell>
        </row>
        <row r="11714">
          <cell r="A11714" t="str">
            <v>FY2017</v>
          </cell>
        </row>
        <row r="11715">
          <cell r="A11715" t="str">
            <v>FY2017</v>
          </cell>
        </row>
        <row r="11716">
          <cell r="A11716" t="str">
            <v>FY2017</v>
          </cell>
        </row>
        <row r="11717">
          <cell r="A11717" t="str">
            <v>FY2017</v>
          </cell>
        </row>
        <row r="11718">
          <cell r="A11718" t="str">
            <v>FY2017</v>
          </cell>
        </row>
        <row r="11719">
          <cell r="A11719" t="str">
            <v>FY2017</v>
          </cell>
        </row>
        <row r="11720">
          <cell r="A11720" t="str">
            <v>FY2017</v>
          </cell>
        </row>
        <row r="11721">
          <cell r="A11721" t="str">
            <v>FY2017</v>
          </cell>
        </row>
        <row r="11722">
          <cell r="A11722" t="str">
            <v>FY2017</v>
          </cell>
        </row>
        <row r="11723">
          <cell r="A11723" t="str">
            <v>FY2017</v>
          </cell>
        </row>
        <row r="11724">
          <cell r="A11724" t="str">
            <v>FY2017</v>
          </cell>
        </row>
        <row r="11725">
          <cell r="A11725" t="str">
            <v>FY2017</v>
          </cell>
        </row>
        <row r="11726">
          <cell r="A11726" t="str">
            <v>FY2017</v>
          </cell>
        </row>
        <row r="11727">
          <cell r="A11727" t="str">
            <v>FY2017</v>
          </cell>
        </row>
        <row r="11728">
          <cell r="A11728" t="str">
            <v>FY2017</v>
          </cell>
        </row>
        <row r="11729">
          <cell r="A11729" t="str">
            <v>FY2017</v>
          </cell>
        </row>
        <row r="11730">
          <cell r="A11730" t="str">
            <v>FY2017</v>
          </cell>
        </row>
        <row r="11731">
          <cell r="A11731" t="str">
            <v>FY2017</v>
          </cell>
        </row>
        <row r="11732">
          <cell r="A11732" t="str">
            <v>FY2017</v>
          </cell>
        </row>
        <row r="11733">
          <cell r="A11733" t="str">
            <v>FY2017</v>
          </cell>
        </row>
        <row r="11734">
          <cell r="A11734" t="str">
            <v>FY2017</v>
          </cell>
        </row>
        <row r="11735">
          <cell r="A11735" t="str">
            <v>FY2017</v>
          </cell>
        </row>
        <row r="11736">
          <cell r="A11736" t="str">
            <v>FY2017</v>
          </cell>
        </row>
        <row r="11737">
          <cell r="A11737" t="str">
            <v>FY2017</v>
          </cell>
        </row>
        <row r="11738">
          <cell r="A11738" t="str">
            <v>FY2017</v>
          </cell>
        </row>
        <row r="11739">
          <cell r="A11739" t="str">
            <v>FY2017</v>
          </cell>
        </row>
        <row r="11740">
          <cell r="A11740" t="str">
            <v>FY2017</v>
          </cell>
        </row>
        <row r="11741">
          <cell r="A11741" t="str">
            <v>FY2017</v>
          </cell>
        </row>
        <row r="11742">
          <cell r="A11742" t="str">
            <v>FY2017</v>
          </cell>
        </row>
        <row r="11743">
          <cell r="A11743" t="str">
            <v>FY2017</v>
          </cell>
        </row>
        <row r="11744">
          <cell r="A11744" t="str">
            <v>FY2017</v>
          </cell>
        </row>
        <row r="11745">
          <cell r="A11745" t="str">
            <v>FY2017</v>
          </cell>
        </row>
        <row r="11746">
          <cell r="A11746" t="str">
            <v>FY2017</v>
          </cell>
        </row>
        <row r="11747">
          <cell r="A11747" t="str">
            <v>FY2017</v>
          </cell>
        </row>
        <row r="11748">
          <cell r="A11748" t="str">
            <v>FY2017</v>
          </cell>
        </row>
        <row r="11749">
          <cell r="A11749" t="str">
            <v>FY2017</v>
          </cell>
        </row>
        <row r="11750">
          <cell r="A11750" t="str">
            <v>FY2017</v>
          </cell>
        </row>
        <row r="11751">
          <cell r="A11751" t="str">
            <v>FY2017</v>
          </cell>
        </row>
        <row r="11752">
          <cell r="A11752" t="str">
            <v>FY2017</v>
          </cell>
        </row>
        <row r="11753">
          <cell r="A11753" t="str">
            <v>FY2017</v>
          </cell>
        </row>
        <row r="11754">
          <cell r="A11754" t="str">
            <v>FY2017</v>
          </cell>
        </row>
        <row r="11755">
          <cell r="A11755" t="str">
            <v>FY2017</v>
          </cell>
        </row>
        <row r="11756">
          <cell r="A11756" t="str">
            <v>FY2017</v>
          </cell>
        </row>
        <row r="11757">
          <cell r="A11757" t="str">
            <v>FY2017</v>
          </cell>
        </row>
        <row r="11758">
          <cell r="A11758" t="str">
            <v>FY2017</v>
          </cell>
        </row>
        <row r="11759">
          <cell r="A11759" t="str">
            <v>FY2017</v>
          </cell>
        </row>
        <row r="11760">
          <cell r="A11760" t="str">
            <v>FY2017</v>
          </cell>
        </row>
        <row r="11761">
          <cell r="A11761" t="str">
            <v>FY2017</v>
          </cell>
        </row>
        <row r="11762">
          <cell r="A11762" t="str">
            <v>FY2017</v>
          </cell>
        </row>
        <row r="11763">
          <cell r="A11763" t="str">
            <v>FY2017</v>
          </cell>
        </row>
        <row r="11764">
          <cell r="A11764" t="str">
            <v>FY2017</v>
          </cell>
        </row>
        <row r="11765">
          <cell r="A11765" t="str">
            <v>FY2017</v>
          </cell>
        </row>
        <row r="11766">
          <cell r="A11766" t="str">
            <v>FY2017</v>
          </cell>
        </row>
        <row r="11767">
          <cell r="A11767" t="str">
            <v>FY2017</v>
          </cell>
        </row>
        <row r="11768">
          <cell r="A11768" t="str">
            <v>FY2017</v>
          </cell>
        </row>
        <row r="11769">
          <cell r="A11769" t="str">
            <v>FY2017</v>
          </cell>
        </row>
        <row r="11770">
          <cell r="A11770" t="str">
            <v>FY2017</v>
          </cell>
        </row>
        <row r="11771">
          <cell r="A11771" t="str">
            <v>FY2017</v>
          </cell>
        </row>
        <row r="11772">
          <cell r="A11772" t="str">
            <v>FY2017</v>
          </cell>
        </row>
        <row r="11773">
          <cell r="A11773" t="str">
            <v>FY2017</v>
          </cell>
        </row>
        <row r="11774">
          <cell r="A11774" t="str">
            <v>FY2017</v>
          </cell>
        </row>
        <row r="11775">
          <cell r="A11775" t="str">
            <v>FY2017</v>
          </cell>
        </row>
        <row r="11776">
          <cell r="A11776" t="str">
            <v>FY2017</v>
          </cell>
        </row>
        <row r="11777">
          <cell r="A11777" t="str">
            <v>FY2017</v>
          </cell>
        </row>
        <row r="11778">
          <cell r="A11778" t="str">
            <v>FY2017</v>
          </cell>
        </row>
        <row r="11779">
          <cell r="A11779" t="str">
            <v>FY2017</v>
          </cell>
        </row>
        <row r="11780">
          <cell r="A11780" t="str">
            <v>FY2017</v>
          </cell>
        </row>
        <row r="11781">
          <cell r="A11781" t="str">
            <v>FY2017</v>
          </cell>
        </row>
        <row r="11782">
          <cell r="A11782" t="str">
            <v>FY2017</v>
          </cell>
        </row>
        <row r="11783">
          <cell r="A11783" t="str">
            <v>FY2017</v>
          </cell>
        </row>
        <row r="11784">
          <cell r="A11784" t="str">
            <v>FY2017</v>
          </cell>
        </row>
        <row r="11785">
          <cell r="A11785" t="str">
            <v>FY2017</v>
          </cell>
        </row>
        <row r="11786">
          <cell r="A11786" t="str">
            <v>FY2017</v>
          </cell>
        </row>
        <row r="11787">
          <cell r="A11787" t="str">
            <v>FY2017</v>
          </cell>
        </row>
        <row r="11788">
          <cell r="A11788" t="str">
            <v>FY2017</v>
          </cell>
        </row>
        <row r="11789">
          <cell r="A11789" t="str">
            <v>FY2017</v>
          </cell>
        </row>
        <row r="11790">
          <cell r="A11790" t="str">
            <v>FY2017</v>
          </cell>
        </row>
        <row r="11791">
          <cell r="A11791" t="str">
            <v>FY2017</v>
          </cell>
        </row>
        <row r="11792">
          <cell r="A11792" t="str">
            <v>FY2017</v>
          </cell>
        </row>
        <row r="11793">
          <cell r="A11793" t="str">
            <v>FY2017</v>
          </cell>
        </row>
        <row r="11794">
          <cell r="A11794" t="str">
            <v>FY2017</v>
          </cell>
        </row>
        <row r="11795">
          <cell r="A11795" t="str">
            <v>FY2017</v>
          </cell>
        </row>
        <row r="11796">
          <cell r="A11796" t="str">
            <v>FY2017</v>
          </cell>
        </row>
        <row r="11797">
          <cell r="A11797" t="str">
            <v>FY2017</v>
          </cell>
        </row>
        <row r="11798">
          <cell r="A11798" t="str">
            <v>FY2017</v>
          </cell>
        </row>
        <row r="11799">
          <cell r="A11799" t="str">
            <v>FY2017</v>
          </cell>
        </row>
        <row r="11800">
          <cell r="A11800" t="str">
            <v>FY2017</v>
          </cell>
        </row>
        <row r="11801">
          <cell r="A11801" t="str">
            <v>FY2017</v>
          </cell>
        </row>
        <row r="11802">
          <cell r="A11802" t="str">
            <v>FY2017</v>
          </cell>
        </row>
        <row r="11803">
          <cell r="A11803" t="str">
            <v>FY2017</v>
          </cell>
        </row>
        <row r="11804">
          <cell r="A11804" t="str">
            <v>FY2017</v>
          </cell>
        </row>
        <row r="11805">
          <cell r="A11805" t="str">
            <v>FY2017</v>
          </cell>
        </row>
        <row r="11806">
          <cell r="A11806" t="str">
            <v>FY2017</v>
          </cell>
        </row>
        <row r="11807">
          <cell r="A11807" t="str">
            <v>FY2017</v>
          </cell>
        </row>
        <row r="11808">
          <cell r="A11808" t="str">
            <v>FY2017</v>
          </cell>
        </row>
        <row r="11809">
          <cell r="A11809" t="str">
            <v>FY2017</v>
          </cell>
        </row>
        <row r="11810">
          <cell r="A11810" t="str">
            <v>FY2017</v>
          </cell>
        </row>
        <row r="11811">
          <cell r="A11811" t="str">
            <v>FY2017</v>
          </cell>
        </row>
        <row r="11812">
          <cell r="A11812" t="str">
            <v>FY2017</v>
          </cell>
        </row>
        <row r="11813">
          <cell r="A11813" t="str">
            <v>FY2017</v>
          </cell>
        </row>
        <row r="11814">
          <cell r="A11814" t="str">
            <v>FY2017</v>
          </cell>
        </row>
        <row r="11815">
          <cell r="A11815" t="str">
            <v>FY2017</v>
          </cell>
        </row>
        <row r="11816">
          <cell r="A11816" t="str">
            <v>FY2017</v>
          </cell>
        </row>
        <row r="11817">
          <cell r="A11817" t="str">
            <v>FY2017</v>
          </cell>
        </row>
        <row r="11818">
          <cell r="A11818" t="str">
            <v>FY2017</v>
          </cell>
        </row>
        <row r="11819">
          <cell r="A11819" t="str">
            <v>FY2017</v>
          </cell>
        </row>
        <row r="11820">
          <cell r="A11820" t="str">
            <v>FY2017</v>
          </cell>
        </row>
        <row r="11821">
          <cell r="A11821" t="str">
            <v>FY2017</v>
          </cell>
        </row>
        <row r="11822">
          <cell r="A11822" t="str">
            <v>FY2017</v>
          </cell>
        </row>
        <row r="11823">
          <cell r="A11823" t="str">
            <v>FY2017</v>
          </cell>
        </row>
        <row r="11824">
          <cell r="A11824" t="str">
            <v>FY2017</v>
          </cell>
        </row>
        <row r="11825">
          <cell r="A11825" t="str">
            <v>FY2017</v>
          </cell>
        </row>
        <row r="11826">
          <cell r="A11826" t="str">
            <v>FY2017</v>
          </cell>
        </row>
        <row r="11827">
          <cell r="A11827" t="str">
            <v>FY2017</v>
          </cell>
        </row>
        <row r="11828">
          <cell r="A11828" t="str">
            <v>FY2017</v>
          </cell>
        </row>
        <row r="11829">
          <cell r="A11829" t="str">
            <v>FY2017</v>
          </cell>
        </row>
        <row r="11830">
          <cell r="A11830" t="str">
            <v>FY2017</v>
          </cell>
        </row>
        <row r="11831">
          <cell r="A11831" t="str">
            <v>FY2017</v>
          </cell>
        </row>
        <row r="11832">
          <cell r="A11832" t="str">
            <v>FY2017</v>
          </cell>
        </row>
        <row r="11833">
          <cell r="A11833" t="str">
            <v>FY2017</v>
          </cell>
        </row>
        <row r="11834">
          <cell r="A11834" t="str">
            <v>FY2017</v>
          </cell>
        </row>
        <row r="11835">
          <cell r="A11835" t="str">
            <v>FY2017</v>
          </cell>
        </row>
        <row r="11836">
          <cell r="A11836" t="str">
            <v>FY2017</v>
          </cell>
        </row>
        <row r="11837">
          <cell r="A11837" t="str">
            <v>FY2017</v>
          </cell>
        </row>
        <row r="11838">
          <cell r="A11838" t="str">
            <v>FY2017</v>
          </cell>
        </row>
        <row r="11839">
          <cell r="A11839" t="str">
            <v>FY2017</v>
          </cell>
        </row>
        <row r="11840">
          <cell r="A11840" t="str">
            <v>FY2017</v>
          </cell>
        </row>
        <row r="11841">
          <cell r="A11841" t="str">
            <v>FY2017</v>
          </cell>
        </row>
        <row r="11842">
          <cell r="A11842" t="str">
            <v>FY2017</v>
          </cell>
        </row>
        <row r="11843">
          <cell r="A11843" t="str">
            <v>FY2017</v>
          </cell>
        </row>
        <row r="11844">
          <cell r="A11844" t="str">
            <v>FY2017</v>
          </cell>
        </row>
        <row r="11845">
          <cell r="A11845" t="str">
            <v>FY2017</v>
          </cell>
        </row>
        <row r="11846">
          <cell r="A11846" t="str">
            <v>FY2017</v>
          </cell>
        </row>
        <row r="11847">
          <cell r="A11847" t="str">
            <v>FY2017</v>
          </cell>
        </row>
        <row r="11848">
          <cell r="A11848" t="str">
            <v>FY2017</v>
          </cell>
        </row>
        <row r="11849">
          <cell r="A11849" t="str">
            <v>FY2017</v>
          </cell>
        </row>
        <row r="11850">
          <cell r="A11850" t="str">
            <v>FY2017</v>
          </cell>
        </row>
        <row r="11851">
          <cell r="A11851" t="str">
            <v>FY2017</v>
          </cell>
        </row>
        <row r="11852">
          <cell r="A11852" t="str">
            <v>FY2017</v>
          </cell>
        </row>
        <row r="11853">
          <cell r="A11853" t="str">
            <v>FY2017</v>
          </cell>
        </row>
        <row r="11854">
          <cell r="A11854" t="str">
            <v>FY2017</v>
          </cell>
        </row>
        <row r="11855">
          <cell r="A11855" t="str">
            <v>FY2017</v>
          </cell>
        </row>
        <row r="11856">
          <cell r="A11856" t="str">
            <v>FY2017</v>
          </cell>
        </row>
        <row r="11857">
          <cell r="A11857" t="str">
            <v>FY2017</v>
          </cell>
        </row>
        <row r="11858">
          <cell r="A11858" t="str">
            <v>FY2017</v>
          </cell>
        </row>
        <row r="11859">
          <cell r="A11859" t="str">
            <v>FY2017</v>
          </cell>
        </row>
        <row r="11860">
          <cell r="A11860" t="str">
            <v>FY2017</v>
          </cell>
        </row>
        <row r="11861">
          <cell r="A11861" t="str">
            <v>FY2017</v>
          </cell>
        </row>
        <row r="11862">
          <cell r="A11862" t="str">
            <v>FY2017</v>
          </cell>
        </row>
        <row r="11863">
          <cell r="A11863" t="str">
            <v>FY2017</v>
          </cell>
        </row>
        <row r="11864">
          <cell r="A11864" t="str">
            <v>FY2017</v>
          </cell>
        </row>
        <row r="11865">
          <cell r="A11865" t="str">
            <v>FY2017</v>
          </cell>
        </row>
        <row r="11866">
          <cell r="A11866" t="str">
            <v>FY2017</v>
          </cell>
        </row>
        <row r="11867">
          <cell r="A11867" t="str">
            <v>FY2017</v>
          </cell>
        </row>
        <row r="11868">
          <cell r="A11868" t="str">
            <v>FY2017</v>
          </cell>
        </row>
        <row r="11869">
          <cell r="A11869" t="str">
            <v>FY2017</v>
          </cell>
        </row>
        <row r="11870">
          <cell r="A11870" t="str">
            <v>FY2017</v>
          </cell>
        </row>
        <row r="11871">
          <cell r="A11871" t="str">
            <v>FY2017</v>
          </cell>
        </row>
        <row r="11872">
          <cell r="A11872" t="str">
            <v>FY2017</v>
          </cell>
        </row>
        <row r="11873">
          <cell r="A11873" t="str">
            <v>FY2017</v>
          </cell>
        </row>
        <row r="11874">
          <cell r="A11874" t="str">
            <v>FY2017</v>
          </cell>
        </row>
        <row r="11875">
          <cell r="A11875" t="str">
            <v>FY2017</v>
          </cell>
        </row>
        <row r="11876">
          <cell r="A11876" t="str">
            <v>FY2017</v>
          </cell>
        </row>
        <row r="11877">
          <cell r="A11877" t="str">
            <v>FY2017</v>
          </cell>
        </row>
        <row r="11878">
          <cell r="A11878" t="str">
            <v>FY2017</v>
          </cell>
        </row>
        <row r="11879">
          <cell r="A11879" t="str">
            <v>FY2017</v>
          </cell>
        </row>
        <row r="11880">
          <cell r="A11880" t="str">
            <v>FY2017</v>
          </cell>
        </row>
        <row r="11881">
          <cell r="A11881" t="str">
            <v>FY2017</v>
          </cell>
        </row>
        <row r="11882">
          <cell r="A11882" t="str">
            <v>FY2017</v>
          </cell>
        </row>
        <row r="11883">
          <cell r="A11883" t="str">
            <v>FY2017</v>
          </cell>
        </row>
        <row r="11884">
          <cell r="A11884" t="str">
            <v>FY2017</v>
          </cell>
        </row>
        <row r="11885">
          <cell r="A11885" t="str">
            <v>FY2017</v>
          </cell>
        </row>
        <row r="11886">
          <cell r="A11886" t="str">
            <v>FY2017</v>
          </cell>
        </row>
        <row r="11887">
          <cell r="A11887" t="str">
            <v>FY2017</v>
          </cell>
        </row>
        <row r="11888">
          <cell r="A11888" t="str">
            <v>FY2017</v>
          </cell>
        </row>
        <row r="11889">
          <cell r="A11889" t="str">
            <v>FY2017</v>
          </cell>
        </row>
        <row r="11890">
          <cell r="A11890" t="str">
            <v>FY2017</v>
          </cell>
        </row>
        <row r="11891">
          <cell r="A11891" t="str">
            <v>FY2017</v>
          </cell>
        </row>
        <row r="11892">
          <cell r="A11892" t="str">
            <v>FY2017</v>
          </cell>
        </row>
        <row r="11893">
          <cell r="A11893" t="str">
            <v>FY2017</v>
          </cell>
        </row>
        <row r="11894">
          <cell r="A11894" t="str">
            <v>FY2017</v>
          </cell>
        </row>
        <row r="11895">
          <cell r="A11895" t="str">
            <v>FY2017</v>
          </cell>
        </row>
        <row r="11896">
          <cell r="A11896" t="str">
            <v>FY2017</v>
          </cell>
        </row>
        <row r="11897">
          <cell r="A11897" t="str">
            <v>FY2017</v>
          </cell>
        </row>
        <row r="11898">
          <cell r="A11898" t="str">
            <v>FY2017</v>
          </cell>
        </row>
        <row r="11899">
          <cell r="A11899" t="str">
            <v>FY2017</v>
          </cell>
        </row>
        <row r="11900">
          <cell r="A11900" t="str">
            <v>FY2017</v>
          </cell>
        </row>
        <row r="11901">
          <cell r="A11901" t="str">
            <v>FY2017</v>
          </cell>
        </row>
        <row r="11902">
          <cell r="A11902" t="str">
            <v>FY2017</v>
          </cell>
        </row>
        <row r="11903">
          <cell r="A11903" t="str">
            <v>FY2017</v>
          </cell>
        </row>
        <row r="11904">
          <cell r="A11904" t="str">
            <v>FY2017</v>
          </cell>
        </row>
        <row r="11905">
          <cell r="A11905" t="str">
            <v>FY2017</v>
          </cell>
        </row>
        <row r="11906">
          <cell r="A11906" t="str">
            <v>FY2017</v>
          </cell>
        </row>
        <row r="11907">
          <cell r="A11907" t="str">
            <v>FY2017</v>
          </cell>
        </row>
        <row r="11908">
          <cell r="A11908" t="str">
            <v>FY2017</v>
          </cell>
        </row>
        <row r="11909">
          <cell r="A11909" t="str">
            <v>FY2017</v>
          </cell>
        </row>
        <row r="11910">
          <cell r="A11910" t="str">
            <v>FY2017</v>
          </cell>
        </row>
        <row r="11911">
          <cell r="A11911" t="str">
            <v>FY2017</v>
          </cell>
        </row>
        <row r="11912">
          <cell r="A11912" t="str">
            <v>FY2017</v>
          </cell>
        </row>
        <row r="11913">
          <cell r="A11913" t="str">
            <v>FY2017</v>
          </cell>
        </row>
        <row r="11914">
          <cell r="A11914" t="str">
            <v>FY2017</v>
          </cell>
        </row>
        <row r="11915">
          <cell r="A11915" t="str">
            <v>FY2017</v>
          </cell>
        </row>
        <row r="11916">
          <cell r="A11916" t="str">
            <v>FY2017</v>
          </cell>
        </row>
        <row r="11917">
          <cell r="A11917" t="str">
            <v>FY2017</v>
          </cell>
        </row>
        <row r="11918">
          <cell r="A11918" t="str">
            <v>FY2017</v>
          </cell>
        </row>
        <row r="11919">
          <cell r="A11919" t="str">
            <v>FY2017</v>
          </cell>
        </row>
        <row r="11920">
          <cell r="A11920" t="str">
            <v>FY2017</v>
          </cell>
        </row>
        <row r="11921">
          <cell r="A11921" t="str">
            <v>FY2017</v>
          </cell>
        </row>
        <row r="11922">
          <cell r="A11922" t="str">
            <v>FY2017</v>
          </cell>
        </row>
        <row r="11923">
          <cell r="A11923" t="str">
            <v>FY2017</v>
          </cell>
        </row>
        <row r="11924">
          <cell r="A11924" t="str">
            <v>FY2017</v>
          </cell>
        </row>
        <row r="11925">
          <cell r="A11925" t="str">
            <v>FY2017</v>
          </cell>
        </row>
        <row r="11926">
          <cell r="A11926" t="str">
            <v>FY2017</v>
          </cell>
        </row>
        <row r="11927">
          <cell r="A11927" t="str">
            <v>FY2017</v>
          </cell>
        </row>
        <row r="11928">
          <cell r="A11928" t="str">
            <v>FY2017</v>
          </cell>
        </row>
        <row r="11929">
          <cell r="A11929" t="str">
            <v>FY2017</v>
          </cell>
        </row>
        <row r="11930">
          <cell r="A11930" t="str">
            <v>FY2017</v>
          </cell>
        </row>
        <row r="11931">
          <cell r="A11931" t="str">
            <v>FY2017</v>
          </cell>
        </row>
        <row r="11932">
          <cell r="A11932" t="str">
            <v>FY2017</v>
          </cell>
        </row>
        <row r="11933">
          <cell r="A11933" t="str">
            <v>FY2017</v>
          </cell>
        </row>
        <row r="11934">
          <cell r="A11934" t="str">
            <v>FY2017</v>
          </cell>
        </row>
        <row r="11935">
          <cell r="A11935" t="str">
            <v>FY2017</v>
          </cell>
        </row>
        <row r="11936">
          <cell r="A11936" t="str">
            <v>FY2017</v>
          </cell>
        </row>
        <row r="11937">
          <cell r="A11937" t="str">
            <v>FY2017</v>
          </cell>
        </row>
        <row r="11938">
          <cell r="A11938" t="str">
            <v>FY2017</v>
          </cell>
        </row>
        <row r="11939">
          <cell r="A11939" t="str">
            <v>FY2017</v>
          </cell>
        </row>
        <row r="11940">
          <cell r="A11940" t="str">
            <v>FY2017</v>
          </cell>
        </row>
        <row r="11941">
          <cell r="A11941" t="str">
            <v>FY2017</v>
          </cell>
        </row>
        <row r="11942">
          <cell r="A11942" t="str">
            <v>FY2017</v>
          </cell>
        </row>
        <row r="11943">
          <cell r="A11943" t="str">
            <v>FY2017</v>
          </cell>
        </row>
        <row r="11944">
          <cell r="A11944" t="str">
            <v>FY2017</v>
          </cell>
        </row>
        <row r="11945">
          <cell r="A11945" t="str">
            <v>FY2017</v>
          </cell>
        </row>
        <row r="11946">
          <cell r="A11946" t="str">
            <v>FY2017</v>
          </cell>
        </row>
        <row r="11947">
          <cell r="A11947" t="str">
            <v>FY2017</v>
          </cell>
        </row>
        <row r="11948">
          <cell r="A11948" t="str">
            <v>FY2017</v>
          </cell>
        </row>
        <row r="11949">
          <cell r="A11949" t="str">
            <v>FY2017</v>
          </cell>
        </row>
        <row r="11950">
          <cell r="A11950" t="str">
            <v>FY2017</v>
          </cell>
        </row>
        <row r="11951">
          <cell r="A11951" t="str">
            <v>FY2017</v>
          </cell>
        </row>
        <row r="11952">
          <cell r="A11952" t="str">
            <v>FY2017</v>
          </cell>
        </row>
        <row r="11953">
          <cell r="A11953" t="str">
            <v>FY2017</v>
          </cell>
        </row>
        <row r="11954">
          <cell r="A11954" t="str">
            <v>FY2017</v>
          </cell>
        </row>
        <row r="11955">
          <cell r="A11955" t="str">
            <v>FY2017</v>
          </cell>
        </row>
        <row r="11956">
          <cell r="A11956" t="str">
            <v>FY2017</v>
          </cell>
        </row>
        <row r="11957">
          <cell r="A11957" t="str">
            <v>FY2017</v>
          </cell>
        </row>
        <row r="11958">
          <cell r="A11958" t="str">
            <v>FY2017</v>
          </cell>
        </row>
        <row r="11959">
          <cell r="A11959" t="str">
            <v>FY2017</v>
          </cell>
        </row>
        <row r="11960">
          <cell r="A11960" t="str">
            <v>FY2017</v>
          </cell>
        </row>
        <row r="11961">
          <cell r="A11961" t="str">
            <v>FY2017</v>
          </cell>
        </row>
        <row r="11962">
          <cell r="A11962" t="str">
            <v>FY2017</v>
          </cell>
        </row>
        <row r="11963">
          <cell r="A11963" t="str">
            <v>FY2017</v>
          </cell>
        </row>
        <row r="11964">
          <cell r="A11964" t="str">
            <v>FY2017</v>
          </cell>
        </row>
        <row r="11965">
          <cell r="A11965" t="str">
            <v>FY2017</v>
          </cell>
        </row>
        <row r="11966">
          <cell r="A11966" t="str">
            <v>FY2017</v>
          </cell>
        </row>
        <row r="11967">
          <cell r="A11967" t="str">
            <v>FY2017</v>
          </cell>
        </row>
        <row r="11968">
          <cell r="A11968" t="str">
            <v>FY2017</v>
          </cell>
        </row>
        <row r="11969">
          <cell r="A11969" t="str">
            <v>FY2017</v>
          </cell>
        </row>
        <row r="11970">
          <cell r="A11970" t="str">
            <v>FY2017</v>
          </cell>
        </row>
        <row r="11971">
          <cell r="A11971" t="str">
            <v>FY2017</v>
          </cell>
        </row>
        <row r="11972">
          <cell r="A11972" t="str">
            <v>FY2017</v>
          </cell>
        </row>
        <row r="11973">
          <cell r="A11973" t="str">
            <v>FY2017</v>
          </cell>
        </row>
        <row r="11974">
          <cell r="A11974" t="str">
            <v>FY2017</v>
          </cell>
        </row>
        <row r="11975">
          <cell r="A11975" t="str">
            <v>FY2017</v>
          </cell>
        </row>
        <row r="11976">
          <cell r="A11976" t="str">
            <v>FY2017</v>
          </cell>
        </row>
        <row r="11977">
          <cell r="A11977" t="str">
            <v>FY2017</v>
          </cell>
        </row>
        <row r="11978">
          <cell r="A11978" t="str">
            <v>FY2017</v>
          </cell>
        </row>
        <row r="11979">
          <cell r="A11979" t="str">
            <v>FY2017</v>
          </cell>
        </row>
        <row r="11980">
          <cell r="A11980" t="str">
            <v>FY2017</v>
          </cell>
        </row>
        <row r="11981">
          <cell r="A11981" t="str">
            <v>FY2017</v>
          </cell>
        </row>
        <row r="11982">
          <cell r="A11982" t="str">
            <v>FY2017</v>
          </cell>
        </row>
        <row r="11983">
          <cell r="A11983" t="str">
            <v>FY2017</v>
          </cell>
        </row>
        <row r="11984">
          <cell r="A11984" t="str">
            <v>FY2017</v>
          </cell>
        </row>
        <row r="11985">
          <cell r="A11985" t="str">
            <v>FY2017</v>
          </cell>
        </row>
        <row r="11986">
          <cell r="A11986" t="str">
            <v>FY2017</v>
          </cell>
        </row>
        <row r="11987">
          <cell r="A11987" t="str">
            <v>FY2017</v>
          </cell>
        </row>
        <row r="11988">
          <cell r="A11988" t="str">
            <v>FY2017</v>
          </cell>
        </row>
        <row r="11989">
          <cell r="A11989" t="str">
            <v>FY2017</v>
          </cell>
        </row>
        <row r="11990">
          <cell r="A11990" t="str">
            <v>FY2017</v>
          </cell>
        </row>
        <row r="11991">
          <cell r="A11991" t="str">
            <v>FY2017</v>
          </cell>
        </row>
        <row r="11992">
          <cell r="A11992" t="str">
            <v>FY2017</v>
          </cell>
        </row>
        <row r="11993">
          <cell r="A11993" t="str">
            <v>FY2017</v>
          </cell>
        </row>
        <row r="11994">
          <cell r="A11994" t="str">
            <v>FY2017</v>
          </cell>
        </row>
        <row r="11995">
          <cell r="A11995" t="str">
            <v>FY2017</v>
          </cell>
        </row>
        <row r="11996">
          <cell r="A11996" t="str">
            <v>FY2017</v>
          </cell>
        </row>
        <row r="11997">
          <cell r="A11997" t="str">
            <v>FY2017</v>
          </cell>
        </row>
        <row r="11998">
          <cell r="A11998" t="str">
            <v>FY2017</v>
          </cell>
        </row>
        <row r="11999">
          <cell r="A11999" t="str">
            <v>FY2017</v>
          </cell>
        </row>
        <row r="12000">
          <cell r="A12000" t="str">
            <v>FY2017</v>
          </cell>
        </row>
        <row r="12001">
          <cell r="A12001" t="str">
            <v>FY2017</v>
          </cell>
        </row>
        <row r="12002">
          <cell r="A12002" t="str">
            <v>FY2017</v>
          </cell>
        </row>
        <row r="12003">
          <cell r="A12003" t="str">
            <v>FY2017</v>
          </cell>
        </row>
        <row r="12004">
          <cell r="A12004" t="str">
            <v>FY2017</v>
          </cell>
        </row>
        <row r="12005">
          <cell r="A12005" t="str">
            <v>FY2017</v>
          </cell>
        </row>
        <row r="12006">
          <cell r="A12006" t="str">
            <v>FY2017</v>
          </cell>
        </row>
        <row r="12007">
          <cell r="A12007" t="str">
            <v>FY2017</v>
          </cell>
        </row>
        <row r="12008">
          <cell r="A12008" t="str">
            <v>FY2017</v>
          </cell>
        </row>
        <row r="12009">
          <cell r="A12009" t="str">
            <v>FY2017</v>
          </cell>
        </row>
        <row r="12010">
          <cell r="A12010" t="str">
            <v>FY2017</v>
          </cell>
        </row>
        <row r="12011">
          <cell r="A12011" t="str">
            <v>FY2017</v>
          </cell>
        </row>
        <row r="12012">
          <cell r="A12012" t="str">
            <v>FY2017</v>
          </cell>
        </row>
        <row r="12013">
          <cell r="A12013" t="str">
            <v>FY2017</v>
          </cell>
        </row>
        <row r="12014">
          <cell r="A12014" t="str">
            <v>FY2017</v>
          </cell>
        </row>
        <row r="12015">
          <cell r="A12015" t="str">
            <v>FY2017</v>
          </cell>
        </row>
        <row r="12016">
          <cell r="A12016" t="str">
            <v>FY2017</v>
          </cell>
        </row>
        <row r="12017">
          <cell r="A12017" t="str">
            <v>FY2017</v>
          </cell>
        </row>
        <row r="12018">
          <cell r="A12018" t="str">
            <v>FY2017</v>
          </cell>
        </row>
        <row r="12019">
          <cell r="A12019" t="str">
            <v>FY2017</v>
          </cell>
        </row>
        <row r="12020">
          <cell r="A12020" t="str">
            <v>FY2017</v>
          </cell>
        </row>
        <row r="12021">
          <cell r="A12021" t="str">
            <v>FY2017</v>
          </cell>
        </row>
        <row r="12022">
          <cell r="A12022" t="str">
            <v>FY2017</v>
          </cell>
        </row>
        <row r="12023">
          <cell r="A12023" t="str">
            <v>FY2017</v>
          </cell>
        </row>
        <row r="12024">
          <cell r="A12024" t="str">
            <v>FY2017</v>
          </cell>
        </row>
        <row r="12025">
          <cell r="A12025" t="str">
            <v>FY2017</v>
          </cell>
        </row>
        <row r="12026">
          <cell r="A12026" t="str">
            <v>FY2017</v>
          </cell>
        </row>
        <row r="12027">
          <cell r="A12027" t="str">
            <v>FY2017</v>
          </cell>
        </row>
        <row r="12028">
          <cell r="A12028" t="str">
            <v>FY2017</v>
          </cell>
        </row>
        <row r="12029">
          <cell r="A12029" t="str">
            <v>FY2017</v>
          </cell>
        </row>
        <row r="12030">
          <cell r="A12030" t="str">
            <v>FY2017</v>
          </cell>
        </row>
        <row r="12031">
          <cell r="A12031" t="str">
            <v>FY2017</v>
          </cell>
        </row>
        <row r="12032">
          <cell r="A12032" t="str">
            <v>FY2017</v>
          </cell>
        </row>
        <row r="12033">
          <cell r="A12033" t="str">
            <v>FY2017</v>
          </cell>
        </row>
        <row r="12034">
          <cell r="A12034" t="str">
            <v>FY2017</v>
          </cell>
        </row>
        <row r="12035">
          <cell r="A12035" t="str">
            <v>FY2017</v>
          </cell>
        </row>
        <row r="12036">
          <cell r="A12036" t="str">
            <v>FY2017</v>
          </cell>
        </row>
        <row r="12037">
          <cell r="A12037" t="str">
            <v>FY2017</v>
          </cell>
        </row>
        <row r="12038">
          <cell r="A12038" t="str">
            <v>FY2017</v>
          </cell>
        </row>
        <row r="12039">
          <cell r="A12039" t="str">
            <v>FY2017</v>
          </cell>
        </row>
        <row r="12040">
          <cell r="A12040" t="str">
            <v>FY2017</v>
          </cell>
        </row>
        <row r="12041">
          <cell r="A12041" t="str">
            <v>FY2017</v>
          </cell>
        </row>
        <row r="12042">
          <cell r="A12042" t="str">
            <v>FY2017</v>
          </cell>
        </row>
        <row r="12043">
          <cell r="A12043" t="str">
            <v>FY2017</v>
          </cell>
        </row>
        <row r="12044">
          <cell r="A12044" t="str">
            <v>FY2017</v>
          </cell>
        </row>
        <row r="12045">
          <cell r="A12045" t="str">
            <v>FY2017</v>
          </cell>
        </row>
        <row r="12046">
          <cell r="A12046" t="str">
            <v>FY2017</v>
          </cell>
        </row>
        <row r="12047">
          <cell r="A12047" t="str">
            <v>FY2017</v>
          </cell>
        </row>
        <row r="12048">
          <cell r="A12048" t="str">
            <v>FY2017</v>
          </cell>
        </row>
        <row r="12049">
          <cell r="A12049" t="str">
            <v>FY2017</v>
          </cell>
        </row>
        <row r="12050">
          <cell r="A12050" t="str">
            <v>FY2017</v>
          </cell>
        </row>
        <row r="12051">
          <cell r="A12051" t="str">
            <v>FY2017</v>
          </cell>
        </row>
        <row r="12052">
          <cell r="A12052" t="str">
            <v>FY2017</v>
          </cell>
        </row>
        <row r="12053">
          <cell r="A12053" t="str">
            <v>FY2017</v>
          </cell>
        </row>
        <row r="12054">
          <cell r="A12054" t="str">
            <v>FY2017</v>
          </cell>
        </row>
        <row r="12055">
          <cell r="A12055" t="str">
            <v>FY2017</v>
          </cell>
        </row>
        <row r="12056">
          <cell r="A12056" t="str">
            <v>FY2017</v>
          </cell>
        </row>
        <row r="12057">
          <cell r="A12057" t="str">
            <v>FY2017</v>
          </cell>
        </row>
        <row r="12058">
          <cell r="A12058" t="str">
            <v>FY2017</v>
          </cell>
        </row>
        <row r="12059">
          <cell r="A12059" t="str">
            <v>FY2017</v>
          </cell>
        </row>
        <row r="12060">
          <cell r="A12060" t="str">
            <v>FY2017</v>
          </cell>
        </row>
        <row r="12061">
          <cell r="A12061" t="str">
            <v>FY2017</v>
          </cell>
        </row>
        <row r="12062">
          <cell r="A12062" t="str">
            <v>FY2017</v>
          </cell>
        </row>
        <row r="12063">
          <cell r="A12063" t="str">
            <v>FY2017</v>
          </cell>
        </row>
        <row r="12064">
          <cell r="A12064" t="str">
            <v>FY2017</v>
          </cell>
        </row>
        <row r="12065">
          <cell r="A12065" t="str">
            <v>FY2017</v>
          </cell>
        </row>
        <row r="12066">
          <cell r="A12066" t="str">
            <v>FY2017</v>
          </cell>
        </row>
        <row r="12067">
          <cell r="A12067" t="str">
            <v>FY2017</v>
          </cell>
        </row>
        <row r="12068">
          <cell r="A12068" t="str">
            <v>FY2017</v>
          </cell>
        </row>
        <row r="12069">
          <cell r="A12069" t="str">
            <v>FY2017</v>
          </cell>
        </row>
        <row r="12070">
          <cell r="A12070" t="str">
            <v>FY2017</v>
          </cell>
        </row>
        <row r="12071">
          <cell r="A12071" t="str">
            <v>FY2017</v>
          </cell>
        </row>
        <row r="12072">
          <cell r="A12072" t="str">
            <v>FY2017</v>
          </cell>
        </row>
        <row r="12073">
          <cell r="A12073" t="str">
            <v>FY2017</v>
          </cell>
        </row>
        <row r="12074">
          <cell r="A12074" t="str">
            <v>FY2017</v>
          </cell>
        </row>
        <row r="12075">
          <cell r="A12075" t="str">
            <v>FY2017</v>
          </cell>
        </row>
        <row r="12076">
          <cell r="A12076" t="str">
            <v>FY2017</v>
          </cell>
        </row>
        <row r="12077">
          <cell r="A12077" t="str">
            <v>FY2017</v>
          </cell>
        </row>
        <row r="12078">
          <cell r="A12078" t="str">
            <v>FY2017</v>
          </cell>
        </row>
        <row r="12079">
          <cell r="A12079" t="str">
            <v>FY2017</v>
          </cell>
        </row>
        <row r="12080">
          <cell r="A12080" t="str">
            <v>FY2017</v>
          </cell>
        </row>
        <row r="12081">
          <cell r="A12081" t="str">
            <v>FY2017</v>
          </cell>
        </row>
        <row r="12082">
          <cell r="A12082" t="str">
            <v>FY2017</v>
          </cell>
        </row>
        <row r="12083">
          <cell r="A12083" t="str">
            <v>FY2017</v>
          </cell>
        </row>
        <row r="12084">
          <cell r="A12084" t="str">
            <v>FY2017</v>
          </cell>
        </row>
        <row r="12085">
          <cell r="A12085" t="str">
            <v>FY2017</v>
          </cell>
        </row>
        <row r="12086">
          <cell r="A12086" t="str">
            <v>FY2017</v>
          </cell>
        </row>
        <row r="12087">
          <cell r="A12087" t="str">
            <v>FY2017</v>
          </cell>
        </row>
        <row r="12088">
          <cell r="A12088" t="str">
            <v>FY2017</v>
          </cell>
        </row>
        <row r="12089">
          <cell r="A12089" t="str">
            <v>FY2017</v>
          </cell>
        </row>
        <row r="12090">
          <cell r="A12090" t="str">
            <v>FY2017</v>
          </cell>
        </row>
        <row r="12091">
          <cell r="A12091" t="str">
            <v>FY2017</v>
          </cell>
        </row>
        <row r="12092">
          <cell r="A12092" t="str">
            <v>FY2017</v>
          </cell>
        </row>
        <row r="12093">
          <cell r="A12093" t="str">
            <v>FY2017</v>
          </cell>
        </row>
        <row r="12094">
          <cell r="A12094" t="str">
            <v>FY2017</v>
          </cell>
        </row>
        <row r="12095">
          <cell r="A12095" t="str">
            <v>FY2017</v>
          </cell>
        </row>
        <row r="12096">
          <cell r="A12096" t="str">
            <v>FY2017</v>
          </cell>
        </row>
        <row r="12097">
          <cell r="A12097" t="str">
            <v>FY2017</v>
          </cell>
        </row>
        <row r="12098">
          <cell r="A12098" t="str">
            <v>FY2017</v>
          </cell>
        </row>
        <row r="12099">
          <cell r="A12099" t="str">
            <v>FY2017</v>
          </cell>
        </row>
        <row r="12100">
          <cell r="A12100" t="str">
            <v>FY2017</v>
          </cell>
        </row>
        <row r="12101">
          <cell r="A12101" t="str">
            <v>FY2017</v>
          </cell>
        </row>
        <row r="12102">
          <cell r="A12102" t="str">
            <v>FY2017</v>
          </cell>
        </row>
        <row r="12103">
          <cell r="A12103" t="str">
            <v>FY2017</v>
          </cell>
        </row>
        <row r="12104">
          <cell r="A12104" t="str">
            <v>FY2017</v>
          </cell>
        </row>
        <row r="12105">
          <cell r="A12105" t="str">
            <v>FY2017</v>
          </cell>
        </row>
        <row r="12106">
          <cell r="A12106" t="str">
            <v>FY2017</v>
          </cell>
        </row>
        <row r="12107">
          <cell r="A12107" t="str">
            <v>FY2017</v>
          </cell>
        </row>
        <row r="12108">
          <cell r="A12108" t="str">
            <v>FY2017</v>
          </cell>
        </row>
        <row r="12109">
          <cell r="A12109" t="str">
            <v>FY2017</v>
          </cell>
        </row>
        <row r="12110">
          <cell r="A12110" t="str">
            <v>FY2017</v>
          </cell>
        </row>
        <row r="12111">
          <cell r="A12111" t="str">
            <v>FY2017</v>
          </cell>
        </row>
        <row r="12112">
          <cell r="A12112" t="str">
            <v>FY2017</v>
          </cell>
        </row>
        <row r="12113">
          <cell r="A12113" t="str">
            <v>FY2017</v>
          </cell>
        </row>
        <row r="12114">
          <cell r="A12114" t="str">
            <v>FY2017</v>
          </cell>
        </row>
        <row r="12115">
          <cell r="A12115" t="str">
            <v>FY2017</v>
          </cell>
        </row>
        <row r="12116">
          <cell r="A12116" t="str">
            <v>FY2017</v>
          </cell>
        </row>
        <row r="12117">
          <cell r="A12117" t="str">
            <v>FY2017</v>
          </cell>
        </row>
        <row r="12118">
          <cell r="A12118" t="str">
            <v>FY2017</v>
          </cell>
        </row>
        <row r="12119">
          <cell r="A12119" t="str">
            <v>FY2017</v>
          </cell>
        </row>
        <row r="12120">
          <cell r="A12120" t="str">
            <v>FY2017</v>
          </cell>
        </row>
        <row r="12121">
          <cell r="A12121" t="str">
            <v>FY2017</v>
          </cell>
        </row>
        <row r="12122">
          <cell r="A12122" t="str">
            <v>FY2017</v>
          </cell>
        </row>
        <row r="12123">
          <cell r="A12123" t="str">
            <v>FY2017</v>
          </cell>
        </row>
        <row r="12124">
          <cell r="A12124" t="str">
            <v>FY2017</v>
          </cell>
        </row>
        <row r="12125">
          <cell r="A12125" t="str">
            <v>FY2017</v>
          </cell>
        </row>
        <row r="12126">
          <cell r="A12126" t="str">
            <v>FY2017</v>
          </cell>
        </row>
        <row r="12127">
          <cell r="A12127" t="str">
            <v>FY2017</v>
          </cell>
        </row>
        <row r="12128">
          <cell r="A12128" t="str">
            <v>FY2017</v>
          </cell>
        </row>
        <row r="12129">
          <cell r="A12129" t="str">
            <v>FY2017</v>
          </cell>
        </row>
        <row r="12130">
          <cell r="A12130" t="str">
            <v>FY2017</v>
          </cell>
        </row>
        <row r="12131">
          <cell r="A12131" t="str">
            <v>FY2017</v>
          </cell>
        </row>
        <row r="12132">
          <cell r="A12132" t="str">
            <v>FY2017</v>
          </cell>
        </row>
        <row r="12133">
          <cell r="A12133" t="str">
            <v>FY2017</v>
          </cell>
        </row>
        <row r="12134">
          <cell r="A12134" t="str">
            <v>FY2017</v>
          </cell>
        </row>
        <row r="12135">
          <cell r="A12135" t="str">
            <v>FY2017</v>
          </cell>
        </row>
        <row r="12136">
          <cell r="A12136" t="str">
            <v>FY2017</v>
          </cell>
        </row>
        <row r="12137">
          <cell r="A12137" t="str">
            <v>FY2017</v>
          </cell>
        </row>
        <row r="12138">
          <cell r="A12138" t="str">
            <v>FY2017</v>
          </cell>
        </row>
        <row r="12139">
          <cell r="A12139" t="str">
            <v>FY2017</v>
          </cell>
        </row>
        <row r="12140">
          <cell r="A12140" t="str">
            <v>FY2017</v>
          </cell>
        </row>
        <row r="12141">
          <cell r="A12141" t="str">
            <v>FY2017</v>
          </cell>
        </row>
        <row r="12142">
          <cell r="A12142" t="str">
            <v>FY2017</v>
          </cell>
        </row>
        <row r="12143">
          <cell r="A12143" t="str">
            <v>FY2017</v>
          </cell>
        </row>
        <row r="12144">
          <cell r="A12144" t="str">
            <v>FY2017</v>
          </cell>
        </row>
        <row r="12145">
          <cell r="A12145" t="str">
            <v>FY2017</v>
          </cell>
        </row>
        <row r="12146">
          <cell r="A12146" t="str">
            <v>FY2017</v>
          </cell>
        </row>
        <row r="12147">
          <cell r="A12147" t="str">
            <v>FY2017</v>
          </cell>
        </row>
        <row r="12148">
          <cell r="A12148" t="str">
            <v>FY2017</v>
          </cell>
        </row>
        <row r="12149">
          <cell r="A12149" t="str">
            <v>FY2017</v>
          </cell>
        </row>
        <row r="12150">
          <cell r="A12150" t="str">
            <v>FY2017</v>
          </cell>
        </row>
        <row r="12151">
          <cell r="A12151" t="str">
            <v>FY2017</v>
          </cell>
        </row>
        <row r="12152">
          <cell r="A12152" t="str">
            <v>FY2017</v>
          </cell>
        </row>
        <row r="12153">
          <cell r="A12153" t="str">
            <v>FY2017</v>
          </cell>
        </row>
        <row r="12154">
          <cell r="A12154" t="str">
            <v>FY2017</v>
          </cell>
        </row>
        <row r="12155">
          <cell r="A12155" t="str">
            <v>FY2017</v>
          </cell>
        </row>
        <row r="12156">
          <cell r="A12156" t="str">
            <v>FY2017</v>
          </cell>
        </row>
        <row r="12157">
          <cell r="A12157" t="str">
            <v>FY2017</v>
          </cell>
        </row>
        <row r="12158">
          <cell r="A12158" t="str">
            <v>FY2017</v>
          </cell>
        </row>
        <row r="12159">
          <cell r="A12159" t="str">
            <v>FY2017</v>
          </cell>
        </row>
        <row r="12160">
          <cell r="A12160" t="str">
            <v>FY2017</v>
          </cell>
        </row>
        <row r="12161">
          <cell r="A12161" t="str">
            <v>FY2017</v>
          </cell>
        </row>
        <row r="12162">
          <cell r="A12162" t="str">
            <v>FY2017</v>
          </cell>
        </row>
        <row r="12163">
          <cell r="A12163" t="str">
            <v>FY2017</v>
          </cell>
        </row>
        <row r="12164">
          <cell r="A12164" t="str">
            <v>FY2017</v>
          </cell>
        </row>
        <row r="12165">
          <cell r="A12165" t="str">
            <v>FY2017</v>
          </cell>
        </row>
        <row r="12166">
          <cell r="A12166" t="str">
            <v>FY2017</v>
          </cell>
        </row>
        <row r="12167">
          <cell r="A12167" t="str">
            <v>FY2017</v>
          </cell>
        </row>
        <row r="12168">
          <cell r="A12168" t="str">
            <v>FY2017</v>
          </cell>
        </row>
        <row r="12169">
          <cell r="A12169" t="str">
            <v>FY2017</v>
          </cell>
        </row>
        <row r="12170">
          <cell r="A12170" t="str">
            <v>FY2017</v>
          </cell>
        </row>
        <row r="12171">
          <cell r="A12171" t="str">
            <v>FY2017</v>
          </cell>
        </row>
        <row r="12172">
          <cell r="A12172" t="str">
            <v>FY2017</v>
          </cell>
        </row>
        <row r="12173">
          <cell r="A12173" t="str">
            <v>FY2017</v>
          </cell>
        </row>
        <row r="12174">
          <cell r="A12174" t="str">
            <v>FY2017</v>
          </cell>
        </row>
        <row r="12175">
          <cell r="A12175" t="str">
            <v>FY2017</v>
          </cell>
        </row>
        <row r="12176">
          <cell r="A12176" t="str">
            <v>FY2017</v>
          </cell>
        </row>
        <row r="12177">
          <cell r="A12177" t="str">
            <v>FY2017</v>
          </cell>
        </row>
        <row r="12178">
          <cell r="A12178" t="str">
            <v>FY2017</v>
          </cell>
        </row>
        <row r="12179">
          <cell r="A12179" t="str">
            <v>FY2017</v>
          </cell>
        </row>
        <row r="12180">
          <cell r="A12180" t="str">
            <v>FY2017</v>
          </cell>
        </row>
        <row r="12181">
          <cell r="A12181" t="str">
            <v>FY2017</v>
          </cell>
        </row>
        <row r="12182">
          <cell r="A12182" t="str">
            <v>FY2017</v>
          </cell>
        </row>
        <row r="12183">
          <cell r="A12183" t="str">
            <v>FY2017</v>
          </cell>
        </row>
        <row r="12184">
          <cell r="A12184" t="str">
            <v>FY2017</v>
          </cell>
        </row>
        <row r="12185">
          <cell r="A12185" t="str">
            <v>FY2017</v>
          </cell>
        </row>
        <row r="12186">
          <cell r="A12186" t="str">
            <v>FY2017</v>
          </cell>
        </row>
        <row r="12187">
          <cell r="A12187" t="str">
            <v>FY2017</v>
          </cell>
        </row>
        <row r="12188">
          <cell r="A12188" t="str">
            <v>FY2017</v>
          </cell>
        </row>
        <row r="12189">
          <cell r="A12189" t="str">
            <v>FY2017</v>
          </cell>
        </row>
        <row r="12190">
          <cell r="A12190" t="str">
            <v>FY2017</v>
          </cell>
        </row>
        <row r="12191">
          <cell r="A12191" t="str">
            <v>FY2017</v>
          </cell>
        </row>
        <row r="12192">
          <cell r="A12192" t="str">
            <v>FY2017</v>
          </cell>
        </row>
        <row r="12193">
          <cell r="A12193" t="str">
            <v>FY2017</v>
          </cell>
        </row>
        <row r="12194">
          <cell r="A12194" t="str">
            <v>FY2017</v>
          </cell>
        </row>
        <row r="12195">
          <cell r="A12195" t="str">
            <v>FY2017</v>
          </cell>
        </row>
        <row r="12196">
          <cell r="A12196" t="str">
            <v>FY2017</v>
          </cell>
        </row>
        <row r="12197">
          <cell r="A12197" t="str">
            <v>FY2017</v>
          </cell>
        </row>
        <row r="12198">
          <cell r="A12198" t="str">
            <v>FY2017</v>
          </cell>
        </row>
        <row r="12199">
          <cell r="A12199" t="str">
            <v>FY2017</v>
          </cell>
        </row>
        <row r="12200">
          <cell r="A12200" t="str">
            <v>FY2017</v>
          </cell>
        </row>
        <row r="12201">
          <cell r="A12201" t="str">
            <v>FY2017</v>
          </cell>
        </row>
        <row r="12202">
          <cell r="A12202" t="str">
            <v>FY2017</v>
          </cell>
        </row>
        <row r="12203">
          <cell r="A12203" t="str">
            <v>FY2017</v>
          </cell>
        </row>
        <row r="12204">
          <cell r="A12204" t="str">
            <v>FY2017</v>
          </cell>
        </row>
        <row r="12205">
          <cell r="A12205" t="str">
            <v>FY2017</v>
          </cell>
        </row>
        <row r="12206">
          <cell r="A12206" t="str">
            <v>FY2017</v>
          </cell>
        </row>
        <row r="12207">
          <cell r="A12207" t="str">
            <v>FY2017</v>
          </cell>
        </row>
        <row r="12208">
          <cell r="A12208" t="str">
            <v>FY2017</v>
          </cell>
        </row>
        <row r="12209">
          <cell r="A12209" t="str">
            <v>FY2017</v>
          </cell>
        </row>
        <row r="12210">
          <cell r="A12210" t="str">
            <v>FY2017</v>
          </cell>
        </row>
        <row r="12211">
          <cell r="A12211" t="str">
            <v>FY2017</v>
          </cell>
        </row>
        <row r="12212">
          <cell r="A12212" t="str">
            <v>FY2017</v>
          </cell>
        </row>
        <row r="12213">
          <cell r="A12213" t="str">
            <v>FY2017</v>
          </cell>
        </row>
        <row r="12214">
          <cell r="A12214" t="str">
            <v>FY2017</v>
          </cell>
        </row>
        <row r="12215">
          <cell r="A12215" t="str">
            <v>FY2017</v>
          </cell>
        </row>
        <row r="12216">
          <cell r="A12216" t="str">
            <v>FY2017</v>
          </cell>
        </row>
        <row r="12217">
          <cell r="A12217" t="str">
            <v>FY2017</v>
          </cell>
        </row>
        <row r="12218">
          <cell r="A12218" t="str">
            <v>FY2017</v>
          </cell>
        </row>
        <row r="12219">
          <cell r="A12219" t="str">
            <v>FY2017</v>
          </cell>
        </row>
        <row r="12220">
          <cell r="A12220" t="str">
            <v>FY2017</v>
          </cell>
        </row>
        <row r="12221">
          <cell r="A12221" t="str">
            <v>FY2017</v>
          </cell>
        </row>
        <row r="12222">
          <cell r="A12222" t="str">
            <v>FY2017</v>
          </cell>
        </row>
        <row r="12223">
          <cell r="A12223" t="str">
            <v>FY2017</v>
          </cell>
        </row>
        <row r="12224">
          <cell r="A12224" t="str">
            <v>FY2017</v>
          </cell>
        </row>
        <row r="12225">
          <cell r="A12225" t="str">
            <v>FY2017</v>
          </cell>
        </row>
        <row r="12226">
          <cell r="A12226" t="str">
            <v>FY2017</v>
          </cell>
        </row>
        <row r="12227">
          <cell r="A12227" t="str">
            <v>FY2017</v>
          </cell>
        </row>
        <row r="12228">
          <cell r="A12228" t="str">
            <v>FY2017</v>
          </cell>
        </row>
        <row r="12229">
          <cell r="A12229" t="str">
            <v>FY2017</v>
          </cell>
        </row>
        <row r="12230">
          <cell r="A12230" t="str">
            <v>FY2017</v>
          </cell>
        </row>
        <row r="12231">
          <cell r="A12231" t="str">
            <v>FY2017</v>
          </cell>
        </row>
        <row r="12232">
          <cell r="A12232" t="str">
            <v>FY2017</v>
          </cell>
        </row>
        <row r="12233">
          <cell r="A12233" t="str">
            <v>FY2017</v>
          </cell>
        </row>
        <row r="12234">
          <cell r="A12234" t="str">
            <v>FY2017</v>
          </cell>
        </row>
        <row r="12235">
          <cell r="A12235" t="str">
            <v>FY2017</v>
          </cell>
        </row>
        <row r="12236">
          <cell r="A12236" t="str">
            <v>FY2017</v>
          </cell>
        </row>
        <row r="12237">
          <cell r="A12237" t="str">
            <v>FY2017</v>
          </cell>
        </row>
        <row r="12238">
          <cell r="A12238" t="str">
            <v>FY2017</v>
          </cell>
        </row>
        <row r="12239">
          <cell r="A12239" t="str">
            <v>FY2017</v>
          </cell>
        </row>
        <row r="12240">
          <cell r="A12240" t="str">
            <v>FY2017</v>
          </cell>
        </row>
        <row r="12241">
          <cell r="A12241" t="str">
            <v>FY2017</v>
          </cell>
        </row>
        <row r="12242">
          <cell r="A12242" t="str">
            <v>FY2017</v>
          </cell>
        </row>
        <row r="12243">
          <cell r="A12243" t="str">
            <v>FY2017</v>
          </cell>
        </row>
        <row r="12244">
          <cell r="A12244" t="str">
            <v>FY2017</v>
          </cell>
        </row>
        <row r="12245">
          <cell r="A12245" t="str">
            <v>FY2017</v>
          </cell>
        </row>
        <row r="12246">
          <cell r="A12246" t="str">
            <v>FY2017</v>
          </cell>
        </row>
        <row r="12247">
          <cell r="A12247" t="str">
            <v>FY2017</v>
          </cell>
        </row>
        <row r="12248">
          <cell r="A12248" t="str">
            <v>FY2017</v>
          </cell>
        </row>
        <row r="12249">
          <cell r="A12249" t="str">
            <v>FY2017</v>
          </cell>
        </row>
        <row r="12250">
          <cell r="A12250" t="str">
            <v>FY2017</v>
          </cell>
        </row>
        <row r="12251">
          <cell r="A12251" t="str">
            <v>FY2017</v>
          </cell>
        </row>
        <row r="12252">
          <cell r="A12252" t="str">
            <v>FY2017</v>
          </cell>
        </row>
        <row r="12253">
          <cell r="A12253" t="str">
            <v>FY2017</v>
          </cell>
        </row>
        <row r="12254">
          <cell r="A12254" t="str">
            <v>FY2017</v>
          </cell>
        </row>
        <row r="12255">
          <cell r="A12255" t="str">
            <v>FY2017</v>
          </cell>
        </row>
        <row r="12256">
          <cell r="A12256" t="str">
            <v>FY2017</v>
          </cell>
        </row>
        <row r="12257">
          <cell r="A12257" t="str">
            <v>FY2017</v>
          </cell>
        </row>
        <row r="12258">
          <cell r="A12258" t="str">
            <v>FY2017</v>
          </cell>
        </row>
        <row r="12259">
          <cell r="A12259" t="str">
            <v>FY2017</v>
          </cell>
        </row>
        <row r="12260">
          <cell r="A12260" t="str">
            <v>FY2017</v>
          </cell>
        </row>
        <row r="12261">
          <cell r="A12261" t="str">
            <v>FY2017</v>
          </cell>
        </row>
        <row r="12262">
          <cell r="A12262" t="str">
            <v>FY2017</v>
          </cell>
        </row>
        <row r="12263">
          <cell r="A12263" t="str">
            <v>FY2017</v>
          </cell>
        </row>
        <row r="12264">
          <cell r="A12264" t="str">
            <v>FY2017</v>
          </cell>
        </row>
        <row r="12265">
          <cell r="A12265" t="str">
            <v>FY2017</v>
          </cell>
        </row>
        <row r="12266">
          <cell r="A12266" t="str">
            <v>FY2017</v>
          </cell>
        </row>
        <row r="12267">
          <cell r="A12267" t="str">
            <v>FY2017</v>
          </cell>
        </row>
        <row r="12268">
          <cell r="A12268" t="str">
            <v>FY2017</v>
          </cell>
        </row>
        <row r="12269">
          <cell r="A12269" t="str">
            <v>FY2017</v>
          </cell>
        </row>
        <row r="12270">
          <cell r="A12270" t="str">
            <v>FY2017</v>
          </cell>
        </row>
        <row r="12271">
          <cell r="A12271" t="str">
            <v>FY2017</v>
          </cell>
        </row>
        <row r="12272">
          <cell r="A12272" t="str">
            <v>FY2017</v>
          </cell>
        </row>
        <row r="12273">
          <cell r="A12273" t="str">
            <v>FY2017</v>
          </cell>
        </row>
        <row r="12274">
          <cell r="A12274" t="str">
            <v>FY2017</v>
          </cell>
        </row>
        <row r="12275">
          <cell r="A12275" t="str">
            <v>FY2017</v>
          </cell>
        </row>
        <row r="12276">
          <cell r="A12276" t="str">
            <v>FY2017</v>
          </cell>
        </row>
        <row r="12277">
          <cell r="A12277" t="str">
            <v>FY2017</v>
          </cell>
        </row>
        <row r="12278">
          <cell r="A12278" t="str">
            <v>FY2017</v>
          </cell>
        </row>
        <row r="12279">
          <cell r="A12279" t="str">
            <v>FY2017</v>
          </cell>
        </row>
        <row r="12280">
          <cell r="A12280" t="str">
            <v>FY2017</v>
          </cell>
        </row>
        <row r="12281">
          <cell r="A12281" t="str">
            <v>FY2017</v>
          </cell>
        </row>
        <row r="12282">
          <cell r="A12282" t="str">
            <v>FY2017</v>
          </cell>
        </row>
        <row r="12283">
          <cell r="A12283" t="str">
            <v>FY2017</v>
          </cell>
        </row>
        <row r="12284">
          <cell r="A12284" t="str">
            <v>FY2017</v>
          </cell>
        </row>
        <row r="12285">
          <cell r="A12285" t="str">
            <v>FY2017</v>
          </cell>
        </row>
        <row r="12286">
          <cell r="A12286" t="str">
            <v>FY2017</v>
          </cell>
        </row>
        <row r="12287">
          <cell r="A12287" t="str">
            <v>FY2017</v>
          </cell>
        </row>
        <row r="12288">
          <cell r="A12288" t="str">
            <v>FY2017</v>
          </cell>
        </row>
        <row r="12289">
          <cell r="A12289" t="str">
            <v>FY2017</v>
          </cell>
        </row>
        <row r="12290">
          <cell r="A12290" t="str">
            <v>FY2017</v>
          </cell>
        </row>
        <row r="12291">
          <cell r="A12291" t="str">
            <v>FY2017</v>
          </cell>
        </row>
        <row r="12292">
          <cell r="A12292" t="str">
            <v>FY2017</v>
          </cell>
        </row>
        <row r="12293">
          <cell r="A12293" t="str">
            <v>FY2017</v>
          </cell>
        </row>
        <row r="12294">
          <cell r="A12294" t="str">
            <v>FY2017</v>
          </cell>
        </row>
        <row r="12295">
          <cell r="A12295" t="str">
            <v>FY2017</v>
          </cell>
        </row>
        <row r="12296">
          <cell r="A12296" t="str">
            <v>FY2017</v>
          </cell>
        </row>
        <row r="12297">
          <cell r="A12297" t="str">
            <v>FY2017</v>
          </cell>
        </row>
        <row r="12298">
          <cell r="A12298" t="str">
            <v>FY2017</v>
          </cell>
        </row>
        <row r="12299">
          <cell r="A12299" t="str">
            <v>FY2017</v>
          </cell>
        </row>
        <row r="12300">
          <cell r="A12300" t="str">
            <v>FY2017</v>
          </cell>
        </row>
        <row r="12301">
          <cell r="A12301" t="str">
            <v>FY2017</v>
          </cell>
        </row>
        <row r="12302">
          <cell r="A12302" t="str">
            <v>FY2017</v>
          </cell>
        </row>
        <row r="12303">
          <cell r="A12303" t="str">
            <v>FY2017</v>
          </cell>
        </row>
        <row r="12304">
          <cell r="A12304" t="str">
            <v>FY2017</v>
          </cell>
        </row>
        <row r="12305">
          <cell r="A12305" t="str">
            <v>FY2017</v>
          </cell>
        </row>
        <row r="12306">
          <cell r="A12306" t="str">
            <v>FY2017</v>
          </cell>
        </row>
        <row r="12307">
          <cell r="A12307" t="str">
            <v>FY2017</v>
          </cell>
        </row>
        <row r="12308">
          <cell r="A12308" t="str">
            <v>FY2017</v>
          </cell>
        </row>
        <row r="12309">
          <cell r="A12309" t="str">
            <v>FY2017</v>
          </cell>
        </row>
        <row r="12310">
          <cell r="A12310" t="str">
            <v>FY2017</v>
          </cell>
        </row>
        <row r="12311">
          <cell r="A12311" t="str">
            <v>FY2017</v>
          </cell>
        </row>
        <row r="12312">
          <cell r="A12312" t="str">
            <v>FY2017</v>
          </cell>
        </row>
        <row r="12313">
          <cell r="A12313" t="str">
            <v>FY2017</v>
          </cell>
        </row>
        <row r="12314">
          <cell r="A12314" t="str">
            <v>FY2017</v>
          </cell>
        </row>
        <row r="12315">
          <cell r="A12315" t="str">
            <v>FY2017</v>
          </cell>
        </row>
        <row r="12316">
          <cell r="A12316" t="str">
            <v>FY2017</v>
          </cell>
        </row>
        <row r="12317">
          <cell r="A12317" t="str">
            <v>FY2017</v>
          </cell>
        </row>
        <row r="12318">
          <cell r="A12318" t="str">
            <v>FY2017</v>
          </cell>
        </row>
        <row r="12319">
          <cell r="A12319" t="str">
            <v>FY2017</v>
          </cell>
        </row>
        <row r="12320">
          <cell r="A12320" t="str">
            <v>FY2017</v>
          </cell>
        </row>
        <row r="12321">
          <cell r="A12321" t="str">
            <v>FY2017</v>
          </cell>
        </row>
        <row r="12322">
          <cell r="A12322" t="str">
            <v>FY2017</v>
          </cell>
        </row>
        <row r="12323">
          <cell r="A12323" t="str">
            <v>FY2017</v>
          </cell>
        </row>
        <row r="12324">
          <cell r="A12324" t="str">
            <v>FY2017</v>
          </cell>
        </row>
        <row r="12325">
          <cell r="A12325" t="str">
            <v>FY2017</v>
          </cell>
        </row>
        <row r="12326">
          <cell r="A12326" t="str">
            <v>FY2017</v>
          </cell>
        </row>
        <row r="12327">
          <cell r="A12327" t="str">
            <v>FY2017</v>
          </cell>
        </row>
        <row r="12328">
          <cell r="A12328" t="str">
            <v>FY2017</v>
          </cell>
        </row>
        <row r="12329">
          <cell r="A12329" t="str">
            <v>FY2017</v>
          </cell>
        </row>
        <row r="12330">
          <cell r="A12330" t="str">
            <v>FY2017</v>
          </cell>
        </row>
        <row r="12331">
          <cell r="A12331" t="str">
            <v>FY2017</v>
          </cell>
        </row>
        <row r="12332">
          <cell r="A12332" t="str">
            <v>FY2017</v>
          </cell>
        </row>
        <row r="12333">
          <cell r="A12333" t="str">
            <v>FY2017</v>
          </cell>
        </row>
        <row r="12334">
          <cell r="A12334" t="str">
            <v>FY2017</v>
          </cell>
        </row>
        <row r="12335">
          <cell r="A12335" t="str">
            <v>FY2017</v>
          </cell>
        </row>
        <row r="12336">
          <cell r="A12336" t="str">
            <v>FY2017</v>
          </cell>
        </row>
        <row r="12337">
          <cell r="A12337" t="str">
            <v>FY2017</v>
          </cell>
        </row>
        <row r="12338">
          <cell r="A12338" t="str">
            <v>FY2017</v>
          </cell>
        </row>
        <row r="12339">
          <cell r="A12339" t="str">
            <v>FY2017</v>
          </cell>
        </row>
        <row r="12340">
          <cell r="A12340" t="str">
            <v>FY2017</v>
          </cell>
        </row>
        <row r="12341">
          <cell r="A12341" t="str">
            <v>FY2017</v>
          </cell>
        </row>
        <row r="12342">
          <cell r="A12342" t="str">
            <v>FY2017</v>
          </cell>
        </row>
        <row r="12343">
          <cell r="A12343" t="str">
            <v>FY2017</v>
          </cell>
        </row>
        <row r="12344">
          <cell r="A12344" t="str">
            <v>FY2017</v>
          </cell>
        </row>
        <row r="12345">
          <cell r="A12345" t="str">
            <v>FY2017</v>
          </cell>
        </row>
        <row r="12346">
          <cell r="A12346" t="str">
            <v>FY2017</v>
          </cell>
        </row>
        <row r="12347">
          <cell r="A12347" t="str">
            <v>FY2017</v>
          </cell>
        </row>
        <row r="12348">
          <cell r="A12348" t="str">
            <v>FY2017</v>
          </cell>
        </row>
        <row r="12349">
          <cell r="A12349" t="str">
            <v>FY2017</v>
          </cell>
        </row>
        <row r="12350">
          <cell r="A12350" t="str">
            <v>FY2017</v>
          </cell>
        </row>
        <row r="12351">
          <cell r="A12351" t="str">
            <v>FY2017</v>
          </cell>
        </row>
        <row r="12352">
          <cell r="A12352" t="str">
            <v>FY2017</v>
          </cell>
        </row>
        <row r="12353">
          <cell r="A12353" t="str">
            <v>FY2017</v>
          </cell>
        </row>
        <row r="12354">
          <cell r="A12354" t="str">
            <v>FY2017</v>
          </cell>
        </row>
        <row r="12355">
          <cell r="A12355" t="str">
            <v>FY2017</v>
          </cell>
        </row>
        <row r="12356">
          <cell r="A12356" t="str">
            <v>FY2017</v>
          </cell>
        </row>
        <row r="12357">
          <cell r="A12357" t="str">
            <v>FY2017</v>
          </cell>
        </row>
        <row r="12358">
          <cell r="A12358" t="str">
            <v>FY2017</v>
          </cell>
        </row>
        <row r="12359">
          <cell r="A12359" t="str">
            <v>FY2017</v>
          </cell>
        </row>
        <row r="12360">
          <cell r="A12360" t="str">
            <v>FY2017</v>
          </cell>
        </row>
        <row r="12361">
          <cell r="A12361" t="str">
            <v>FY2017</v>
          </cell>
        </row>
        <row r="12362">
          <cell r="A12362" t="str">
            <v>FY2017</v>
          </cell>
        </row>
        <row r="12363">
          <cell r="A12363" t="str">
            <v>FY2017</v>
          </cell>
        </row>
        <row r="12364">
          <cell r="A12364" t="str">
            <v>FY2017</v>
          </cell>
        </row>
        <row r="12365">
          <cell r="A12365" t="str">
            <v>FY2017</v>
          </cell>
        </row>
        <row r="12366">
          <cell r="A12366" t="str">
            <v>FY2017</v>
          </cell>
        </row>
        <row r="12367">
          <cell r="A12367" t="str">
            <v>FY2017</v>
          </cell>
        </row>
        <row r="12368">
          <cell r="A12368" t="str">
            <v>FY2017</v>
          </cell>
        </row>
        <row r="12369">
          <cell r="A12369" t="str">
            <v>FY2017</v>
          </cell>
        </row>
        <row r="12370">
          <cell r="A12370" t="str">
            <v>FY2017</v>
          </cell>
        </row>
        <row r="12371">
          <cell r="A12371" t="str">
            <v>FY2017</v>
          </cell>
        </row>
        <row r="12372">
          <cell r="A12372" t="str">
            <v>FY2017</v>
          </cell>
        </row>
        <row r="12373">
          <cell r="A12373" t="str">
            <v>FY2017</v>
          </cell>
        </row>
        <row r="12374">
          <cell r="A12374" t="str">
            <v>FY2017</v>
          </cell>
        </row>
        <row r="12375">
          <cell r="A12375" t="str">
            <v>FY2017</v>
          </cell>
        </row>
        <row r="12376">
          <cell r="A12376" t="str">
            <v>FY2017</v>
          </cell>
        </row>
        <row r="12377">
          <cell r="A12377" t="str">
            <v>FY2017</v>
          </cell>
        </row>
        <row r="12378">
          <cell r="A12378" t="str">
            <v>FY2017</v>
          </cell>
        </row>
        <row r="12379">
          <cell r="A12379" t="str">
            <v>FY2017</v>
          </cell>
        </row>
        <row r="12380">
          <cell r="A12380" t="str">
            <v>FY2017</v>
          </cell>
        </row>
        <row r="12381">
          <cell r="A12381" t="str">
            <v>FY2017</v>
          </cell>
        </row>
        <row r="12382">
          <cell r="A12382" t="str">
            <v>FY2017</v>
          </cell>
        </row>
        <row r="12383">
          <cell r="A12383" t="str">
            <v>FY2017</v>
          </cell>
        </row>
        <row r="12384">
          <cell r="A12384" t="str">
            <v>FY2017</v>
          </cell>
        </row>
        <row r="12385">
          <cell r="A12385" t="str">
            <v>FY2017</v>
          </cell>
        </row>
        <row r="12386">
          <cell r="A12386" t="str">
            <v>FY2017</v>
          </cell>
        </row>
        <row r="12387">
          <cell r="A12387" t="str">
            <v>FY2017</v>
          </cell>
        </row>
        <row r="12388">
          <cell r="A12388" t="str">
            <v>FY2017</v>
          </cell>
        </row>
        <row r="12389">
          <cell r="A12389" t="str">
            <v>FY2017</v>
          </cell>
        </row>
        <row r="12390">
          <cell r="A12390" t="str">
            <v>FY2017</v>
          </cell>
        </row>
        <row r="12391">
          <cell r="A12391" t="str">
            <v>FY2017</v>
          </cell>
        </row>
        <row r="12392">
          <cell r="A12392" t="str">
            <v>FY2017</v>
          </cell>
        </row>
        <row r="12393">
          <cell r="A12393" t="str">
            <v>FY2017</v>
          </cell>
        </row>
        <row r="12394">
          <cell r="A12394" t="str">
            <v>FY2017</v>
          </cell>
        </row>
        <row r="12395">
          <cell r="A12395" t="str">
            <v>FY2017</v>
          </cell>
        </row>
        <row r="12396">
          <cell r="A12396" t="str">
            <v>FY2017</v>
          </cell>
        </row>
        <row r="12397">
          <cell r="A12397" t="str">
            <v>FY2017</v>
          </cell>
        </row>
        <row r="12398">
          <cell r="A12398" t="str">
            <v>FY2017</v>
          </cell>
        </row>
        <row r="12399">
          <cell r="A12399" t="str">
            <v>FY2017</v>
          </cell>
        </row>
        <row r="12400">
          <cell r="A12400" t="str">
            <v>FY2017</v>
          </cell>
        </row>
        <row r="12401">
          <cell r="A12401" t="str">
            <v>FY2017</v>
          </cell>
        </row>
        <row r="12402">
          <cell r="A12402" t="str">
            <v>FY2017</v>
          </cell>
        </row>
        <row r="12403">
          <cell r="A12403" t="str">
            <v>FY2017</v>
          </cell>
        </row>
        <row r="12404">
          <cell r="A12404" t="str">
            <v>FY2017</v>
          </cell>
        </row>
        <row r="12405">
          <cell r="A12405" t="str">
            <v>FY2017</v>
          </cell>
        </row>
        <row r="12406">
          <cell r="A12406" t="str">
            <v>FY2017</v>
          </cell>
        </row>
        <row r="12407">
          <cell r="A12407" t="str">
            <v>FY2017</v>
          </cell>
        </row>
        <row r="12408">
          <cell r="A12408" t="str">
            <v>FY2017</v>
          </cell>
        </row>
        <row r="12409">
          <cell r="A12409" t="str">
            <v>FY2017</v>
          </cell>
        </row>
        <row r="12410">
          <cell r="A12410" t="str">
            <v>FY2017</v>
          </cell>
        </row>
        <row r="12411">
          <cell r="A12411" t="str">
            <v>FY2017</v>
          </cell>
        </row>
        <row r="12412">
          <cell r="A12412" t="str">
            <v>FY2017</v>
          </cell>
        </row>
        <row r="12413">
          <cell r="A12413" t="str">
            <v>FY2017</v>
          </cell>
        </row>
        <row r="12414">
          <cell r="A12414" t="str">
            <v>FY2017</v>
          </cell>
        </row>
        <row r="12415">
          <cell r="A12415" t="str">
            <v>FY2017</v>
          </cell>
        </row>
        <row r="12416">
          <cell r="A12416" t="str">
            <v>FY2017</v>
          </cell>
        </row>
        <row r="12417">
          <cell r="A12417" t="str">
            <v>FY2017</v>
          </cell>
        </row>
        <row r="12418">
          <cell r="A12418" t="str">
            <v>FY2017</v>
          </cell>
        </row>
        <row r="12419">
          <cell r="A12419" t="str">
            <v>FY2017</v>
          </cell>
        </row>
        <row r="12420">
          <cell r="A12420" t="str">
            <v>FY2017</v>
          </cell>
        </row>
        <row r="12421">
          <cell r="A12421" t="str">
            <v>FY2017</v>
          </cell>
        </row>
        <row r="12422">
          <cell r="A12422" t="str">
            <v>FY2017</v>
          </cell>
        </row>
        <row r="12423">
          <cell r="A12423" t="str">
            <v>FY2017</v>
          </cell>
        </row>
        <row r="12424">
          <cell r="A12424" t="str">
            <v>FY2017</v>
          </cell>
        </row>
        <row r="12425">
          <cell r="A12425" t="str">
            <v>FY2017</v>
          </cell>
        </row>
        <row r="12426">
          <cell r="A12426" t="str">
            <v>FY2017</v>
          </cell>
        </row>
        <row r="12427">
          <cell r="A12427" t="str">
            <v>FY2017</v>
          </cell>
        </row>
        <row r="12428">
          <cell r="A12428" t="str">
            <v>FY2017</v>
          </cell>
        </row>
        <row r="12429">
          <cell r="A12429" t="str">
            <v>FY2017</v>
          </cell>
        </row>
        <row r="12430">
          <cell r="A12430" t="str">
            <v>FY2017</v>
          </cell>
        </row>
        <row r="12431">
          <cell r="A12431" t="str">
            <v>FY2017</v>
          </cell>
        </row>
        <row r="12432">
          <cell r="A12432" t="str">
            <v>FY2017</v>
          </cell>
        </row>
        <row r="12433">
          <cell r="A12433" t="str">
            <v>FY2017</v>
          </cell>
        </row>
        <row r="12434">
          <cell r="A12434" t="str">
            <v>FY2017</v>
          </cell>
        </row>
        <row r="12435">
          <cell r="A12435" t="str">
            <v>FY2017</v>
          </cell>
        </row>
        <row r="12436">
          <cell r="A12436" t="str">
            <v>FY2017</v>
          </cell>
        </row>
        <row r="12437">
          <cell r="A12437" t="str">
            <v>FY2017</v>
          </cell>
        </row>
        <row r="12438">
          <cell r="A12438" t="str">
            <v>FY2017</v>
          </cell>
        </row>
        <row r="12439">
          <cell r="A12439" t="str">
            <v>FY2017</v>
          </cell>
        </row>
        <row r="12440">
          <cell r="A12440" t="str">
            <v>FY2017</v>
          </cell>
        </row>
        <row r="12441">
          <cell r="A12441" t="str">
            <v>FY2017</v>
          </cell>
        </row>
        <row r="12442">
          <cell r="A12442" t="str">
            <v>FY2017</v>
          </cell>
        </row>
        <row r="12443">
          <cell r="A12443" t="str">
            <v>FY2017</v>
          </cell>
        </row>
        <row r="12444">
          <cell r="A12444" t="str">
            <v>FY2017</v>
          </cell>
        </row>
        <row r="12445">
          <cell r="A12445" t="str">
            <v>FY2017</v>
          </cell>
        </row>
        <row r="12446">
          <cell r="A12446" t="str">
            <v>FY2017</v>
          </cell>
        </row>
        <row r="12447">
          <cell r="A12447" t="str">
            <v>FY2017</v>
          </cell>
        </row>
        <row r="12448">
          <cell r="A12448" t="str">
            <v>FY2017</v>
          </cell>
        </row>
        <row r="12449">
          <cell r="A12449" t="str">
            <v>FY2017</v>
          </cell>
        </row>
        <row r="12450">
          <cell r="A12450" t="str">
            <v>FY2017</v>
          </cell>
        </row>
        <row r="12451">
          <cell r="A12451" t="str">
            <v>FY2017</v>
          </cell>
        </row>
        <row r="12452">
          <cell r="A12452" t="str">
            <v>FY2017</v>
          </cell>
        </row>
        <row r="12453">
          <cell r="A12453" t="str">
            <v>FY2017</v>
          </cell>
        </row>
        <row r="12454">
          <cell r="A12454" t="str">
            <v>FY2017</v>
          </cell>
        </row>
        <row r="12455">
          <cell r="A12455" t="str">
            <v>FY2017</v>
          </cell>
        </row>
        <row r="12456">
          <cell r="A12456" t="str">
            <v>FY2017</v>
          </cell>
        </row>
        <row r="12457">
          <cell r="A12457" t="str">
            <v>FY2017</v>
          </cell>
        </row>
        <row r="12458">
          <cell r="A12458" t="str">
            <v>FY2017</v>
          </cell>
        </row>
        <row r="12459">
          <cell r="A12459" t="str">
            <v>FY2017</v>
          </cell>
        </row>
        <row r="12460">
          <cell r="A12460" t="str">
            <v>FY2017</v>
          </cell>
        </row>
        <row r="12461">
          <cell r="A12461" t="str">
            <v>FY2017</v>
          </cell>
        </row>
        <row r="12462">
          <cell r="A12462" t="str">
            <v>FY2017</v>
          </cell>
        </row>
        <row r="12463">
          <cell r="A12463" t="str">
            <v>FY2017</v>
          </cell>
        </row>
        <row r="12464">
          <cell r="A12464" t="str">
            <v>FY2017</v>
          </cell>
        </row>
        <row r="12465">
          <cell r="A12465" t="str">
            <v>FY2017</v>
          </cell>
        </row>
        <row r="12466">
          <cell r="A12466" t="str">
            <v>FY2017</v>
          </cell>
        </row>
        <row r="12467">
          <cell r="A12467" t="str">
            <v>FY2017</v>
          </cell>
        </row>
        <row r="12468">
          <cell r="A12468" t="str">
            <v>FY2017</v>
          </cell>
        </row>
        <row r="12469">
          <cell r="A12469" t="str">
            <v>FY2017</v>
          </cell>
        </row>
        <row r="12470">
          <cell r="A12470" t="str">
            <v>FY2017</v>
          </cell>
        </row>
        <row r="12471">
          <cell r="A12471" t="str">
            <v>FY2017</v>
          </cell>
        </row>
        <row r="12472">
          <cell r="A12472" t="str">
            <v>FY2017</v>
          </cell>
        </row>
        <row r="12473">
          <cell r="A12473" t="str">
            <v>FY2017</v>
          </cell>
        </row>
        <row r="12474">
          <cell r="A12474" t="str">
            <v>FY2017</v>
          </cell>
        </row>
        <row r="12475">
          <cell r="A12475" t="str">
            <v>FY2017</v>
          </cell>
        </row>
        <row r="12476">
          <cell r="A12476" t="str">
            <v>FY2017</v>
          </cell>
        </row>
        <row r="12477">
          <cell r="A12477" t="str">
            <v>FY2017</v>
          </cell>
        </row>
        <row r="12478">
          <cell r="A12478" t="str">
            <v>FY2017</v>
          </cell>
        </row>
        <row r="12479">
          <cell r="A12479" t="str">
            <v>FY2017</v>
          </cell>
        </row>
        <row r="12480">
          <cell r="A12480" t="str">
            <v>FY2017</v>
          </cell>
        </row>
        <row r="12481">
          <cell r="A12481" t="str">
            <v>FY2017</v>
          </cell>
        </row>
        <row r="12482">
          <cell r="A12482" t="str">
            <v>FY2017</v>
          </cell>
        </row>
        <row r="12483">
          <cell r="A12483" t="str">
            <v>FY2017</v>
          </cell>
        </row>
        <row r="12484">
          <cell r="A12484" t="str">
            <v>FY2017</v>
          </cell>
        </row>
        <row r="12485">
          <cell r="A12485" t="str">
            <v>FY2017</v>
          </cell>
        </row>
        <row r="12486">
          <cell r="A12486" t="str">
            <v>FY2017</v>
          </cell>
        </row>
        <row r="12487">
          <cell r="A12487" t="str">
            <v>FY2017</v>
          </cell>
        </row>
        <row r="12488">
          <cell r="A12488" t="str">
            <v>FY2017</v>
          </cell>
        </row>
        <row r="12489">
          <cell r="A12489" t="str">
            <v>FY2017</v>
          </cell>
        </row>
        <row r="12490">
          <cell r="A12490" t="str">
            <v>FY2017</v>
          </cell>
        </row>
        <row r="12491">
          <cell r="A12491" t="str">
            <v>FY2017</v>
          </cell>
        </row>
        <row r="12492">
          <cell r="A12492" t="str">
            <v>FY2017</v>
          </cell>
        </row>
        <row r="12493">
          <cell r="A12493" t="str">
            <v>FY2017</v>
          </cell>
        </row>
        <row r="12494">
          <cell r="A12494" t="str">
            <v>FY2017</v>
          </cell>
        </row>
        <row r="12495">
          <cell r="A12495" t="str">
            <v>FY2017</v>
          </cell>
        </row>
        <row r="12496">
          <cell r="A12496" t="str">
            <v>FY2017</v>
          </cell>
        </row>
        <row r="12497">
          <cell r="A12497" t="str">
            <v>FY2017</v>
          </cell>
        </row>
        <row r="12498">
          <cell r="A12498" t="str">
            <v>FY2017</v>
          </cell>
        </row>
        <row r="12499">
          <cell r="A12499" t="str">
            <v>FY2017</v>
          </cell>
        </row>
        <row r="12500">
          <cell r="A12500" t="str">
            <v>FY2017</v>
          </cell>
        </row>
        <row r="12501">
          <cell r="A12501" t="str">
            <v>FY2017</v>
          </cell>
        </row>
        <row r="12502">
          <cell r="A12502" t="str">
            <v>FY2017</v>
          </cell>
        </row>
        <row r="12503">
          <cell r="A12503" t="str">
            <v>FY2017</v>
          </cell>
        </row>
        <row r="12504">
          <cell r="A12504" t="str">
            <v>FY2017</v>
          </cell>
        </row>
        <row r="12505">
          <cell r="A12505" t="str">
            <v>FY2017</v>
          </cell>
        </row>
        <row r="12506">
          <cell r="A12506" t="str">
            <v>FY2017</v>
          </cell>
        </row>
        <row r="12507">
          <cell r="A12507" t="str">
            <v>FY2017</v>
          </cell>
        </row>
        <row r="12508">
          <cell r="A12508" t="str">
            <v>FY2017</v>
          </cell>
        </row>
        <row r="12509">
          <cell r="A12509" t="str">
            <v>FY2017</v>
          </cell>
        </row>
        <row r="12510">
          <cell r="A12510" t="str">
            <v>FY2017</v>
          </cell>
        </row>
        <row r="12511">
          <cell r="A12511" t="str">
            <v>FY2017</v>
          </cell>
        </row>
        <row r="12512">
          <cell r="A12512" t="str">
            <v>FY2017</v>
          </cell>
        </row>
        <row r="12513">
          <cell r="A12513" t="str">
            <v>FY2017</v>
          </cell>
        </row>
        <row r="12514">
          <cell r="A12514" t="str">
            <v>FY2017</v>
          </cell>
        </row>
        <row r="12515">
          <cell r="A12515" t="str">
            <v>FY2017</v>
          </cell>
        </row>
        <row r="12516">
          <cell r="A12516" t="str">
            <v>FY2017</v>
          </cell>
        </row>
        <row r="12517">
          <cell r="A12517" t="str">
            <v>FY2017</v>
          </cell>
        </row>
        <row r="12518">
          <cell r="A12518" t="str">
            <v>FY2017</v>
          </cell>
        </row>
        <row r="12519">
          <cell r="A12519" t="str">
            <v>FY2017</v>
          </cell>
        </row>
        <row r="12520">
          <cell r="A12520" t="str">
            <v>FY2017</v>
          </cell>
        </row>
        <row r="12521">
          <cell r="A12521" t="str">
            <v>FY2017</v>
          </cell>
        </row>
        <row r="12522">
          <cell r="A12522" t="str">
            <v>FY2017</v>
          </cell>
        </row>
        <row r="12523">
          <cell r="A12523" t="str">
            <v>FY2017</v>
          </cell>
        </row>
        <row r="12524">
          <cell r="A12524" t="str">
            <v>FY2017</v>
          </cell>
        </row>
        <row r="12525">
          <cell r="A12525" t="str">
            <v>FY2017</v>
          </cell>
        </row>
        <row r="12526">
          <cell r="A12526" t="str">
            <v>FY2017</v>
          </cell>
        </row>
        <row r="12527">
          <cell r="A12527" t="str">
            <v>FY2017</v>
          </cell>
        </row>
        <row r="12528">
          <cell r="A12528" t="str">
            <v>FY2017</v>
          </cell>
        </row>
        <row r="12529">
          <cell r="A12529" t="str">
            <v>FY2017</v>
          </cell>
        </row>
        <row r="12530">
          <cell r="A12530" t="str">
            <v>FY2017</v>
          </cell>
        </row>
        <row r="12531">
          <cell r="A12531" t="str">
            <v>FY2017</v>
          </cell>
        </row>
        <row r="12532">
          <cell r="A12532" t="str">
            <v>FY2017</v>
          </cell>
        </row>
        <row r="12533">
          <cell r="A12533" t="str">
            <v>FY2017</v>
          </cell>
        </row>
        <row r="12534">
          <cell r="A12534" t="str">
            <v>FY2017</v>
          </cell>
        </row>
        <row r="12535">
          <cell r="A12535" t="str">
            <v>FY2017</v>
          </cell>
        </row>
        <row r="12536">
          <cell r="A12536" t="str">
            <v>FY2017</v>
          </cell>
        </row>
        <row r="12537">
          <cell r="A12537" t="str">
            <v>FY2017</v>
          </cell>
        </row>
        <row r="12538">
          <cell r="A12538" t="str">
            <v>FY2017</v>
          </cell>
        </row>
        <row r="12539">
          <cell r="A12539" t="str">
            <v>FY2017</v>
          </cell>
        </row>
        <row r="12540">
          <cell r="A12540" t="str">
            <v>FY2017</v>
          </cell>
        </row>
        <row r="12541">
          <cell r="A12541" t="str">
            <v>FY2017</v>
          </cell>
        </row>
        <row r="12542">
          <cell r="A12542" t="str">
            <v>FY2017</v>
          </cell>
        </row>
        <row r="12543">
          <cell r="A12543" t="str">
            <v>FY2017</v>
          </cell>
        </row>
        <row r="12544">
          <cell r="A12544" t="str">
            <v>FY2017</v>
          </cell>
        </row>
        <row r="12545">
          <cell r="A12545" t="str">
            <v>FY2017</v>
          </cell>
        </row>
        <row r="12546">
          <cell r="A12546" t="str">
            <v>FY2017</v>
          </cell>
        </row>
        <row r="12547">
          <cell r="A12547" t="str">
            <v>FY2017</v>
          </cell>
        </row>
        <row r="12548">
          <cell r="A12548" t="str">
            <v>FY2017</v>
          </cell>
        </row>
        <row r="12549">
          <cell r="A12549" t="str">
            <v>FY2017</v>
          </cell>
        </row>
        <row r="12550">
          <cell r="A12550" t="str">
            <v>FY2017</v>
          </cell>
        </row>
        <row r="12551">
          <cell r="A12551" t="str">
            <v>FY2017</v>
          </cell>
        </row>
        <row r="12552">
          <cell r="A12552" t="str">
            <v>FY2017</v>
          </cell>
        </row>
        <row r="12553">
          <cell r="A12553" t="str">
            <v>FY2017</v>
          </cell>
        </row>
        <row r="12554">
          <cell r="A12554" t="str">
            <v>FY2017</v>
          </cell>
        </row>
        <row r="12555">
          <cell r="A12555" t="str">
            <v>FY2017</v>
          </cell>
        </row>
        <row r="12556">
          <cell r="A12556" t="str">
            <v>FY2017</v>
          </cell>
        </row>
        <row r="12557">
          <cell r="A12557" t="str">
            <v>FY2017</v>
          </cell>
        </row>
        <row r="12558">
          <cell r="A12558" t="str">
            <v>FY2017</v>
          </cell>
        </row>
        <row r="12559">
          <cell r="A12559" t="str">
            <v>FY2017</v>
          </cell>
        </row>
        <row r="12560">
          <cell r="A12560" t="str">
            <v>FY2017</v>
          </cell>
        </row>
        <row r="12561">
          <cell r="A12561" t="str">
            <v>FY2017</v>
          </cell>
        </row>
        <row r="12562">
          <cell r="A12562" t="str">
            <v>FY2017</v>
          </cell>
        </row>
        <row r="12563">
          <cell r="A12563" t="str">
            <v>FY2017</v>
          </cell>
        </row>
        <row r="12564">
          <cell r="A12564" t="str">
            <v>FY2017</v>
          </cell>
        </row>
        <row r="12565">
          <cell r="A12565" t="str">
            <v>FY2017</v>
          </cell>
        </row>
        <row r="12566">
          <cell r="A12566" t="str">
            <v>FY2017</v>
          </cell>
        </row>
        <row r="12567">
          <cell r="A12567" t="str">
            <v>FY2017</v>
          </cell>
        </row>
        <row r="12568">
          <cell r="A12568" t="str">
            <v>FY2017</v>
          </cell>
        </row>
        <row r="12569">
          <cell r="A12569" t="str">
            <v>FY2017</v>
          </cell>
        </row>
        <row r="12570">
          <cell r="A12570" t="str">
            <v>FY2017</v>
          </cell>
        </row>
        <row r="12571">
          <cell r="A12571" t="str">
            <v>FY2017</v>
          </cell>
        </row>
        <row r="12572">
          <cell r="A12572" t="str">
            <v>FY2017</v>
          </cell>
        </row>
        <row r="12573">
          <cell r="A12573" t="str">
            <v>FY2017</v>
          </cell>
        </row>
        <row r="12574">
          <cell r="A12574" t="str">
            <v>FY2017</v>
          </cell>
        </row>
        <row r="12575">
          <cell r="A12575" t="str">
            <v>FY2017</v>
          </cell>
        </row>
        <row r="12576">
          <cell r="A12576" t="str">
            <v>FY2017</v>
          </cell>
        </row>
        <row r="12577">
          <cell r="A12577" t="str">
            <v>FY2017</v>
          </cell>
        </row>
        <row r="12578">
          <cell r="A12578" t="str">
            <v>FY2017</v>
          </cell>
        </row>
        <row r="12579">
          <cell r="A12579" t="str">
            <v>FY2017</v>
          </cell>
        </row>
        <row r="12580">
          <cell r="A12580" t="str">
            <v>FY2017</v>
          </cell>
        </row>
        <row r="12581">
          <cell r="A12581" t="str">
            <v>FY2017</v>
          </cell>
        </row>
        <row r="12582">
          <cell r="A12582" t="str">
            <v>FY2017</v>
          </cell>
        </row>
        <row r="12583">
          <cell r="A12583" t="str">
            <v>FY2017</v>
          </cell>
        </row>
        <row r="12584">
          <cell r="A12584" t="str">
            <v>FY2017</v>
          </cell>
        </row>
        <row r="12585">
          <cell r="A12585" t="str">
            <v>FY2017</v>
          </cell>
        </row>
        <row r="12586">
          <cell r="A12586" t="str">
            <v>FY2017</v>
          </cell>
        </row>
        <row r="12587">
          <cell r="A12587" t="str">
            <v>FY2017</v>
          </cell>
        </row>
        <row r="12588">
          <cell r="A12588" t="str">
            <v>FY2017</v>
          </cell>
        </row>
        <row r="12589">
          <cell r="A12589" t="str">
            <v>FY2017</v>
          </cell>
        </row>
        <row r="12590">
          <cell r="A12590" t="str">
            <v>FY2017</v>
          </cell>
        </row>
        <row r="12591">
          <cell r="A12591" t="str">
            <v>FY2017</v>
          </cell>
        </row>
        <row r="12592">
          <cell r="A12592" t="str">
            <v>FY2017</v>
          </cell>
        </row>
        <row r="12593">
          <cell r="A12593" t="str">
            <v>FY2017</v>
          </cell>
        </row>
        <row r="12594">
          <cell r="A12594" t="str">
            <v>FY2017</v>
          </cell>
        </row>
        <row r="12595">
          <cell r="A12595" t="str">
            <v>FY2017</v>
          </cell>
        </row>
        <row r="12596">
          <cell r="A12596" t="str">
            <v>FY2017</v>
          </cell>
        </row>
        <row r="12597">
          <cell r="A12597" t="str">
            <v>FY2017</v>
          </cell>
        </row>
        <row r="12598">
          <cell r="A12598" t="str">
            <v>FY2017</v>
          </cell>
        </row>
        <row r="12599">
          <cell r="A12599" t="str">
            <v>FY2017</v>
          </cell>
        </row>
        <row r="12600">
          <cell r="A12600" t="str">
            <v>FY2017</v>
          </cell>
        </row>
        <row r="12601">
          <cell r="A12601" t="str">
            <v>FY2017</v>
          </cell>
        </row>
        <row r="12602">
          <cell r="A12602" t="str">
            <v>FY2017</v>
          </cell>
        </row>
        <row r="12603">
          <cell r="A12603" t="str">
            <v>FY2017</v>
          </cell>
        </row>
        <row r="12604">
          <cell r="A12604" t="str">
            <v>FY2017</v>
          </cell>
        </row>
        <row r="12605">
          <cell r="A12605" t="str">
            <v>FY2017</v>
          </cell>
        </row>
        <row r="12606">
          <cell r="A12606" t="str">
            <v>FY2017</v>
          </cell>
        </row>
        <row r="12607">
          <cell r="A12607" t="str">
            <v>FY2017</v>
          </cell>
        </row>
        <row r="12608">
          <cell r="A12608" t="str">
            <v>FY2017</v>
          </cell>
        </row>
        <row r="12609">
          <cell r="A12609" t="str">
            <v>FY2017</v>
          </cell>
        </row>
        <row r="12610">
          <cell r="A12610" t="str">
            <v>FY2017</v>
          </cell>
        </row>
        <row r="12611">
          <cell r="A12611" t="str">
            <v>FY2017</v>
          </cell>
        </row>
        <row r="12612">
          <cell r="A12612" t="str">
            <v>FY2017</v>
          </cell>
        </row>
        <row r="12613">
          <cell r="A12613" t="str">
            <v>FY2017</v>
          </cell>
        </row>
        <row r="12614">
          <cell r="A12614" t="str">
            <v>FY2017</v>
          </cell>
        </row>
        <row r="12615">
          <cell r="A12615" t="str">
            <v>FY2017</v>
          </cell>
        </row>
        <row r="12616">
          <cell r="A12616" t="str">
            <v>FY2017</v>
          </cell>
        </row>
        <row r="12617">
          <cell r="A12617" t="str">
            <v>FY2017</v>
          </cell>
        </row>
        <row r="12618">
          <cell r="A12618" t="str">
            <v>FY2017</v>
          </cell>
        </row>
        <row r="12619">
          <cell r="A12619" t="str">
            <v>FY2017</v>
          </cell>
        </row>
        <row r="12620">
          <cell r="A12620" t="str">
            <v>FY2017</v>
          </cell>
        </row>
        <row r="12621">
          <cell r="A12621" t="str">
            <v>FY2017</v>
          </cell>
        </row>
        <row r="12622">
          <cell r="A12622" t="str">
            <v>FY2017</v>
          </cell>
        </row>
        <row r="12623">
          <cell r="A12623" t="str">
            <v>FY2017</v>
          </cell>
        </row>
        <row r="12624">
          <cell r="A12624" t="str">
            <v>FY2017</v>
          </cell>
        </row>
        <row r="12625">
          <cell r="A12625" t="str">
            <v>FY2017</v>
          </cell>
        </row>
        <row r="12626">
          <cell r="A12626" t="str">
            <v>FY2017</v>
          </cell>
        </row>
        <row r="12627">
          <cell r="A12627" t="str">
            <v>FY2017</v>
          </cell>
        </row>
        <row r="12628">
          <cell r="A12628" t="str">
            <v>FY2017</v>
          </cell>
        </row>
        <row r="12629">
          <cell r="A12629" t="str">
            <v>FY2017</v>
          </cell>
        </row>
        <row r="12630">
          <cell r="A12630" t="str">
            <v>FY2017</v>
          </cell>
        </row>
        <row r="12631">
          <cell r="A12631" t="str">
            <v>FY2017</v>
          </cell>
        </row>
        <row r="12632">
          <cell r="A12632" t="str">
            <v>FY2017</v>
          </cell>
        </row>
        <row r="12633">
          <cell r="A12633" t="str">
            <v>FY2017</v>
          </cell>
        </row>
        <row r="12634">
          <cell r="A12634" t="str">
            <v>FY2017</v>
          </cell>
        </row>
        <row r="12635">
          <cell r="A12635" t="str">
            <v>FY2017</v>
          </cell>
        </row>
        <row r="12636">
          <cell r="A12636" t="str">
            <v>FY2017</v>
          </cell>
        </row>
        <row r="12637">
          <cell r="A12637" t="str">
            <v>FY2017</v>
          </cell>
        </row>
        <row r="12638">
          <cell r="A12638" t="str">
            <v>FY2017</v>
          </cell>
        </row>
        <row r="12639">
          <cell r="A12639" t="str">
            <v>FY2017</v>
          </cell>
        </row>
        <row r="12640">
          <cell r="A12640" t="str">
            <v>FY2017</v>
          </cell>
        </row>
        <row r="12641">
          <cell r="A12641" t="str">
            <v>FY2017</v>
          </cell>
        </row>
        <row r="12642">
          <cell r="A12642" t="str">
            <v>FY2017</v>
          </cell>
        </row>
        <row r="12643">
          <cell r="A12643" t="str">
            <v>FY2017</v>
          </cell>
        </row>
        <row r="12644">
          <cell r="A12644" t="str">
            <v>FY2017</v>
          </cell>
        </row>
        <row r="12645">
          <cell r="A12645" t="str">
            <v>FY2017</v>
          </cell>
        </row>
        <row r="12646">
          <cell r="A12646" t="str">
            <v>FY2017</v>
          </cell>
        </row>
        <row r="12647">
          <cell r="A12647" t="str">
            <v>FY2017</v>
          </cell>
        </row>
        <row r="12648">
          <cell r="A12648" t="str">
            <v>FY2017</v>
          </cell>
        </row>
        <row r="12649">
          <cell r="A12649" t="str">
            <v>FY2017</v>
          </cell>
        </row>
        <row r="12650">
          <cell r="A12650" t="str">
            <v>FY2017</v>
          </cell>
        </row>
        <row r="12651">
          <cell r="A12651" t="str">
            <v>FY2017</v>
          </cell>
        </row>
        <row r="12652">
          <cell r="A12652" t="str">
            <v>FY2017</v>
          </cell>
        </row>
        <row r="12653">
          <cell r="A12653" t="str">
            <v>FY2017</v>
          </cell>
        </row>
        <row r="12654">
          <cell r="A12654" t="str">
            <v>FY2017</v>
          </cell>
        </row>
        <row r="12655">
          <cell r="A12655" t="str">
            <v>FY2017</v>
          </cell>
        </row>
        <row r="12656">
          <cell r="A12656" t="str">
            <v>FY2017</v>
          </cell>
        </row>
        <row r="12657">
          <cell r="A12657" t="str">
            <v>FY2017</v>
          </cell>
        </row>
        <row r="12658">
          <cell r="A12658" t="str">
            <v>FY2017</v>
          </cell>
        </row>
        <row r="12659">
          <cell r="A12659" t="str">
            <v>FY2017</v>
          </cell>
        </row>
        <row r="12660">
          <cell r="A12660" t="str">
            <v>FY2017</v>
          </cell>
        </row>
        <row r="12661">
          <cell r="A12661" t="str">
            <v>FY2017</v>
          </cell>
        </row>
        <row r="12662">
          <cell r="A12662" t="str">
            <v>FY2017</v>
          </cell>
        </row>
        <row r="12663">
          <cell r="A12663" t="str">
            <v>FY2017</v>
          </cell>
        </row>
        <row r="12664">
          <cell r="A12664" t="str">
            <v>FY2017</v>
          </cell>
        </row>
        <row r="12665">
          <cell r="A12665" t="str">
            <v>FY2017</v>
          </cell>
        </row>
        <row r="12666">
          <cell r="A12666" t="str">
            <v>FY2017</v>
          </cell>
        </row>
        <row r="12667">
          <cell r="A12667" t="str">
            <v>FY2017</v>
          </cell>
        </row>
        <row r="12668">
          <cell r="A12668" t="str">
            <v>FY2017</v>
          </cell>
        </row>
        <row r="12669">
          <cell r="A12669" t="str">
            <v>FY2017</v>
          </cell>
        </row>
        <row r="12670">
          <cell r="A12670" t="str">
            <v>FY2017</v>
          </cell>
        </row>
        <row r="12671">
          <cell r="A12671" t="str">
            <v>FY2017</v>
          </cell>
        </row>
        <row r="12672">
          <cell r="A12672" t="str">
            <v>FY2017</v>
          </cell>
        </row>
        <row r="12673">
          <cell r="A12673" t="str">
            <v>FY2017</v>
          </cell>
        </row>
        <row r="12674">
          <cell r="A12674" t="str">
            <v>FY2017</v>
          </cell>
        </row>
        <row r="12675">
          <cell r="A12675" t="str">
            <v>FY2017</v>
          </cell>
        </row>
        <row r="12676">
          <cell r="A12676" t="str">
            <v>FY2017</v>
          </cell>
        </row>
        <row r="12677">
          <cell r="A12677" t="str">
            <v>FY2017</v>
          </cell>
        </row>
        <row r="12678">
          <cell r="A12678" t="str">
            <v>FY2017</v>
          </cell>
        </row>
        <row r="12679">
          <cell r="A12679" t="str">
            <v>FY2017</v>
          </cell>
        </row>
        <row r="12680">
          <cell r="A12680" t="str">
            <v>FY2017</v>
          </cell>
        </row>
        <row r="12681">
          <cell r="A12681" t="str">
            <v>FY2017</v>
          </cell>
        </row>
        <row r="12682">
          <cell r="A12682" t="str">
            <v>FY2017</v>
          </cell>
        </row>
        <row r="12683">
          <cell r="A12683" t="str">
            <v>FY2017</v>
          </cell>
        </row>
        <row r="12684">
          <cell r="A12684" t="str">
            <v>FY2017</v>
          </cell>
        </row>
        <row r="12685">
          <cell r="A12685" t="str">
            <v>FY2017</v>
          </cell>
        </row>
        <row r="12686">
          <cell r="A12686" t="str">
            <v>FY2017</v>
          </cell>
        </row>
        <row r="12687">
          <cell r="A12687" t="str">
            <v>FY2017</v>
          </cell>
        </row>
        <row r="12688">
          <cell r="A12688" t="str">
            <v>FY2017</v>
          </cell>
        </row>
        <row r="12689">
          <cell r="A12689" t="str">
            <v>FY2017</v>
          </cell>
        </row>
        <row r="12690">
          <cell r="A12690" t="str">
            <v>FY2017</v>
          </cell>
        </row>
        <row r="12691">
          <cell r="A12691" t="str">
            <v>FY2017</v>
          </cell>
        </row>
        <row r="12692">
          <cell r="A12692" t="str">
            <v>FY2017</v>
          </cell>
        </row>
        <row r="12693">
          <cell r="A12693" t="str">
            <v>FY2017</v>
          </cell>
        </row>
        <row r="12694">
          <cell r="A12694" t="str">
            <v>FY2017</v>
          </cell>
        </row>
        <row r="12695">
          <cell r="A12695" t="str">
            <v>FY2017</v>
          </cell>
        </row>
        <row r="12696">
          <cell r="A12696" t="str">
            <v>FY2017</v>
          </cell>
        </row>
        <row r="12697">
          <cell r="A12697" t="str">
            <v>FY2017</v>
          </cell>
        </row>
        <row r="12698">
          <cell r="A12698" t="str">
            <v>FY2017</v>
          </cell>
        </row>
        <row r="12699">
          <cell r="A12699" t="str">
            <v>FY2017</v>
          </cell>
        </row>
        <row r="12700">
          <cell r="A12700" t="str">
            <v>FY2017</v>
          </cell>
        </row>
        <row r="12701">
          <cell r="A12701" t="str">
            <v>FY2017</v>
          </cell>
        </row>
        <row r="12702">
          <cell r="A12702" t="str">
            <v>FY2017</v>
          </cell>
        </row>
        <row r="12703">
          <cell r="A12703" t="str">
            <v>FY2017</v>
          </cell>
        </row>
        <row r="12704">
          <cell r="A12704" t="str">
            <v>FY2017</v>
          </cell>
        </row>
        <row r="12705">
          <cell r="A12705" t="str">
            <v>FY2017</v>
          </cell>
        </row>
        <row r="12706">
          <cell r="A12706" t="str">
            <v>FY2017</v>
          </cell>
        </row>
        <row r="12707">
          <cell r="A12707" t="str">
            <v>FY2017</v>
          </cell>
        </row>
        <row r="12708">
          <cell r="A12708" t="str">
            <v>FY2017</v>
          </cell>
        </row>
        <row r="12709">
          <cell r="A12709" t="str">
            <v>FY2017</v>
          </cell>
        </row>
        <row r="12710">
          <cell r="A12710" t="str">
            <v>FY2017</v>
          </cell>
        </row>
        <row r="12711">
          <cell r="A12711" t="str">
            <v>FY2017</v>
          </cell>
        </row>
        <row r="12712">
          <cell r="A12712" t="str">
            <v>FY2017</v>
          </cell>
        </row>
        <row r="12713">
          <cell r="A12713" t="str">
            <v>FY2017</v>
          </cell>
        </row>
        <row r="12714">
          <cell r="A12714" t="str">
            <v>FY2017</v>
          </cell>
        </row>
        <row r="12715">
          <cell r="A12715" t="str">
            <v>FY2017</v>
          </cell>
        </row>
        <row r="12716">
          <cell r="A12716" t="str">
            <v>FY2017</v>
          </cell>
        </row>
        <row r="12717">
          <cell r="A12717" t="str">
            <v>FY2017</v>
          </cell>
        </row>
        <row r="12718">
          <cell r="A12718" t="str">
            <v>FY2017</v>
          </cell>
        </row>
        <row r="12719">
          <cell r="A12719" t="str">
            <v>FY2017</v>
          </cell>
        </row>
        <row r="12720">
          <cell r="A12720" t="str">
            <v>FY2017</v>
          </cell>
        </row>
        <row r="12721">
          <cell r="A12721" t="str">
            <v>FY2017</v>
          </cell>
        </row>
        <row r="12722">
          <cell r="A12722" t="str">
            <v>FY2017</v>
          </cell>
        </row>
        <row r="12723">
          <cell r="A12723" t="str">
            <v>FY2017</v>
          </cell>
        </row>
        <row r="12724">
          <cell r="A12724" t="str">
            <v>FY2017</v>
          </cell>
        </row>
        <row r="12725">
          <cell r="A12725" t="str">
            <v>FY2017</v>
          </cell>
        </row>
        <row r="12726">
          <cell r="A12726" t="str">
            <v>FY2017</v>
          </cell>
        </row>
        <row r="12727">
          <cell r="A12727" t="str">
            <v>FY2017</v>
          </cell>
        </row>
        <row r="12728">
          <cell r="A12728" t="str">
            <v>FY2017</v>
          </cell>
        </row>
        <row r="12729">
          <cell r="A12729" t="str">
            <v>FY2017</v>
          </cell>
        </row>
        <row r="12730">
          <cell r="A12730" t="str">
            <v>FY2017</v>
          </cell>
        </row>
        <row r="12731">
          <cell r="A12731" t="str">
            <v>FY2017</v>
          </cell>
        </row>
        <row r="12732">
          <cell r="A12732" t="str">
            <v>FY2017</v>
          </cell>
        </row>
        <row r="12733">
          <cell r="A12733" t="str">
            <v>FY2017</v>
          </cell>
        </row>
        <row r="12734">
          <cell r="A12734" t="str">
            <v>FY2017</v>
          </cell>
        </row>
        <row r="12735">
          <cell r="A12735" t="str">
            <v>FY2017</v>
          </cell>
        </row>
        <row r="12736">
          <cell r="A12736" t="str">
            <v>FY2017</v>
          </cell>
        </row>
        <row r="12737">
          <cell r="A12737" t="str">
            <v>FY2017</v>
          </cell>
        </row>
        <row r="12738">
          <cell r="A12738" t="str">
            <v>FY2017</v>
          </cell>
        </row>
        <row r="12739">
          <cell r="A12739" t="str">
            <v>FY2017</v>
          </cell>
        </row>
        <row r="12740">
          <cell r="A12740" t="str">
            <v>FY2017</v>
          </cell>
        </row>
        <row r="12741">
          <cell r="A12741" t="str">
            <v>FY2017</v>
          </cell>
        </row>
        <row r="12742">
          <cell r="A12742" t="str">
            <v>FY2017</v>
          </cell>
        </row>
        <row r="12743">
          <cell r="A12743" t="str">
            <v>FY2017</v>
          </cell>
        </row>
        <row r="12744">
          <cell r="A12744" t="str">
            <v>FY2017</v>
          </cell>
        </row>
        <row r="12745">
          <cell r="A12745" t="str">
            <v>FY2017</v>
          </cell>
        </row>
        <row r="12746">
          <cell r="A12746" t="str">
            <v>FY2017</v>
          </cell>
        </row>
        <row r="12747">
          <cell r="A12747" t="str">
            <v>FY2017</v>
          </cell>
        </row>
        <row r="12748">
          <cell r="A12748" t="str">
            <v>FY2017</v>
          </cell>
        </row>
        <row r="12749">
          <cell r="A12749" t="str">
            <v>FY2017</v>
          </cell>
        </row>
        <row r="12750">
          <cell r="A12750" t="str">
            <v>FY2017</v>
          </cell>
        </row>
        <row r="12751">
          <cell r="A12751" t="str">
            <v>FY2017</v>
          </cell>
        </row>
        <row r="12752">
          <cell r="A12752" t="str">
            <v>FY2017</v>
          </cell>
        </row>
        <row r="12753">
          <cell r="A12753" t="str">
            <v>FY2017</v>
          </cell>
        </row>
        <row r="12754">
          <cell r="A12754" t="str">
            <v>FY2017</v>
          </cell>
        </row>
        <row r="12755">
          <cell r="A12755" t="str">
            <v>FY2017</v>
          </cell>
        </row>
        <row r="12756">
          <cell r="A12756" t="str">
            <v>FY2017</v>
          </cell>
        </row>
        <row r="12757">
          <cell r="A12757" t="str">
            <v>FY2017</v>
          </cell>
        </row>
        <row r="12758">
          <cell r="A12758" t="str">
            <v>FY2017</v>
          </cell>
        </row>
        <row r="12759">
          <cell r="A12759" t="str">
            <v>FY2017</v>
          </cell>
        </row>
        <row r="12760">
          <cell r="A12760" t="str">
            <v>FY2017</v>
          </cell>
        </row>
        <row r="12761">
          <cell r="A12761" t="str">
            <v>FY2017</v>
          </cell>
        </row>
        <row r="12762">
          <cell r="A12762" t="str">
            <v>FY2017</v>
          </cell>
        </row>
        <row r="12763">
          <cell r="A12763" t="str">
            <v>FY2017</v>
          </cell>
        </row>
        <row r="12764">
          <cell r="A12764" t="str">
            <v>FY2017</v>
          </cell>
        </row>
        <row r="12765">
          <cell r="A12765" t="str">
            <v>FY2017</v>
          </cell>
        </row>
        <row r="12766">
          <cell r="A12766" t="str">
            <v>FY2017</v>
          </cell>
        </row>
        <row r="12767">
          <cell r="A12767" t="str">
            <v>FY2017</v>
          </cell>
        </row>
        <row r="12768">
          <cell r="A12768" t="str">
            <v>FY2017</v>
          </cell>
        </row>
        <row r="12769">
          <cell r="A12769" t="str">
            <v>FY2017</v>
          </cell>
        </row>
        <row r="12770">
          <cell r="A12770" t="str">
            <v>FY2017</v>
          </cell>
        </row>
        <row r="12771">
          <cell r="A12771" t="str">
            <v>FY2017</v>
          </cell>
        </row>
        <row r="12772">
          <cell r="A12772" t="str">
            <v>FY2017</v>
          </cell>
        </row>
        <row r="12773">
          <cell r="A12773" t="str">
            <v>FY2017</v>
          </cell>
        </row>
        <row r="12774">
          <cell r="A12774" t="str">
            <v>FY2017</v>
          </cell>
        </row>
        <row r="12775">
          <cell r="A12775" t="str">
            <v>FY2017</v>
          </cell>
        </row>
        <row r="12776">
          <cell r="A12776" t="str">
            <v>FY2017</v>
          </cell>
        </row>
        <row r="12777">
          <cell r="A12777" t="str">
            <v>FY2017</v>
          </cell>
        </row>
        <row r="12778">
          <cell r="A12778" t="str">
            <v>FY2017</v>
          </cell>
        </row>
        <row r="12779">
          <cell r="A12779" t="str">
            <v>FY2017</v>
          </cell>
        </row>
        <row r="12780">
          <cell r="A12780" t="str">
            <v>FY2017</v>
          </cell>
        </row>
        <row r="12781">
          <cell r="A12781" t="str">
            <v>FY2017</v>
          </cell>
        </row>
        <row r="12782">
          <cell r="A12782" t="str">
            <v>FY2017</v>
          </cell>
        </row>
        <row r="12783">
          <cell r="A12783" t="str">
            <v>FY2017</v>
          </cell>
        </row>
        <row r="12784">
          <cell r="A12784" t="str">
            <v>FY2017</v>
          </cell>
        </row>
        <row r="12785">
          <cell r="A12785" t="str">
            <v>FY2017</v>
          </cell>
        </row>
        <row r="12786">
          <cell r="A12786" t="str">
            <v>FY2017</v>
          </cell>
        </row>
        <row r="12787">
          <cell r="A12787" t="str">
            <v>FY2017</v>
          </cell>
        </row>
        <row r="12788">
          <cell r="A12788" t="str">
            <v>FY2017</v>
          </cell>
        </row>
        <row r="12789">
          <cell r="A12789" t="str">
            <v>FY2017</v>
          </cell>
        </row>
        <row r="12790">
          <cell r="A12790" t="str">
            <v>FY2017</v>
          </cell>
        </row>
        <row r="12791">
          <cell r="A12791" t="str">
            <v>FY2017</v>
          </cell>
        </row>
        <row r="12792">
          <cell r="A12792" t="str">
            <v>FY2017</v>
          </cell>
        </row>
        <row r="12793">
          <cell r="A12793" t="str">
            <v>FY2017</v>
          </cell>
        </row>
        <row r="12794">
          <cell r="A12794" t="str">
            <v>FY2017</v>
          </cell>
        </row>
        <row r="12795">
          <cell r="A12795" t="str">
            <v>FY2017</v>
          </cell>
        </row>
        <row r="12796">
          <cell r="A12796" t="str">
            <v>FY2017</v>
          </cell>
        </row>
        <row r="12797">
          <cell r="A12797" t="str">
            <v>FY2017</v>
          </cell>
        </row>
        <row r="12798">
          <cell r="A12798" t="str">
            <v>FY2017</v>
          </cell>
        </row>
        <row r="12799">
          <cell r="A12799" t="str">
            <v>FY2017</v>
          </cell>
        </row>
        <row r="12800">
          <cell r="A12800" t="str">
            <v>FY2017</v>
          </cell>
        </row>
        <row r="12801">
          <cell r="A12801" t="str">
            <v>FY2017</v>
          </cell>
        </row>
        <row r="12802">
          <cell r="A12802" t="str">
            <v>FY2017</v>
          </cell>
        </row>
        <row r="12803">
          <cell r="A12803" t="str">
            <v>FY2017</v>
          </cell>
        </row>
        <row r="12804">
          <cell r="A12804" t="str">
            <v>FY2017</v>
          </cell>
        </row>
        <row r="12805">
          <cell r="A12805" t="str">
            <v>FY2017</v>
          </cell>
        </row>
        <row r="12806">
          <cell r="A12806" t="str">
            <v>FY2017</v>
          </cell>
        </row>
        <row r="12807">
          <cell r="A12807" t="str">
            <v>FY2017</v>
          </cell>
        </row>
        <row r="12808">
          <cell r="A12808" t="str">
            <v>FY2017</v>
          </cell>
        </row>
        <row r="12809">
          <cell r="A12809" t="str">
            <v>FY2017</v>
          </cell>
        </row>
        <row r="12810">
          <cell r="A12810" t="str">
            <v>FY2017</v>
          </cell>
        </row>
        <row r="12811">
          <cell r="A12811" t="str">
            <v>FY2017</v>
          </cell>
        </row>
        <row r="12812">
          <cell r="A12812" t="str">
            <v>FY2017</v>
          </cell>
        </row>
        <row r="12813">
          <cell r="A12813" t="str">
            <v>FY2017</v>
          </cell>
        </row>
        <row r="12814">
          <cell r="A12814" t="str">
            <v>FY2017</v>
          </cell>
        </row>
        <row r="12815">
          <cell r="A12815" t="str">
            <v>FY2017</v>
          </cell>
        </row>
        <row r="12816">
          <cell r="A12816" t="str">
            <v>FY2017</v>
          </cell>
        </row>
        <row r="12817">
          <cell r="A12817" t="str">
            <v>FY2017</v>
          </cell>
        </row>
        <row r="12818">
          <cell r="A12818" t="str">
            <v>FY2017</v>
          </cell>
        </row>
        <row r="12819">
          <cell r="A12819" t="str">
            <v>FY2017</v>
          </cell>
        </row>
        <row r="12820">
          <cell r="A12820" t="str">
            <v>FY2017</v>
          </cell>
        </row>
        <row r="12821">
          <cell r="A12821" t="str">
            <v>FY2017</v>
          </cell>
        </row>
        <row r="12822">
          <cell r="A12822" t="str">
            <v>FY2017</v>
          </cell>
        </row>
        <row r="12823">
          <cell r="A12823" t="str">
            <v>FY2017</v>
          </cell>
        </row>
        <row r="12824">
          <cell r="A12824" t="str">
            <v>FY2017</v>
          </cell>
        </row>
        <row r="12825">
          <cell r="A12825" t="str">
            <v>FY2017</v>
          </cell>
        </row>
        <row r="12826">
          <cell r="A12826" t="str">
            <v>FY2017</v>
          </cell>
        </row>
        <row r="12827">
          <cell r="A12827" t="str">
            <v>FY2017</v>
          </cell>
        </row>
        <row r="12828">
          <cell r="A12828" t="str">
            <v>FY2017</v>
          </cell>
        </row>
        <row r="12829">
          <cell r="A12829" t="str">
            <v>FY2017</v>
          </cell>
        </row>
        <row r="12830">
          <cell r="A12830" t="str">
            <v>FY2017</v>
          </cell>
        </row>
        <row r="12831">
          <cell r="A12831" t="str">
            <v>FY2017</v>
          </cell>
        </row>
        <row r="12832">
          <cell r="A12832" t="str">
            <v>FY2017</v>
          </cell>
        </row>
        <row r="12833">
          <cell r="A12833" t="str">
            <v>FY2017</v>
          </cell>
        </row>
        <row r="12834">
          <cell r="A12834" t="str">
            <v>FY2017</v>
          </cell>
        </row>
        <row r="12835">
          <cell r="A12835" t="str">
            <v>FY2017</v>
          </cell>
        </row>
        <row r="12836">
          <cell r="A12836" t="str">
            <v>FY2017</v>
          </cell>
        </row>
        <row r="12837">
          <cell r="A12837" t="str">
            <v>FY2017</v>
          </cell>
        </row>
        <row r="12838">
          <cell r="A12838" t="str">
            <v>FY2017</v>
          </cell>
        </row>
        <row r="12839">
          <cell r="A12839" t="str">
            <v>FY2017</v>
          </cell>
        </row>
        <row r="12840">
          <cell r="A12840" t="str">
            <v>FY2017</v>
          </cell>
        </row>
        <row r="12841">
          <cell r="A12841" t="str">
            <v>FY2017</v>
          </cell>
        </row>
        <row r="12842">
          <cell r="A12842" t="str">
            <v>FY2017</v>
          </cell>
        </row>
        <row r="12843">
          <cell r="A12843" t="str">
            <v>FY2017</v>
          </cell>
        </row>
        <row r="12844">
          <cell r="A12844" t="str">
            <v>FY2017</v>
          </cell>
        </row>
        <row r="12845">
          <cell r="A12845" t="str">
            <v>FY2017</v>
          </cell>
        </row>
        <row r="12846">
          <cell r="A12846" t="str">
            <v>FY2017</v>
          </cell>
        </row>
        <row r="12847">
          <cell r="A12847" t="str">
            <v>FY2017</v>
          </cell>
        </row>
        <row r="12848">
          <cell r="A12848" t="str">
            <v>FY2017</v>
          </cell>
        </row>
        <row r="12849">
          <cell r="A12849" t="str">
            <v>FY2017</v>
          </cell>
        </row>
        <row r="12850">
          <cell r="A12850" t="str">
            <v>FY2017</v>
          </cell>
        </row>
        <row r="12851">
          <cell r="A12851" t="str">
            <v>FY2017</v>
          </cell>
        </row>
        <row r="12852">
          <cell r="A12852" t="str">
            <v>FY2017</v>
          </cell>
        </row>
        <row r="12853">
          <cell r="A12853" t="str">
            <v>FY2017</v>
          </cell>
        </row>
        <row r="12854">
          <cell r="A12854" t="str">
            <v>FY2017</v>
          </cell>
        </row>
        <row r="12855">
          <cell r="A12855" t="str">
            <v>FY2017</v>
          </cell>
        </row>
        <row r="12856">
          <cell r="A12856" t="str">
            <v>FY2017</v>
          </cell>
        </row>
        <row r="12857">
          <cell r="A12857" t="str">
            <v>FY2017</v>
          </cell>
        </row>
        <row r="12858">
          <cell r="A12858" t="str">
            <v>FY2017</v>
          </cell>
        </row>
        <row r="12859">
          <cell r="A12859" t="str">
            <v>FY2017</v>
          </cell>
        </row>
        <row r="12860">
          <cell r="A12860" t="str">
            <v>FY2017</v>
          </cell>
        </row>
        <row r="12861">
          <cell r="A12861" t="str">
            <v>FY2017</v>
          </cell>
        </row>
        <row r="12862">
          <cell r="A12862" t="str">
            <v>FY2017</v>
          </cell>
        </row>
        <row r="12863">
          <cell r="A12863" t="str">
            <v>FY2017</v>
          </cell>
        </row>
        <row r="12864">
          <cell r="A12864" t="str">
            <v>FY2017</v>
          </cell>
        </row>
        <row r="12865">
          <cell r="A12865" t="str">
            <v>FY2017</v>
          </cell>
        </row>
        <row r="12866">
          <cell r="A12866" t="str">
            <v>FY2017</v>
          </cell>
        </row>
        <row r="12867">
          <cell r="A12867" t="str">
            <v>FY2017</v>
          </cell>
        </row>
        <row r="12868">
          <cell r="A12868" t="str">
            <v>FY2017</v>
          </cell>
        </row>
        <row r="12869">
          <cell r="A12869" t="str">
            <v>FY2017</v>
          </cell>
        </row>
        <row r="12870">
          <cell r="A12870" t="str">
            <v>FY2017</v>
          </cell>
        </row>
        <row r="12871">
          <cell r="A12871" t="str">
            <v>FY2017</v>
          </cell>
        </row>
        <row r="12872">
          <cell r="A12872" t="str">
            <v>FY2017</v>
          </cell>
        </row>
        <row r="12873">
          <cell r="A12873" t="str">
            <v>FY2017</v>
          </cell>
        </row>
        <row r="12874">
          <cell r="A12874" t="str">
            <v>FY2017</v>
          </cell>
        </row>
        <row r="12875">
          <cell r="A12875" t="str">
            <v>FY2017</v>
          </cell>
        </row>
        <row r="12876">
          <cell r="A12876" t="str">
            <v>FY2017</v>
          </cell>
        </row>
        <row r="12877">
          <cell r="A12877" t="str">
            <v>FY2017</v>
          </cell>
        </row>
        <row r="12878">
          <cell r="A12878" t="str">
            <v>FY2017</v>
          </cell>
        </row>
        <row r="12879">
          <cell r="A12879" t="str">
            <v>FY2017</v>
          </cell>
        </row>
        <row r="12880">
          <cell r="A12880" t="str">
            <v>FY2017</v>
          </cell>
        </row>
        <row r="12881">
          <cell r="A12881" t="str">
            <v>FY2017</v>
          </cell>
        </row>
        <row r="12882">
          <cell r="A12882" t="str">
            <v>FY2017</v>
          </cell>
        </row>
        <row r="12883">
          <cell r="A12883" t="str">
            <v>FY2017</v>
          </cell>
        </row>
        <row r="12884">
          <cell r="A12884" t="str">
            <v>FY2017</v>
          </cell>
        </row>
        <row r="12885">
          <cell r="A12885" t="str">
            <v>FY2017</v>
          </cell>
        </row>
        <row r="12886">
          <cell r="A12886" t="str">
            <v>FY2017</v>
          </cell>
        </row>
        <row r="12887">
          <cell r="A12887" t="str">
            <v>FY2017</v>
          </cell>
        </row>
        <row r="12888">
          <cell r="A12888" t="str">
            <v>FY2017</v>
          </cell>
        </row>
        <row r="12889">
          <cell r="A12889" t="str">
            <v>FY2017</v>
          </cell>
        </row>
        <row r="12890">
          <cell r="A12890" t="str">
            <v>FY2017</v>
          </cell>
        </row>
        <row r="12891">
          <cell r="A12891" t="str">
            <v>FY2017</v>
          </cell>
        </row>
        <row r="12892">
          <cell r="A12892" t="str">
            <v>FY2017</v>
          </cell>
        </row>
        <row r="12893">
          <cell r="A12893" t="str">
            <v>FY2017</v>
          </cell>
        </row>
        <row r="12894">
          <cell r="A12894" t="str">
            <v>FY2017</v>
          </cell>
        </row>
        <row r="12895">
          <cell r="A12895" t="str">
            <v>FY2017</v>
          </cell>
        </row>
        <row r="12896">
          <cell r="A12896" t="str">
            <v>FY2017</v>
          </cell>
        </row>
        <row r="12897">
          <cell r="A12897" t="str">
            <v>FY2017</v>
          </cell>
        </row>
        <row r="12898">
          <cell r="A12898" t="str">
            <v>FY2017</v>
          </cell>
        </row>
        <row r="12899">
          <cell r="A12899" t="str">
            <v>FY2017</v>
          </cell>
        </row>
        <row r="12900">
          <cell r="A12900" t="str">
            <v>FY2017</v>
          </cell>
        </row>
        <row r="12901">
          <cell r="A12901" t="str">
            <v>FY2017</v>
          </cell>
        </row>
        <row r="12902">
          <cell r="A12902" t="str">
            <v>FY2017</v>
          </cell>
        </row>
        <row r="12903">
          <cell r="A12903" t="str">
            <v>FY2017</v>
          </cell>
        </row>
        <row r="12904">
          <cell r="A12904" t="str">
            <v>FY2017</v>
          </cell>
        </row>
        <row r="12905">
          <cell r="A12905" t="str">
            <v>FY2017</v>
          </cell>
        </row>
        <row r="12906">
          <cell r="A12906" t="str">
            <v>FY2017</v>
          </cell>
        </row>
        <row r="12907">
          <cell r="A12907" t="str">
            <v>FY2017</v>
          </cell>
        </row>
        <row r="12908">
          <cell r="A12908" t="str">
            <v>FY2017</v>
          </cell>
        </row>
        <row r="12909">
          <cell r="A12909" t="str">
            <v>FY2017</v>
          </cell>
        </row>
        <row r="12910">
          <cell r="A12910" t="str">
            <v>FY2017</v>
          </cell>
        </row>
        <row r="12911">
          <cell r="A12911" t="str">
            <v>FY2017</v>
          </cell>
        </row>
        <row r="12912">
          <cell r="A12912" t="str">
            <v>FY2017</v>
          </cell>
        </row>
        <row r="12913">
          <cell r="A12913" t="str">
            <v>FY2017</v>
          </cell>
        </row>
        <row r="12914">
          <cell r="A12914" t="str">
            <v>FY2017</v>
          </cell>
        </row>
        <row r="12915">
          <cell r="A12915" t="str">
            <v>FY2017</v>
          </cell>
        </row>
        <row r="12916">
          <cell r="A12916" t="str">
            <v>FY2017</v>
          </cell>
        </row>
        <row r="12917">
          <cell r="A12917" t="str">
            <v>FY2017</v>
          </cell>
        </row>
        <row r="12918">
          <cell r="A12918" t="str">
            <v>FY2017</v>
          </cell>
        </row>
        <row r="12919">
          <cell r="A12919" t="str">
            <v>FY2017</v>
          </cell>
        </row>
        <row r="12920">
          <cell r="A12920" t="str">
            <v>FY2017</v>
          </cell>
        </row>
        <row r="12921">
          <cell r="A12921" t="str">
            <v>FY2017</v>
          </cell>
        </row>
        <row r="12922">
          <cell r="A12922" t="str">
            <v>FY2017</v>
          </cell>
        </row>
        <row r="12923">
          <cell r="A12923" t="str">
            <v>FY2017</v>
          </cell>
        </row>
        <row r="12924">
          <cell r="A12924" t="str">
            <v>FY2017</v>
          </cell>
        </row>
        <row r="12925">
          <cell r="A12925" t="str">
            <v>FY2017</v>
          </cell>
        </row>
        <row r="12926">
          <cell r="A12926" t="str">
            <v>FY2017</v>
          </cell>
        </row>
        <row r="12927">
          <cell r="A12927" t="str">
            <v>FY2017</v>
          </cell>
        </row>
        <row r="12928">
          <cell r="A12928" t="str">
            <v>FY2017</v>
          </cell>
        </row>
        <row r="12929">
          <cell r="A12929" t="str">
            <v>FY2017</v>
          </cell>
        </row>
        <row r="12930">
          <cell r="A12930" t="str">
            <v>FY2017</v>
          </cell>
        </row>
        <row r="12931">
          <cell r="A12931" t="str">
            <v>FY2017</v>
          </cell>
        </row>
        <row r="12932">
          <cell r="A12932" t="str">
            <v>FY2017</v>
          </cell>
        </row>
        <row r="12933">
          <cell r="A12933" t="str">
            <v>FY2017</v>
          </cell>
        </row>
        <row r="12934">
          <cell r="A12934" t="str">
            <v>FY2017</v>
          </cell>
        </row>
        <row r="12935">
          <cell r="A12935" t="str">
            <v>FY2017</v>
          </cell>
        </row>
        <row r="12936">
          <cell r="A12936" t="str">
            <v>FY2017</v>
          </cell>
        </row>
        <row r="12937">
          <cell r="A12937" t="str">
            <v>FY2017</v>
          </cell>
        </row>
        <row r="12938">
          <cell r="A12938" t="str">
            <v>FY2017</v>
          </cell>
        </row>
        <row r="12939">
          <cell r="A12939" t="str">
            <v>FY2017</v>
          </cell>
        </row>
        <row r="12940">
          <cell r="A12940" t="str">
            <v>FY2017</v>
          </cell>
        </row>
        <row r="12941">
          <cell r="A12941" t="str">
            <v>FY2017</v>
          </cell>
        </row>
        <row r="12942">
          <cell r="A12942" t="str">
            <v>FY2017</v>
          </cell>
        </row>
        <row r="12943">
          <cell r="A12943" t="str">
            <v>FY2017</v>
          </cell>
        </row>
        <row r="12944">
          <cell r="A12944" t="str">
            <v>FY2017</v>
          </cell>
        </row>
        <row r="12945">
          <cell r="A12945" t="str">
            <v>FY2017</v>
          </cell>
        </row>
        <row r="12946">
          <cell r="A12946" t="str">
            <v>FY2017</v>
          </cell>
        </row>
        <row r="12947">
          <cell r="A12947" t="str">
            <v>FY2017</v>
          </cell>
        </row>
        <row r="12948">
          <cell r="A12948" t="str">
            <v>FY2017</v>
          </cell>
        </row>
        <row r="12949">
          <cell r="A12949" t="str">
            <v>FY2017</v>
          </cell>
        </row>
        <row r="12950">
          <cell r="A12950" t="str">
            <v>FY2017</v>
          </cell>
        </row>
        <row r="12951">
          <cell r="A12951" t="str">
            <v>FY2017</v>
          </cell>
        </row>
        <row r="12952">
          <cell r="A12952" t="str">
            <v>FY2017</v>
          </cell>
        </row>
        <row r="12953">
          <cell r="A12953" t="str">
            <v>FY2017</v>
          </cell>
        </row>
        <row r="12954">
          <cell r="A12954" t="str">
            <v>FY2017</v>
          </cell>
        </row>
        <row r="12955">
          <cell r="A12955" t="str">
            <v>FY2017</v>
          </cell>
        </row>
        <row r="12956">
          <cell r="A12956" t="str">
            <v>FY2017</v>
          </cell>
        </row>
        <row r="12957">
          <cell r="A12957" t="str">
            <v>FY2017</v>
          </cell>
        </row>
        <row r="12958">
          <cell r="A12958" t="str">
            <v>FY2017</v>
          </cell>
        </row>
        <row r="12959">
          <cell r="A12959" t="str">
            <v>FY2017</v>
          </cell>
        </row>
        <row r="12960">
          <cell r="A12960" t="str">
            <v>FY2017</v>
          </cell>
        </row>
        <row r="12961">
          <cell r="A12961" t="str">
            <v>FY2017</v>
          </cell>
        </row>
        <row r="12962">
          <cell r="A12962" t="str">
            <v>FY2017</v>
          </cell>
        </row>
        <row r="12963">
          <cell r="A12963" t="str">
            <v>FY2017</v>
          </cell>
        </row>
        <row r="12964">
          <cell r="A12964" t="str">
            <v>FY2017</v>
          </cell>
        </row>
        <row r="12965">
          <cell r="A12965" t="str">
            <v>FY2017</v>
          </cell>
        </row>
        <row r="12966">
          <cell r="A12966" t="str">
            <v>FY2017</v>
          </cell>
        </row>
        <row r="12967">
          <cell r="A12967" t="str">
            <v>FY2017</v>
          </cell>
        </row>
        <row r="12968">
          <cell r="A12968" t="str">
            <v>FY2017</v>
          </cell>
        </row>
        <row r="12969">
          <cell r="A12969" t="str">
            <v>FY2017</v>
          </cell>
        </row>
        <row r="12970">
          <cell r="A12970" t="str">
            <v>FY2017</v>
          </cell>
        </row>
        <row r="12971">
          <cell r="A12971" t="str">
            <v>FY2017</v>
          </cell>
        </row>
        <row r="12972">
          <cell r="A12972" t="str">
            <v>FY2017</v>
          </cell>
        </row>
        <row r="12973">
          <cell r="A12973" t="str">
            <v>FY2017</v>
          </cell>
        </row>
        <row r="12974">
          <cell r="A12974" t="str">
            <v>FY2017</v>
          </cell>
        </row>
        <row r="12975">
          <cell r="A12975" t="str">
            <v>FY2017</v>
          </cell>
        </row>
        <row r="12976">
          <cell r="A12976" t="str">
            <v>FY2017</v>
          </cell>
        </row>
        <row r="12977">
          <cell r="A12977" t="str">
            <v>FY2017</v>
          </cell>
        </row>
        <row r="12978">
          <cell r="A12978" t="str">
            <v>FY2017</v>
          </cell>
        </row>
        <row r="12979">
          <cell r="A12979" t="str">
            <v>FY2017</v>
          </cell>
        </row>
        <row r="12980">
          <cell r="A12980" t="str">
            <v>FY2017</v>
          </cell>
        </row>
        <row r="12981">
          <cell r="A12981" t="str">
            <v>FY2017</v>
          </cell>
        </row>
        <row r="12982">
          <cell r="A12982" t="str">
            <v>FY2017</v>
          </cell>
        </row>
        <row r="12983">
          <cell r="A12983" t="str">
            <v>FY2017</v>
          </cell>
        </row>
        <row r="12984">
          <cell r="A12984" t="str">
            <v>FY2017</v>
          </cell>
        </row>
        <row r="12985">
          <cell r="A12985" t="str">
            <v>FY2017</v>
          </cell>
        </row>
        <row r="12986">
          <cell r="A12986" t="str">
            <v>FY2017</v>
          </cell>
        </row>
        <row r="12987">
          <cell r="A12987" t="str">
            <v>FY2017</v>
          </cell>
        </row>
        <row r="12988">
          <cell r="A12988" t="str">
            <v>FY2017</v>
          </cell>
        </row>
        <row r="12989">
          <cell r="A12989" t="str">
            <v>FY2017</v>
          </cell>
        </row>
        <row r="12990">
          <cell r="A12990" t="str">
            <v>FY2017</v>
          </cell>
        </row>
        <row r="12991">
          <cell r="A12991" t="str">
            <v>FY2017</v>
          </cell>
        </row>
        <row r="12992">
          <cell r="A12992" t="str">
            <v>FY2017</v>
          </cell>
        </row>
        <row r="12993">
          <cell r="A12993" t="str">
            <v>FY2017</v>
          </cell>
        </row>
        <row r="12994">
          <cell r="A12994" t="str">
            <v>FY2017</v>
          </cell>
        </row>
        <row r="12995">
          <cell r="A12995" t="str">
            <v>FY2017</v>
          </cell>
        </row>
        <row r="12996">
          <cell r="A12996" t="str">
            <v>FY2017</v>
          </cell>
        </row>
        <row r="12997">
          <cell r="A12997" t="str">
            <v>FY2017</v>
          </cell>
        </row>
        <row r="12998">
          <cell r="A12998" t="str">
            <v>FY2017</v>
          </cell>
        </row>
        <row r="12999">
          <cell r="A12999" t="str">
            <v>FY2017</v>
          </cell>
        </row>
        <row r="13000">
          <cell r="A13000" t="str">
            <v>FY2017</v>
          </cell>
        </row>
        <row r="13001">
          <cell r="A13001" t="str">
            <v>FY2017</v>
          </cell>
        </row>
        <row r="13002">
          <cell r="A13002" t="str">
            <v>FY2017</v>
          </cell>
        </row>
        <row r="13003">
          <cell r="A13003" t="str">
            <v>FY2017</v>
          </cell>
        </row>
        <row r="13004">
          <cell r="A13004" t="str">
            <v>FY2017</v>
          </cell>
        </row>
        <row r="13005">
          <cell r="A13005" t="str">
            <v>FY2017</v>
          </cell>
        </row>
        <row r="13006">
          <cell r="A13006" t="str">
            <v>FY2017</v>
          </cell>
        </row>
        <row r="13007">
          <cell r="A13007" t="str">
            <v>FY2017</v>
          </cell>
        </row>
        <row r="13008">
          <cell r="A13008" t="str">
            <v>FY2017</v>
          </cell>
        </row>
        <row r="13009">
          <cell r="A13009" t="str">
            <v>FY2017</v>
          </cell>
        </row>
        <row r="13010">
          <cell r="A13010" t="str">
            <v>FY2017</v>
          </cell>
        </row>
        <row r="13011">
          <cell r="A13011" t="str">
            <v>FY2017</v>
          </cell>
        </row>
        <row r="13012">
          <cell r="A13012" t="str">
            <v>FY2017</v>
          </cell>
        </row>
        <row r="13013">
          <cell r="A13013" t="str">
            <v>FY2017</v>
          </cell>
        </row>
        <row r="13014">
          <cell r="A13014" t="str">
            <v>FY2017</v>
          </cell>
        </row>
        <row r="13015">
          <cell r="A13015" t="str">
            <v>FY2017</v>
          </cell>
        </row>
        <row r="13016">
          <cell r="A13016" t="str">
            <v>FY2017</v>
          </cell>
        </row>
        <row r="13017">
          <cell r="A13017" t="str">
            <v>FY2017</v>
          </cell>
        </row>
        <row r="13018">
          <cell r="A13018" t="str">
            <v>FY2017</v>
          </cell>
        </row>
        <row r="13019">
          <cell r="A13019" t="str">
            <v>FY2017</v>
          </cell>
        </row>
        <row r="13020">
          <cell r="A13020" t="str">
            <v>FY2017</v>
          </cell>
        </row>
        <row r="13021">
          <cell r="A13021" t="str">
            <v>FY2017</v>
          </cell>
        </row>
        <row r="13022">
          <cell r="A13022" t="str">
            <v>FY2017</v>
          </cell>
        </row>
        <row r="13023">
          <cell r="A13023" t="str">
            <v>FY2017</v>
          </cell>
        </row>
        <row r="13024">
          <cell r="A13024" t="str">
            <v>FY2017</v>
          </cell>
        </row>
        <row r="13025">
          <cell r="A13025" t="str">
            <v>FY2017</v>
          </cell>
        </row>
        <row r="13026">
          <cell r="A13026" t="str">
            <v>FY2017</v>
          </cell>
        </row>
        <row r="13027">
          <cell r="A13027" t="str">
            <v>FY2017</v>
          </cell>
        </row>
        <row r="13028">
          <cell r="A13028" t="str">
            <v>FY2017</v>
          </cell>
        </row>
        <row r="13029">
          <cell r="A13029" t="str">
            <v>FY2017</v>
          </cell>
        </row>
        <row r="13030">
          <cell r="A13030" t="str">
            <v>FY2017</v>
          </cell>
        </row>
        <row r="13031">
          <cell r="A13031" t="str">
            <v>FY2017</v>
          </cell>
        </row>
        <row r="13032">
          <cell r="A13032" t="str">
            <v>FY2017</v>
          </cell>
        </row>
        <row r="13033">
          <cell r="A13033" t="str">
            <v>FY2017</v>
          </cell>
        </row>
        <row r="13034">
          <cell r="A13034" t="str">
            <v>FY2017</v>
          </cell>
        </row>
        <row r="13035">
          <cell r="A13035" t="str">
            <v>FY2017</v>
          </cell>
        </row>
        <row r="13036">
          <cell r="A13036" t="str">
            <v>FY2017</v>
          </cell>
        </row>
        <row r="13037">
          <cell r="A13037" t="str">
            <v>FY2017</v>
          </cell>
        </row>
        <row r="13038">
          <cell r="A13038" t="str">
            <v>FY2017</v>
          </cell>
        </row>
        <row r="13039">
          <cell r="A13039" t="str">
            <v>FY2017</v>
          </cell>
        </row>
        <row r="13040">
          <cell r="A13040" t="str">
            <v>FY2017</v>
          </cell>
        </row>
        <row r="13041">
          <cell r="A13041" t="str">
            <v>FY2017</v>
          </cell>
        </row>
        <row r="13042">
          <cell r="A13042" t="str">
            <v>FY2017</v>
          </cell>
        </row>
        <row r="13043">
          <cell r="A13043" t="str">
            <v>FY2017</v>
          </cell>
        </row>
        <row r="13044">
          <cell r="A13044" t="str">
            <v>FY2017</v>
          </cell>
        </row>
        <row r="13045">
          <cell r="A13045" t="str">
            <v>FY2017</v>
          </cell>
        </row>
        <row r="13046">
          <cell r="A13046" t="str">
            <v>FY2017</v>
          </cell>
        </row>
        <row r="13047">
          <cell r="A13047" t="str">
            <v>FY2017</v>
          </cell>
        </row>
        <row r="13048">
          <cell r="A13048" t="str">
            <v>FY2017</v>
          </cell>
        </row>
        <row r="13049">
          <cell r="A13049" t="str">
            <v>FY2017</v>
          </cell>
        </row>
        <row r="13050">
          <cell r="A13050" t="str">
            <v>FY2017</v>
          </cell>
        </row>
        <row r="13051">
          <cell r="A13051" t="str">
            <v>FY2017</v>
          </cell>
        </row>
        <row r="13052">
          <cell r="A13052" t="str">
            <v>FY2017</v>
          </cell>
        </row>
        <row r="13053">
          <cell r="A13053" t="str">
            <v>FY2017</v>
          </cell>
        </row>
        <row r="13054">
          <cell r="A13054" t="str">
            <v>FY2017</v>
          </cell>
        </row>
        <row r="13055">
          <cell r="A13055" t="str">
            <v>FY2017</v>
          </cell>
        </row>
        <row r="13056">
          <cell r="A13056" t="str">
            <v>FY2017</v>
          </cell>
        </row>
        <row r="13057">
          <cell r="A13057" t="str">
            <v>FY2017</v>
          </cell>
        </row>
        <row r="13058">
          <cell r="A13058" t="str">
            <v>FY2017</v>
          </cell>
        </row>
        <row r="13059">
          <cell r="A13059" t="str">
            <v>FY2017</v>
          </cell>
        </row>
        <row r="13060">
          <cell r="A13060" t="str">
            <v>FY2017</v>
          </cell>
        </row>
        <row r="13061">
          <cell r="A13061" t="str">
            <v>FY2017</v>
          </cell>
        </row>
        <row r="13062">
          <cell r="A13062" t="str">
            <v>FY2017</v>
          </cell>
        </row>
        <row r="13063">
          <cell r="A13063" t="str">
            <v>FY2017</v>
          </cell>
        </row>
        <row r="13064">
          <cell r="A13064" t="str">
            <v>FY2017</v>
          </cell>
        </row>
        <row r="13065">
          <cell r="A13065" t="str">
            <v>FY2017</v>
          </cell>
        </row>
        <row r="13066">
          <cell r="A13066" t="str">
            <v>FY2017</v>
          </cell>
        </row>
        <row r="13067">
          <cell r="A13067" t="str">
            <v>FY2017</v>
          </cell>
        </row>
        <row r="13068">
          <cell r="A13068" t="str">
            <v>FY2017</v>
          </cell>
        </row>
        <row r="13069">
          <cell r="A13069" t="str">
            <v>FY2017</v>
          </cell>
        </row>
        <row r="13070">
          <cell r="A13070" t="str">
            <v>FY2017</v>
          </cell>
        </row>
        <row r="13071">
          <cell r="A13071" t="str">
            <v>FY2017</v>
          </cell>
        </row>
        <row r="13072">
          <cell r="A13072" t="str">
            <v>FY2017</v>
          </cell>
        </row>
        <row r="13073">
          <cell r="A13073" t="str">
            <v>FY2017</v>
          </cell>
        </row>
        <row r="13074">
          <cell r="A13074" t="str">
            <v>FY2017</v>
          </cell>
        </row>
        <row r="13075">
          <cell r="A13075" t="str">
            <v>FY2017</v>
          </cell>
        </row>
        <row r="13076">
          <cell r="A13076" t="str">
            <v>FY2017</v>
          </cell>
        </row>
        <row r="13077">
          <cell r="A13077" t="str">
            <v>FY2017</v>
          </cell>
        </row>
        <row r="13078">
          <cell r="A13078" t="str">
            <v>FY2017</v>
          </cell>
        </row>
        <row r="13079">
          <cell r="A13079" t="str">
            <v>FY2017</v>
          </cell>
        </row>
        <row r="13080">
          <cell r="A13080" t="str">
            <v>FY2017</v>
          </cell>
        </row>
        <row r="13081">
          <cell r="A13081" t="str">
            <v>FY2017</v>
          </cell>
        </row>
        <row r="13082">
          <cell r="A13082" t="str">
            <v>FY2017</v>
          </cell>
        </row>
        <row r="13083">
          <cell r="A13083" t="str">
            <v>FY2017</v>
          </cell>
        </row>
        <row r="13084">
          <cell r="A13084" t="str">
            <v>FY2017</v>
          </cell>
        </row>
        <row r="13085">
          <cell r="A13085" t="str">
            <v>FY2017</v>
          </cell>
        </row>
        <row r="13086">
          <cell r="A13086" t="str">
            <v>FY2017</v>
          </cell>
        </row>
        <row r="13087">
          <cell r="A13087" t="str">
            <v>FY2017</v>
          </cell>
        </row>
        <row r="13088">
          <cell r="A13088" t="str">
            <v>FY2017</v>
          </cell>
        </row>
        <row r="13089">
          <cell r="A13089" t="str">
            <v>FY2017</v>
          </cell>
        </row>
        <row r="13090">
          <cell r="A13090" t="str">
            <v>FY2017</v>
          </cell>
        </row>
        <row r="13091">
          <cell r="A13091" t="str">
            <v>FY2017</v>
          </cell>
        </row>
        <row r="13092">
          <cell r="A13092" t="str">
            <v>FY2017</v>
          </cell>
        </row>
        <row r="13093">
          <cell r="A13093" t="str">
            <v>FY2017</v>
          </cell>
        </row>
        <row r="13094">
          <cell r="A13094" t="str">
            <v>FY2017</v>
          </cell>
        </row>
        <row r="13095">
          <cell r="A13095" t="str">
            <v>FY2017</v>
          </cell>
        </row>
        <row r="13096">
          <cell r="A13096" t="str">
            <v>FY2017</v>
          </cell>
        </row>
        <row r="13097">
          <cell r="A13097" t="str">
            <v>FY2017</v>
          </cell>
        </row>
        <row r="13098">
          <cell r="A13098" t="str">
            <v>FY2017</v>
          </cell>
        </row>
        <row r="13099">
          <cell r="A13099" t="str">
            <v>FY2017</v>
          </cell>
        </row>
        <row r="13100">
          <cell r="A13100" t="str">
            <v>FY2017</v>
          </cell>
        </row>
        <row r="13101">
          <cell r="A13101" t="str">
            <v>FY2017</v>
          </cell>
        </row>
        <row r="13102">
          <cell r="A13102" t="str">
            <v>FY2017</v>
          </cell>
        </row>
        <row r="13103">
          <cell r="A13103" t="str">
            <v>FY2017</v>
          </cell>
        </row>
        <row r="13104">
          <cell r="A13104" t="str">
            <v>FY2017</v>
          </cell>
        </row>
        <row r="13105">
          <cell r="A13105" t="str">
            <v>FY2017</v>
          </cell>
        </row>
        <row r="13106">
          <cell r="A13106" t="str">
            <v>FY2017</v>
          </cell>
        </row>
        <row r="13107">
          <cell r="A13107" t="str">
            <v>FY2017</v>
          </cell>
        </row>
        <row r="13108">
          <cell r="A13108" t="str">
            <v>FY2017</v>
          </cell>
        </row>
        <row r="13109">
          <cell r="A13109" t="str">
            <v>FY2017</v>
          </cell>
        </row>
        <row r="13110">
          <cell r="A13110" t="str">
            <v>FY2017</v>
          </cell>
        </row>
        <row r="13111">
          <cell r="A13111" t="str">
            <v>FY2017</v>
          </cell>
        </row>
        <row r="13112">
          <cell r="A13112" t="str">
            <v>FY2017</v>
          </cell>
        </row>
        <row r="13113">
          <cell r="A13113" t="str">
            <v>FY2017</v>
          </cell>
        </row>
        <row r="13114">
          <cell r="A13114" t="str">
            <v>FY2017</v>
          </cell>
        </row>
        <row r="13115">
          <cell r="A13115" t="str">
            <v>FY2017</v>
          </cell>
        </row>
        <row r="13116">
          <cell r="A13116" t="str">
            <v>FY2017</v>
          </cell>
        </row>
        <row r="13117">
          <cell r="A13117" t="str">
            <v>FY2017</v>
          </cell>
        </row>
        <row r="13118">
          <cell r="A13118" t="str">
            <v>FY2017</v>
          </cell>
        </row>
        <row r="13119">
          <cell r="A13119" t="str">
            <v>FY2017</v>
          </cell>
        </row>
        <row r="13120">
          <cell r="A13120" t="str">
            <v>FY2017</v>
          </cell>
        </row>
        <row r="13121">
          <cell r="A13121" t="str">
            <v>FY2017</v>
          </cell>
        </row>
        <row r="13122">
          <cell r="A13122" t="str">
            <v>FY2017</v>
          </cell>
        </row>
        <row r="13123">
          <cell r="A13123" t="str">
            <v>FY2017</v>
          </cell>
        </row>
        <row r="13124">
          <cell r="A13124" t="str">
            <v>FY2017</v>
          </cell>
        </row>
        <row r="13125">
          <cell r="A13125" t="str">
            <v>FY2017</v>
          </cell>
        </row>
        <row r="13126">
          <cell r="A13126" t="str">
            <v>FY2017</v>
          </cell>
        </row>
        <row r="13127">
          <cell r="A13127" t="str">
            <v>FY2017</v>
          </cell>
        </row>
        <row r="13128">
          <cell r="A13128" t="str">
            <v>FY2017</v>
          </cell>
        </row>
        <row r="13129">
          <cell r="A13129" t="str">
            <v>FY2017</v>
          </cell>
        </row>
        <row r="13130">
          <cell r="A13130" t="str">
            <v>FY2017</v>
          </cell>
        </row>
        <row r="13131">
          <cell r="A13131" t="str">
            <v>FY2017</v>
          </cell>
        </row>
        <row r="13132">
          <cell r="A13132" t="str">
            <v>FY2017</v>
          </cell>
        </row>
        <row r="13133">
          <cell r="A13133" t="str">
            <v>FY2017</v>
          </cell>
        </row>
        <row r="13134">
          <cell r="A13134" t="str">
            <v>FY2017</v>
          </cell>
        </row>
        <row r="13135">
          <cell r="A13135" t="str">
            <v>FY2017</v>
          </cell>
        </row>
        <row r="13136">
          <cell r="A13136" t="str">
            <v>FY2017</v>
          </cell>
        </row>
        <row r="13137">
          <cell r="A13137" t="str">
            <v>FY2017</v>
          </cell>
        </row>
        <row r="13138">
          <cell r="A13138" t="str">
            <v>FY2017</v>
          </cell>
        </row>
        <row r="13139">
          <cell r="A13139" t="str">
            <v>FY2017</v>
          </cell>
        </row>
        <row r="13140">
          <cell r="A13140" t="str">
            <v>FY2017</v>
          </cell>
        </row>
        <row r="13141">
          <cell r="A13141" t="str">
            <v>FY2017</v>
          </cell>
        </row>
        <row r="13142">
          <cell r="A13142" t="str">
            <v>FY2017</v>
          </cell>
        </row>
        <row r="13143">
          <cell r="A13143" t="str">
            <v>FY2017</v>
          </cell>
        </row>
        <row r="13144">
          <cell r="A13144" t="str">
            <v>FY2017</v>
          </cell>
        </row>
        <row r="13145">
          <cell r="A13145" t="str">
            <v>FY2017</v>
          </cell>
        </row>
        <row r="13146">
          <cell r="A13146" t="str">
            <v>FY2017</v>
          </cell>
        </row>
        <row r="13147">
          <cell r="A13147" t="str">
            <v>FY2017</v>
          </cell>
        </row>
        <row r="13148">
          <cell r="A13148" t="str">
            <v>FY2017</v>
          </cell>
        </row>
        <row r="13149">
          <cell r="A13149" t="str">
            <v>FY2017</v>
          </cell>
        </row>
        <row r="13150">
          <cell r="A13150" t="str">
            <v>FY2017</v>
          </cell>
        </row>
        <row r="13151">
          <cell r="A13151" t="str">
            <v>FY2017</v>
          </cell>
        </row>
        <row r="13152">
          <cell r="A13152" t="str">
            <v>FY2017</v>
          </cell>
        </row>
        <row r="13153">
          <cell r="A13153" t="str">
            <v>FY2017</v>
          </cell>
        </row>
        <row r="13154">
          <cell r="A13154" t="str">
            <v>FY2017</v>
          </cell>
        </row>
        <row r="13155">
          <cell r="A13155" t="str">
            <v>FY2017</v>
          </cell>
        </row>
        <row r="13156">
          <cell r="A13156" t="str">
            <v>FY2017</v>
          </cell>
        </row>
        <row r="13157">
          <cell r="A13157" t="str">
            <v>FY2017</v>
          </cell>
        </row>
        <row r="13158">
          <cell r="A13158" t="str">
            <v>FY2017</v>
          </cell>
        </row>
        <row r="13159">
          <cell r="A13159" t="str">
            <v>FY2017</v>
          </cell>
        </row>
        <row r="13160">
          <cell r="A13160" t="str">
            <v>FY2017</v>
          </cell>
        </row>
        <row r="13161">
          <cell r="A13161" t="str">
            <v>FY2017</v>
          </cell>
        </row>
        <row r="13162">
          <cell r="A13162" t="str">
            <v>FY2017</v>
          </cell>
        </row>
        <row r="13163">
          <cell r="A13163" t="str">
            <v>FY2017</v>
          </cell>
        </row>
        <row r="13164">
          <cell r="A13164" t="str">
            <v>FY2017</v>
          </cell>
        </row>
        <row r="13165">
          <cell r="A13165" t="str">
            <v>FY2017</v>
          </cell>
        </row>
        <row r="13166">
          <cell r="A13166" t="str">
            <v>FY2017</v>
          </cell>
        </row>
        <row r="13167">
          <cell r="A13167" t="str">
            <v>FY2017</v>
          </cell>
        </row>
        <row r="13168">
          <cell r="A13168" t="str">
            <v>FY2017</v>
          </cell>
        </row>
        <row r="13169">
          <cell r="A13169" t="str">
            <v>FY2017</v>
          </cell>
        </row>
        <row r="13170">
          <cell r="A13170" t="str">
            <v>FY2017</v>
          </cell>
        </row>
        <row r="13171">
          <cell r="A13171" t="str">
            <v>FY2017</v>
          </cell>
        </row>
        <row r="13172">
          <cell r="A13172" t="str">
            <v>FY2017</v>
          </cell>
        </row>
        <row r="13173">
          <cell r="A13173" t="str">
            <v>FY2017</v>
          </cell>
        </row>
        <row r="13174">
          <cell r="A13174" t="str">
            <v>FY2017</v>
          </cell>
        </row>
        <row r="13175">
          <cell r="A13175" t="str">
            <v>FY2017</v>
          </cell>
        </row>
        <row r="13176">
          <cell r="A13176" t="str">
            <v>FY2017</v>
          </cell>
        </row>
        <row r="13177">
          <cell r="A13177" t="str">
            <v>FY2017</v>
          </cell>
        </row>
        <row r="13178">
          <cell r="A13178" t="str">
            <v>FY2017</v>
          </cell>
        </row>
        <row r="13179">
          <cell r="A13179" t="str">
            <v>FY2017</v>
          </cell>
        </row>
        <row r="13180">
          <cell r="A13180" t="str">
            <v>FY2017</v>
          </cell>
        </row>
        <row r="13181">
          <cell r="A13181" t="str">
            <v>FY2017</v>
          </cell>
        </row>
        <row r="13182">
          <cell r="A13182" t="str">
            <v>FY2017</v>
          </cell>
        </row>
        <row r="13183">
          <cell r="A13183" t="str">
            <v>FY2017</v>
          </cell>
        </row>
        <row r="13184">
          <cell r="A13184" t="str">
            <v>FY2017</v>
          </cell>
        </row>
        <row r="13185">
          <cell r="A13185" t="str">
            <v>FY2017</v>
          </cell>
        </row>
        <row r="13186">
          <cell r="A13186" t="str">
            <v>FY2017</v>
          </cell>
        </row>
        <row r="13187">
          <cell r="A13187" t="str">
            <v>FY2017</v>
          </cell>
        </row>
        <row r="13188">
          <cell r="A13188" t="str">
            <v>FY2017</v>
          </cell>
        </row>
        <row r="13189">
          <cell r="A13189" t="str">
            <v>FY2017</v>
          </cell>
        </row>
        <row r="13190">
          <cell r="A13190" t="str">
            <v>FY2017</v>
          </cell>
        </row>
        <row r="13191">
          <cell r="A13191" t="str">
            <v>FY2017</v>
          </cell>
        </row>
        <row r="13192">
          <cell r="A13192" t="str">
            <v>FY2017</v>
          </cell>
        </row>
        <row r="13193">
          <cell r="A13193" t="str">
            <v>FY2017</v>
          </cell>
        </row>
        <row r="13194">
          <cell r="A13194" t="str">
            <v>FY2017</v>
          </cell>
        </row>
        <row r="13195">
          <cell r="A13195" t="str">
            <v>FY2017</v>
          </cell>
        </row>
        <row r="13196">
          <cell r="A13196" t="str">
            <v>FY2017</v>
          </cell>
        </row>
        <row r="13197">
          <cell r="A13197" t="str">
            <v>FY2017</v>
          </cell>
        </row>
        <row r="13198">
          <cell r="A13198" t="str">
            <v>FY2017</v>
          </cell>
        </row>
        <row r="13199">
          <cell r="A13199" t="str">
            <v>FY2017</v>
          </cell>
        </row>
        <row r="13200">
          <cell r="A13200" t="str">
            <v>FY2017</v>
          </cell>
        </row>
        <row r="13201">
          <cell r="A13201" t="str">
            <v>FY2017</v>
          </cell>
        </row>
        <row r="13202">
          <cell r="A13202" t="str">
            <v>FY2017</v>
          </cell>
        </row>
        <row r="13203">
          <cell r="A13203" t="str">
            <v>FY2017</v>
          </cell>
        </row>
        <row r="13204">
          <cell r="A13204" t="str">
            <v>FY2017</v>
          </cell>
        </row>
        <row r="13205">
          <cell r="A13205" t="str">
            <v>FY2017</v>
          </cell>
        </row>
        <row r="13206">
          <cell r="A13206" t="str">
            <v>FY2017</v>
          </cell>
        </row>
        <row r="13207">
          <cell r="A13207" t="str">
            <v>FY2017</v>
          </cell>
        </row>
        <row r="13208">
          <cell r="A13208" t="str">
            <v>FY2017</v>
          </cell>
        </row>
        <row r="13209">
          <cell r="A13209" t="str">
            <v>FY2017</v>
          </cell>
        </row>
        <row r="13210">
          <cell r="A13210" t="str">
            <v>FY2017</v>
          </cell>
        </row>
        <row r="13211">
          <cell r="A13211" t="str">
            <v>FY2017</v>
          </cell>
        </row>
        <row r="13212">
          <cell r="A13212" t="str">
            <v>FY2017</v>
          </cell>
        </row>
        <row r="13213">
          <cell r="A13213" t="str">
            <v>FY2017</v>
          </cell>
        </row>
        <row r="13214">
          <cell r="A13214" t="str">
            <v>FY2017</v>
          </cell>
        </row>
        <row r="13215">
          <cell r="A13215" t="str">
            <v>FY2017</v>
          </cell>
        </row>
        <row r="13216">
          <cell r="A13216" t="str">
            <v>FY2017</v>
          </cell>
        </row>
        <row r="13217">
          <cell r="A13217" t="str">
            <v>FY2017</v>
          </cell>
        </row>
        <row r="13218">
          <cell r="A13218" t="str">
            <v>FY2017</v>
          </cell>
        </row>
        <row r="13219">
          <cell r="A13219" t="str">
            <v>FY2017</v>
          </cell>
        </row>
        <row r="13220">
          <cell r="A13220" t="str">
            <v>FY2017</v>
          </cell>
        </row>
        <row r="13221">
          <cell r="A13221" t="str">
            <v>FY2017</v>
          </cell>
        </row>
        <row r="13222">
          <cell r="A13222" t="str">
            <v>FY2017</v>
          </cell>
        </row>
        <row r="13223">
          <cell r="A13223" t="str">
            <v>FY2017</v>
          </cell>
        </row>
        <row r="13224">
          <cell r="A13224" t="str">
            <v>FY2017</v>
          </cell>
        </row>
        <row r="13225">
          <cell r="A13225" t="str">
            <v>FY2017</v>
          </cell>
        </row>
        <row r="13226">
          <cell r="A13226" t="str">
            <v>FY2017</v>
          </cell>
        </row>
        <row r="13227">
          <cell r="A13227" t="str">
            <v>FY2017</v>
          </cell>
        </row>
        <row r="13228">
          <cell r="A13228" t="str">
            <v>FY2017</v>
          </cell>
        </row>
        <row r="13229">
          <cell r="A13229" t="str">
            <v>FY2017</v>
          </cell>
        </row>
        <row r="13230">
          <cell r="A13230" t="str">
            <v>FY2017</v>
          </cell>
        </row>
        <row r="13231">
          <cell r="A13231" t="str">
            <v>FY2017</v>
          </cell>
        </row>
        <row r="13232">
          <cell r="A13232" t="str">
            <v>FY2017</v>
          </cell>
        </row>
        <row r="13233">
          <cell r="A13233" t="str">
            <v>FY2017</v>
          </cell>
        </row>
        <row r="13234">
          <cell r="A13234" t="str">
            <v>FY2017</v>
          </cell>
        </row>
        <row r="13235">
          <cell r="A13235" t="str">
            <v>FY2017</v>
          </cell>
        </row>
        <row r="13236">
          <cell r="A13236" t="str">
            <v>FY2017</v>
          </cell>
        </row>
        <row r="13237">
          <cell r="A13237" t="str">
            <v>FY2017</v>
          </cell>
        </row>
        <row r="13238">
          <cell r="A13238" t="str">
            <v>FY2017</v>
          </cell>
        </row>
        <row r="13239">
          <cell r="A13239" t="str">
            <v>FY2017</v>
          </cell>
        </row>
        <row r="13240">
          <cell r="A13240" t="str">
            <v>FY2017</v>
          </cell>
        </row>
        <row r="13241">
          <cell r="A13241" t="str">
            <v>FY2017</v>
          </cell>
        </row>
        <row r="13242">
          <cell r="A13242" t="str">
            <v>FY2017</v>
          </cell>
        </row>
        <row r="13243">
          <cell r="A13243" t="str">
            <v>FY2017</v>
          </cell>
        </row>
        <row r="13244">
          <cell r="A13244" t="str">
            <v>FY2017</v>
          </cell>
        </row>
        <row r="13245">
          <cell r="A13245" t="str">
            <v>FY2017</v>
          </cell>
        </row>
        <row r="13246">
          <cell r="A13246" t="str">
            <v>FY2017</v>
          </cell>
        </row>
        <row r="13247">
          <cell r="A13247" t="str">
            <v>FY2017</v>
          </cell>
        </row>
        <row r="13248">
          <cell r="A13248" t="str">
            <v>FY2017</v>
          </cell>
        </row>
        <row r="13249">
          <cell r="A13249" t="str">
            <v>FY2017</v>
          </cell>
        </row>
        <row r="13250">
          <cell r="A13250" t="str">
            <v>FY2017</v>
          </cell>
        </row>
        <row r="13251">
          <cell r="A13251" t="str">
            <v>FY2017</v>
          </cell>
        </row>
        <row r="13252">
          <cell r="A13252" t="str">
            <v>FY2017</v>
          </cell>
        </row>
        <row r="13253">
          <cell r="A13253" t="str">
            <v>FY2017</v>
          </cell>
        </row>
        <row r="13254">
          <cell r="A13254" t="str">
            <v>FY2017</v>
          </cell>
        </row>
        <row r="13255">
          <cell r="A13255" t="str">
            <v>FY2017</v>
          </cell>
        </row>
        <row r="13256">
          <cell r="A13256" t="str">
            <v>FY2017</v>
          </cell>
        </row>
        <row r="13257">
          <cell r="A13257" t="str">
            <v>FY2017</v>
          </cell>
        </row>
        <row r="13258">
          <cell r="A13258" t="str">
            <v>FY2017</v>
          </cell>
        </row>
        <row r="13259">
          <cell r="A13259" t="str">
            <v>FY2017</v>
          </cell>
        </row>
        <row r="13260">
          <cell r="A13260" t="str">
            <v>FY2017</v>
          </cell>
        </row>
        <row r="13261">
          <cell r="A13261" t="str">
            <v>FY2017</v>
          </cell>
        </row>
        <row r="13262">
          <cell r="A13262" t="str">
            <v>FY2017</v>
          </cell>
        </row>
        <row r="13263">
          <cell r="A13263" t="str">
            <v>FY2017</v>
          </cell>
        </row>
        <row r="13264">
          <cell r="A13264" t="str">
            <v>FY2017</v>
          </cell>
        </row>
        <row r="13265">
          <cell r="A13265" t="str">
            <v>FY2017</v>
          </cell>
        </row>
        <row r="13266">
          <cell r="A13266" t="str">
            <v>FY2017</v>
          </cell>
        </row>
        <row r="13267">
          <cell r="A13267" t="str">
            <v>FY2017</v>
          </cell>
        </row>
        <row r="13268">
          <cell r="A13268" t="str">
            <v>FY2017</v>
          </cell>
        </row>
        <row r="13269">
          <cell r="A13269" t="str">
            <v>FY2017</v>
          </cell>
        </row>
        <row r="13270">
          <cell r="A13270" t="str">
            <v>FY2017</v>
          </cell>
        </row>
        <row r="13271">
          <cell r="A13271" t="str">
            <v>FY2017</v>
          </cell>
        </row>
        <row r="13272">
          <cell r="A13272" t="str">
            <v>FY2017</v>
          </cell>
        </row>
        <row r="13273">
          <cell r="A13273" t="str">
            <v>FY2017</v>
          </cell>
        </row>
        <row r="13274">
          <cell r="A13274" t="str">
            <v>FY2017</v>
          </cell>
        </row>
        <row r="13275">
          <cell r="A13275" t="str">
            <v>FY2017</v>
          </cell>
        </row>
        <row r="13276">
          <cell r="A13276" t="str">
            <v>FY2017</v>
          </cell>
        </row>
        <row r="13277">
          <cell r="A13277" t="str">
            <v>FY2017</v>
          </cell>
        </row>
        <row r="13278">
          <cell r="A13278" t="str">
            <v>FY2017</v>
          </cell>
        </row>
        <row r="13279">
          <cell r="A13279" t="str">
            <v>FY2017</v>
          </cell>
        </row>
        <row r="13280">
          <cell r="A13280" t="str">
            <v>FY2017</v>
          </cell>
        </row>
        <row r="13281">
          <cell r="A13281" t="str">
            <v>FY2017</v>
          </cell>
        </row>
        <row r="13282">
          <cell r="A13282" t="str">
            <v>FY2017</v>
          </cell>
        </row>
        <row r="13283">
          <cell r="A13283" t="str">
            <v>FY2017</v>
          </cell>
        </row>
        <row r="13284">
          <cell r="A13284" t="str">
            <v>FY2017</v>
          </cell>
        </row>
        <row r="13285">
          <cell r="A13285" t="str">
            <v>FY2017</v>
          </cell>
        </row>
        <row r="13286">
          <cell r="A13286" t="str">
            <v>FY2017</v>
          </cell>
        </row>
        <row r="13287">
          <cell r="A13287" t="str">
            <v>FY2017</v>
          </cell>
        </row>
        <row r="13288">
          <cell r="A13288" t="str">
            <v>FY2017</v>
          </cell>
        </row>
        <row r="13289">
          <cell r="A13289" t="str">
            <v>FY2017</v>
          </cell>
        </row>
        <row r="13290">
          <cell r="A13290" t="str">
            <v>FY2017</v>
          </cell>
        </row>
        <row r="13291">
          <cell r="A13291" t="str">
            <v>FY2017</v>
          </cell>
        </row>
        <row r="13292">
          <cell r="A13292" t="str">
            <v>FY2017</v>
          </cell>
        </row>
        <row r="13293">
          <cell r="A13293" t="str">
            <v>FY2017</v>
          </cell>
        </row>
        <row r="13294">
          <cell r="A13294" t="str">
            <v>FY2017</v>
          </cell>
        </row>
        <row r="13295">
          <cell r="A13295" t="str">
            <v>FY2017</v>
          </cell>
        </row>
        <row r="13296">
          <cell r="A13296" t="str">
            <v>FY2017</v>
          </cell>
        </row>
        <row r="13297">
          <cell r="A13297" t="str">
            <v>FY2017</v>
          </cell>
        </row>
        <row r="13298">
          <cell r="A13298" t="str">
            <v>FY2017</v>
          </cell>
        </row>
        <row r="13299">
          <cell r="A13299" t="str">
            <v>FY2017</v>
          </cell>
        </row>
        <row r="13300">
          <cell r="A13300" t="str">
            <v>FY2017</v>
          </cell>
        </row>
        <row r="13301">
          <cell r="A13301" t="str">
            <v>FY2017</v>
          </cell>
        </row>
        <row r="13302">
          <cell r="A13302" t="str">
            <v>FY2017</v>
          </cell>
        </row>
        <row r="13303">
          <cell r="A13303" t="str">
            <v>FY2017</v>
          </cell>
        </row>
        <row r="13304">
          <cell r="A13304" t="str">
            <v>FY2017</v>
          </cell>
        </row>
        <row r="13305">
          <cell r="A13305" t="str">
            <v>FY2017</v>
          </cell>
        </row>
        <row r="13306">
          <cell r="A13306" t="str">
            <v>FY2017</v>
          </cell>
        </row>
        <row r="13307">
          <cell r="A13307" t="str">
            <v>FY2017</v>
          </cell>
        </row>
        <row r="13308">
          <cell r="A13308" t="str">
            <v>FY2017</v>
          </cell>
        </row>
        <row r="13309">
          <cell r="A13309" t="str">
            <v>FY2017</v>
          </cell>
        </row>
        <row r="13310">
          <cell r="A13310" t="str">
            <v>FY2017</v>
          </cell>
        </row>
        <row r="13311">
          <cell r="A13311" t="str">
            <v>FY2017</v>
          </cell>
        </row>
        <row r="13312">
          <cell r="A13312" t="str">
            <v>FY2017</v>
          </cell>
        </row>
        <row r="13313">
          <cell r="A13313" t="str">
            <v>FY2017</v>
          </cell>
        </row>
        <row r="13314">
          <cell r="A13314" t="str">
            <v>FY2017</v>
          </cell>
        </row>
        <row r="13315">
          <cell r="A13315" t="str">
            <v>FY2017</v>
          </cell>
        </row>
        <row r="13316">
          <cell r="A13316" t="str">
            <v>FY2017</v>
          </cell>
        </row>
        <row r="13317">
          <cell r="A13317" t="str">
            <v>FY2017</v>
          </cell>
        </row>
        <row r="13318">
          <cell r="A13318" t="str">
            <v>FY2017</v>
          </cell>
        </row>
        <row r="13319">
          <cell r="A13319" t="str">
            <v>FY2017</v>
          </cell>
        </row>
        <row r="13320">
          <cell r="A13320" t="str">
            <v>FY2017</v>
          </cell>
        </row>
        <row r="13321">
          <cell r="A13321" t="str">
            <v>FY2017</v>
          </cell>
        </row>
        <row r="13322">
          <cell r="A13322" t="str">
            <v>FY2017</v>
          </cell>
        </row>
        <row r="13323">
          <cell r="A13323" t="str">
            <v>FY2017</v>
          </cell>
        </row>
        <row r="13324">
          <cell r="A13324" t="str">
            <v>FY2017</v>
          </cell>
        </row>
        <row r="13325">
          <cell r="A13325" t="str">
            <v>FY2017</v>
          </cell>
        </row>
        <row r="13326">
          <cell r="A13326" t="str">
            <v>FY2017</v>
          </cell>
        </row>
        <row r="13327">
          <cell r="A13327" t="str">
            <v>FY2017</v>
          </cell>
        </row>
        <row r="13328">
          <cell r="A13328" t="str">
            <v>FY2017</v>
          </cell>
        </row>
        <row r="13329">
          <cell r="A13329" t="str">
            <v>FY2017</v>
          </cell>
        </row>
        <row r="13330">
          <cell r="A13330" t="str">
            <v>FY2017</v>
          </cell>
        </row>
        <row r="13331">
          <cell r="A13331" t="str">
            <v>FY2017</v>
          </cell>
        </row>
        <row r="13332">
          <cell r="A13332" t="str">
            <v>FY2017</v>
          </cell>
        </row>
        <row r="13333">
          <cell r="A13333" t="str">
            <v>FY2017</v>
          </cell>
        </row>
        <row r="13334">
          <cell r="A13334" t="str">
            <v>FY2017</v>
          </cell>
        </row>
        <row r="13335">
          <cell r="A13335" t="str">
            <v>FY2017</v>
          </cell>
        </row>
        <row r="13336">
          <cell r="A13336" t="str">
            <v>FY2017</v>
          </cell>
        </row>
        <row r="13337">
          <cell r="A13337" t="str">
            <v>FY2017</v>
          </cell>
        </row>
        <row r="13338">
          <cell r="A13338" t="str">
            <v>FY2017</v>
          </cell>
        </row>
        <row r="13339">
          <cell r="A13339" t="str">
            <v>FY2017</v>
          </cell>
        </row>
        <row r="13340">
          <cell r="A13340" t="str">
            <v>FY2017</v>
          </cell>
        </row>
        <row r="13341">
          <cell r="A13341" t="str">
            <v>FY2017</v>
          </cell>
        </row>
        <row r="13342">
          <cell r="A13342" t="str">
            <v>FY2017</v>
          </cell>
        </row>
        <row r="13343">
          <cell r="A13343" t="str">
            <v>FY2017</v>
          </cell>
        </row>
        <row r="13344">
          <cell r="A13344" t="str">
            <v>FY2017</v>
          </cell>
        </row>
        <row r="13345">
          <cell r="A13345" t="str">
            <v>FY2017</v>
          </cell>
        </row>
        <row r="13346">
          <cell r="A13346" t="str">
            <v>FY2017</v>
          </cell>
        </row>
        <row r="13347">
          <cell r="A13347" t="str">
            <v>FY2017</v>
          </cell>
        </row>
        <row r="13348">
          <cell r="A13348" t="str">
            <v>FY2017</v>
          </cell>
        </row>
        <row r="13349">
          <cell r="A13349" t="str">
            <v>FY2017</v>
          </cell>
        </row>
        <row r="13350">
          <cell r="A13350" t="str">
            <v>FY2017</v>
          </cell>
        </row>
        <row r="13351">
          <cell r="A13351" t="str">
            <v>FY2017</v>
          </cell>
        </row>
        <row r="13352">
          <cell r="A13352" t="str">
            <v>FY2017</v>
          </cell>
        </row>
        <row r="13353">
          <cell r="A13353" t="str">
            <v>FY2017</v>
          </cell>
        </row>
        <row r="13354">
          <cell r="A13354" t="str">
            <v>FY2017</v>
          </cell>
        </row>
        <row r="13355">
          <cell r="A13355" t="str">
            <v>FY2017</v>
          </cell>
        </row>
        <row r="13356">
          <cell r="A13356" t="str">
            <v>FY2017</v>
          </cell>
        </row>
        <row r="13357">
          <cell r="A13357" t="str">
            <v>FY2017</v>
          </cell>
        </row>
        <row r="13358">
          <cell r="A13358" t="str">
            <v>FY2017</v>
          </cell>
        </row>
        <row r="13359">
          <cell r="A13359" t="str">
            <v>FY2017</v>
          </cell>
        </row>
        <row r="13360">
          <cell r="A13360" t="str">
            <v>FY2017</v>
          </cell>
        </row>
        <row r="13361">
          <cell r="A13361" t="str">
            <v>FY2017</v>
          </cell>
        </row>
        <row r="13362">
          <cell r="A13362" t="str">
            <v>FY2017</v>
          </cell>
        </row>
        <row r="13363">
          <cell r="A13363" t="str">
            <v>FY2017</v>
          </cell>
        </row>
        <row r="13364">
          <cell r="A13364" t="str">
            <v>FY2017</v>
          </cell>
        </row>
        <row r="13365">
          <cell r="A13365" t="str">
            <v>FY2017</v>
          </cell>
        </row>
        <row r="13366">
          <cell r="A13366" t="str">
            <v>FY2017</v>
          </cell>
        </row>
        <row r="13367">
          <cell r="A13367" t="str">
            <v>FY2017</v>
          </cell>
        </row>
        <row r="13368">
          <cell r="A13368" t="str">
            <v>FY2017</v>
          </cell>
        </row>
        <row r="13369">
          <cell r="A13369" t="str">
            <v>FY2017</v>
          </cell>
        </row>
        <row r="13370">
          <cell r="A13370" t="str">
            <v>FY2017</v>
          </cell>
        </row>
        <row r="13371">
          <cell r="A13371" t="str">
            <v>FY2017</v>
          </cell>
        </row>
        <row r="13372">
          <cell r="A13372" t="str">
            <v>FY2017</v>
          </cell>
        </row>
        <row r="13373">
          <cell r="A13373" t="str">
            <v>FY2017</v>
          </cell>
        </row>
        <row r="13374">
          <cell r="A13374" t="str">
            <v>FY2017</v>
          </cell>
        </row>
        <row r="13375">
          <cell r="A13375" t="str">
            <v>FY2017</v>
          </cell>
        </row>
        <row r="13376">
          <cell r="A13376" t="str">
            <v>FY2017</v>
          </cell>
        </row>
        <row r="13377">
          <cell r="A13377" t="str">
            <v>FY2017</v>
          </cell>
        </row>
        <row r="13378">
          <cell r="A13378" t="str">
            <v>FY2017</v>
          </cell>
        </row>
        <row r="13379">
          <cell r="A13379" t="str">
            <v>FY2017</v>
          </cell>
        </row>
        <row r="13380">
          <cell r="A13380" t="str">
            <v>FY2017</v>
          </cell>
        </row>
        <row r="13381">
          <cell r="A13381" t="str">
            <v>FY2017</v>
          </cell>
        </row>
        <row r="13382">
          <cell r="A13382" t="str">
            <v>FY2017</v>
          </cell>
        </row>
        <row r="13383">
          <cell r="A13383" t="str">
            <v>FY2017</v>
          </cell>
        </row>
        <row r="13384">
          <cell r="A13384" t="str">
            <v>FY2017</v>
          </cell>
        </row>
        <row r="13385">
          <cell r="A13385" t="str">
            <v>FY2017</v>
          </cell>
        </row>
        <row r="13386">
          <cell r="A13386" t="str">
            <v>FY2017</v>
          </cell>
        </row>
        <row r="13387">
          <cell r="A13387" t="str">
            <v>FY2017</v>
          </cell>
        </row>
        <row r="13388">
          <cell r="A13388" t="str">
            <v>FY2017</v>
          </cell>
        </row>
        <row r="13389">
          <cell r="A13389" t="str">
            <v>FY2017</v>
          </cell>
        </row>
        <row r="13390">
          <cell r="A13390" t="str">
            <v>FY2017</v>
          </cell>
        </row>
        <row r="13391">
          <cell r="A13391" t="str">
            <v>FY2017</v>
          </cell>
        </row>
        <row r="13392">
          <cell r="A13392" t="str">
            <v>FY2017</v>
          </cell>
        </row>
        <row r="13393">
          <cell r="A13393" t="str">
            <v>FY2017</v>
          </cell>
        </row>
        <row r="13394">
          <cell r="A13394" t="str">
            <v>FY2017</v>
          </cell>
        </row>
        <row r="13395">
          <cell r="A13395" t="str">
            <v>FY2017</v>
          </cell>
        </row>
        <row r="13396">
          <cell r="A13396" t="str">
            <v>FY2017</v>
          </cell>
        </row>
        <row r="13397">
          <cell r="A13397" t="str">
            <v>FY2017</v>
          </cell>
        </row>
        <row r="13398">
          <cell r="A13398" t="str">
            <v>FY2017</v>
          </cell>
        </row>
        <row r="13399">
          <cell r="A13399" t="str">
            <v>FY2017</v>
          </cell>
        </row>
        <row r="13400">
          <cell r="A13400" t="str">
            <v>FY2017</v>
          </cell>
        </row>
        <row r="13401">
          <cell r="A13401" t="str">
            <v>FY2017</v>
          </cell>
        </row>
        <row r="13402">
          <cell r="A13402" t="str">
            <v>FY2017</v>
          </cell>
        </row>
        <row r="13403">
          <cell r="A13403" t="str">
            <v>FY2017</v>
          </cell>
        </row>
        <row r="13404">
          <cell r="A13404" t="str">
            <v>FY2017</v>
          </cell>
        </row>
        <row r="13405">
          <cell r="A13405" t="str">
            <v>FY2017</v>
          </cell>
        </row>
        <row r="13406">
          <cell r="A13406" t="str">
            <v>FY2017</v>
          </cell>
        </row>
        <row r="13407">
          <cell r="A13407" t="str">
            <v>FY2017</v>
          </cell>
        </row>
        <row r="13408">
          <cell r="A13408" t="str">
            <v>FY2017</v>
          </cell>
        </row>
        <row r="13409">
          <cell r="A13409" t="str">
            <v>FY2017</v>
          </cell>
        </row>
        <row r="13410">
          <cell r="A13410" t="str">
            <v>FY2017</v>
          </cell>
        </row>
        <row r="13411">
          <cell r="A13411" t="str">
            <v>FY2017</v>
          </cell>
        </row>
        <row r="13412">
          <cell r="A13412" t="str">
            <v>FY2017</v>
          </cell>
        </row>
        <row r="13413">
          <cell r="A13413" t="str">
            <v>FY2017</v>
          </cell>
        </row>
        <row r="13414">
          <cell r="A13414" t="str">
            <v>FY2017</v>
          </cell>
        </row>
        <row r="13415">
          <cell r="A13415" t="str">
            <v>FY2017</v>
          </cell>
        </row>
        <row r="13416">
          <cell r="A13416" t="str">
            <v>FY2017</v>
          </cell>
        </row>
        <row r="13417">
          <cell r="A13417" t="str">
            <v>FY2017</v>
          </cell>
        </row>
        <row r="13418">
          <cell r="A13418" t="str">
            <v>FY2017</v>
          </cell>
        </row>
        <row r="13419">
          <cell r="A13419" t="str">
            <v>FY2017</v>
          </cell>
        </row>
        <row r="13420">
          <cell r="A13420" t="str">
            <v>FY2017</v>
          </cell>
        </row>
        <row r="13421">
          <cell r="A13421" t="str">
            <v>FY2017</v>
          </cell>
        </row>
        <row r="13422">
          <cell r="A13422" t="str">
            <v>FY2017</v>
          </cell>
        </row>
        <row r="13423">
          <cell r="A13423" t="str">
            <v>FY2017</v>
          </cell>
        </row>
        <row r="13424">
          <cell r="A13424" t="str">
            <v>FY2017</v>
          </cell>
        </row>
        <row r="13425">
          <cell r="A13425" t="str">
            <v>FY2017</v>
          </cell>
        </row>
        <row r="13426">
          <cell r="A13426" t="str">
            <v>FY2017</v>
          </cell>
        </row>
        <row r="13427">
          <cell r="A13427" t="str">
            <v>FY2017</v>
          </cell>
        </row>
        <row r="13428">
          <cell r="A13428" t="str">
            <v>FY2017</v>
          </cell>
        </row>
        <row r="13429">
          <cell r="A13429" t="str">
            <v>FY2017</v>
          </cell>
        </row>
        <row r="13430">
          <cell r="A13430" t="str">
            <v>FY2017</v>
          </cell>
        </row>
        <row r="13431">
          <cell r="A13431" t="str">
            <v>FY2017</v>
          </cell>
        </row>
        <row r="13432">
          <cell r="A13432" t="str">
            <v>FY2017</v>
          </cell>
        </row>
        <row r="13433">
          <cell r="A13433" t="str">
            <v>FY2017</v>
          </cell>
        </row>
        <row r="13434">
          <cell r="A13434" t="str">
            <v>FY2017</v>
          </cell>
        </row>
        <row r="13435">
          <cell r="A13435" t="str">
            <v>FY2017</v>
          </cell>
        </row>
        <row r="13436">
          <cell r="A13436" t="str">
            <v>FY2017</v>
          </cell>
        </row>
        <row r="13437">
          <cell r="A13437" t="str">
            <v>FY2017</v>
          </cell>
        </row>
        <row r="13438">
          <cell r="A13438" t="str">
            <v>FY2017</v>
          </cell>
        </row>
        <row r="13439">
          <cell r="A13439" t="str">
            <v>FY2017</v>
          </cell>
        </row>
        <row r="13440">
          <cell r="A13440" t="str">
            <v>FY2017</v>
          </cell>
        </row>
        <row r="13441">
          <cell r="A13441" t="str">
            <v>FY2017</v>
          </cell>
        </row>
        <row r="13442">
          <cell r="A13442" t="str">
            <v>FY2017</v>
          </cell>
        </row>
        <row r="13443">
          <cell r="A13443" t="str">
            <v>FY2017</v>
          </cell>
        </row>
        <row r="13444">
          <cell r="A13444" t="str">
            <v>FY2017</v>
          </cell>
        </row>
        <row r="13445">
          <cell r="A13445" t="str">
            <v>FY2017</v>
          </cell>
        </row>
        <row r="13446">
          <cell r="A13446" t="str">
            <v>FY2017</v>
          </cell>
        </row>
        <row r="13447">
          <cell r="A13447" t="str">
            <v>FY2017</v>
          </cell>
        </row>
        <row r="13448">
          <cell r="A13448" t="str">
            <v>FY2017</v>
          </cell>
        </row>
        <row r="13449">
          <cell r="A13449" t="str">
            <v>FY2017</v>
          </cell>
        </row>
        <row r="13450">
          <cell r="A13450" t="str">
            <v>FY2017</v>
          </cell>
        </row>
        <row r="13451">
          <cell r="A13451" t="str">
            <v>FY2017</v>
          </cell>
        </row>
        <row r="13452">
          <cell r="A13452" t="str">
            <v>FY2017</v>
          </cell>
        </row>
        <row r="13453">
          <cell r="A13453" t="str">
            <v>FY2017</v>
          </cell>
        </row>
        <row r="13454">
          <cell r="A13454" t="str">
            <v>FY2017</v>
          </cell>
        </row>
        <row r="13455">
          <cell r="A13455" t="str">
            <v>FY2017</v>
          </cell>
        </row>
        <row r="13456">
          <cell r="A13456" t="str">
            <v>FY2017</v>
          </cell>
        </row>
        <row r="13457">
          <cell r="A13457" t="str">
            <v>FY2017</v>
          </cell>
        </row>
        <row r="13458">
          <cell r="A13458" t="str">
            <v>FY2017</v>
          </cell>
        </row>
        <row r="13459">
          <cell r="A13459" t="str">
            <v>FY2017</v>
          </cell>
        </row>
        <row r="13460">
          <cell r="A13460" t="str">
            <v>FY2017</v>
          </cell>
        </row>
        <row r="13461">
          <cell r="A13461" t="str">
            <v>FY2017</v>
          </cell>
        </row>
        <row r="13462">
          <cell r="A13462" t="str">
            <v>FY2017</v>
          </cell>
        </row>
        <row r="13463">
          <cell r="A13463" t="str">
            <v>FY2017</v>
          </cell>
        </row>
        <row r="13464">
          <cell r="A13464" t="str">
            <v>FY2017</v>
          </cell>
        </row>
        <row r="13465">
          <cell r="A13465" t="str">
            <v>FY2017</v>
          </cell>
        </row>
        <row r="13466">
          <cell r="A13466" t="str">
            <v>FY2017</v>
          </cell>
        </row>
        <row r="13467">
          <cell r="A13467" t="str">
            <v>FY2017</v>
          </cell>
        </row>
        <row r="13468">
          <cell r="A13468" t="str">
            <v>FY2017</v>
          </cell>
        </row>
        <row r="13469">
          <cell r="A13469" t="str">
            <v>FY2017</v>
          </cell>
        </row>
        <row r="13470">
          <cell r="A13470" t="str">
            <v>FY2017</v>
          </cell>
        </row>
        <row r="13471">
          <cell r="A13471" t="str">
            <v>FY2017</v>
          </cell>
        </row>
        <row r="13472">
          <cell r="A13472" t="str">
            <v>FY2017</v>
          </cell>
        </row>
        <row r="13473">
          <cell r="A13473" t="str">
            <v>FY2017</v>
          </cell>
        </row>
        <row r="13474">
          <cell r="A13474" t="str">
            <v>FY2017</v>
          </cell>
        </row>
        <row r="13475">
          <cell r="A13475" t="str">
            <v>FY2017</v>
          </cell>
        </row>
        <row r="13476">
          <cell r="A13476" t="str">
            <v>FY2017</v>
          </cell>
        </row>
        <row r="13477">
          <cell r="A13477" t="str">
            <v>FY2017</v>
          </cell>
        </row>
        <row r="13478">
          <cell r="A13478" t="str">
            <v>FY2017</v>
          </cell>
        </row>
        <row r="13479">
          <cell r="A13479" t="str">
            <v>FY2017</v>
          </cell>
        </row>
        <row r="13480">
          <cell r="A13480" t="str">
            <v>FY2017</v>
          </cell>
        </row>
        <row r="13481">
          <cell r="A13481" t="str">
            <v>FY2017</v>
          </cell>
        </row>
        <row r="13482">
          <cell r="A13482" t="str">
            <v>FY2017</v>
          </cell>
        </row>
        <row r="13483">
          <cell r="A13483" t="str">
            <v>FY2017</v>
          </cell>
        </row>
        <row r="13484">
          <cell r="A13484" t="str">
            <v>FY2017</v>
          </cell>
        </row>
        <row r="13485">
          <cell r="A13485" t="str">
            <v>FY2017</v>
          </cell>
        </row>
        <row r="13486">
          <cell r="A13486" t="str">
            <v>FY2017</v>
          </cell>
        </row>
        <row r="13487">
          <cell r="A13487" t="str">
            <v>FY2017</v>
          </cell>
        </row>
        <row r="13488">
          <cell r="A13488" t="str">
            <v>FY2017</v>
          </cell>
        </row>
        <row r="13489">
          <cell r="A13489" t="str">
            <v>FY2017</v>
          </cell>
        </row>
        <row r="13490">
          <cell r="A13490" t="str">
            <v>FY2017</v>
          </cell>
        </row>
        <row r="13491">
          <cell r="A13491" t="str">
            <v>FY2017</v>
          </cell>
        </row>
        <row r="13492">
          <cell r="A13492" t="str">
            <v>FY2017</v>
          </cell>
        </row>
        <row r="13493">
          <cell r="A13493" t="str">
            <v>FY2017</v>
          </cell>
        </row>
        <row r="13494">
          <cell r="A13494" t="str">
            <v>FY2017</v>
          </cell>
        </row>
        <row r="13495">
          <cell r="A13495" t="str">
            <v>FY2017</v>
          </cell>
        </row>
        <row r="13496">
          <cell r="A13496" t="str">
            <v>FY2017</v>
          </cell>
        </row>
        <row r="13497">
          <cell r="A13497" t="str">
            <v>FY2017</v>
          </cell>
        </row>
        <row r="13498">
          <cell r="A13498" t="str">
            <v>FY2017</v>
          </cell>
        </row>
        <row r="13499">
          <cell r="A13499" t="str">
            <v>FY2017</v>
          </cell>
        </row>
        <row r="13500">
          <cell r="A13500" t="str">
            <v>FY2017</v>
          </cell>
        </row>
        <row r="13501">
          <cell r="A13501" t="str">
            <v>FY2017</v>
          </cell>
        </row>
        <row r="13502">
          <cell r="A13502" t="str">
            <v>FY2017</v>
          </cell>
        </row>
        <row r="13503">
          <cell r="A13503" t="str">
            <v>FY2017</v>
          </cell>
        </row>
        <row r="13504">
          <cell r="A13504" t="str">
            <v>FY2017</v>
          </cell>
        </row>
        <row r="13505">
          <cell r="A13505" t="str">
            <v>FY2017</v>
          </cell>
        </row>
        <row r="13506">
          <cell r="A13506" t="str">
            <v>FY2017</v>
          </cell>
        </row>
        <row r="13507">
          <cell r="A13507" t="str">
            <v>FY2017</v>
          </cell>
        </row>
        <row r="13508">
          <cell r="A13508" t="str">
            <v>FY2017</v>
          </cell>
        </row>
        <row r="13509">
          <cell r="A13509" t="str">
            <v>FY2017</v>
          </cell>
        </row>
        <row r="13510">
          <cell r="A13510" t="str">
            <v>FY2017</v>
          </cell>
        </row>
        <row r="13511">
          <cell r="A13511" t="str">
            <v>FY2017</v>
          </cell>
        </row>
        <row r="13512">
          <cell r="A13512" t="str">
            <v>FY2017</v>
          </cell>
        </row>
        <row r="13513">
          <cell r="A13513" t="str">
            <v>FY2017</v>
          </cell>
        </row>
        <row r="13514">
          <cell r="A13514" t="str">
            <v>FY2017</v>
          </cell>
        </row>
        <row r="13515">
          <cell r="A13515" t="str">
            <v>FY2017</v>
          </cell>
        </row>
        <row r="13516">
          <cell r="A13516" t="str">
            <v>FY2017</v>
          </cell>
        </row>
        <row r="13517">
          <cell r="A13517" t="str">
            <v>FY2017</v>
          </cell>
        </row>
        <row r="13518">
          <cell r="A13518" t="str">
            <v>FY2017</v>
          </cell>
        </row>
        <row r="13519">
          <cell r="A13519" t="str">
            <v>FY2017</v>
          </cell>
        </row>
        <row r="13520">
          <cell r="A13520" t="str">
            <v>FY2017</v>
          </cell>
        </row>
        <row r="13521">
          <cell r="A13521" t="str">
            <v>FY2017</v>
          </cell>
        </row>
        <row r="13522">
          <cell r="A13522" t="str">
            <v>FY2017</v>
          </cell>
        </row>
        <row r="13523">
          <cell r="A13523" t="str">
            <v>FY2017</v>
          </cell>
        </row>
        <row r="13524">
          <cell r="A13524" t="str">
            <v>FY2017</v>
          </cell>
        </row>
        <row r="13525">
          <cell r="A13525" t="str">
            <v>FY2017</v>
          </cell>
        </row>
        <row r="13526">
          <cell r="A13526" t="str">
            <v>FY2017</v>
          </cell>
        </row>
        <row r="13527">
          <cell r="A13527" t="str">
            <v>FY2017</v>
          </cell>
        </row>
        <row r="13528">
          <cell r="A13528" t="str">
            <v>FY2017</v>
          </cell>
        </row>
        <row r="13529">
          <cell r="A13529" t="str">
            <v>FY2017</v>
          </cell>
        </row>
        <row r="13530">
          <cell r="A13530" t="str">
            <v>FY2017</v>
          </cell>
        </row>
        <row r="13531">
          <cell r="A13531" t="str">
            <v>FY2017</v>
          </cell>
        </row>
        <row r="13532">
          <cell r="A13532" t="str">
            <v>FY2017</v>
          </cell>
        </row>
        <row r="13533">
          <cell r="A13533" t="str">
            <v>FY2017</v>
          </cell>
        </row>
        <row r="13534">
          <cell r="A13534" t="str">
            <v>FY2017</v>
          </cell>
        </row>
        <row r="13535">
          <cell r="A13535" t="str">
            <v>FY2017</v>
          </cell>
        </row>
        <row r="13536">
          <cell r="A13536" t="str">
            <v>FY2017</v>
          </cell>
        </row>
        <row r="13537">
          <cell r="A13537" t="str">
            <v>FY2017</v>
          </cell>
        </row>
        <row r="13538">
          <cell r="A13538" t="str">
            <v>FY2017</v>
          </cell>
        </row>
        <row r="13539">
          <cell r="A13539" t="str">
            <v>FY2017</v>
          </cell>
        </row>
        <row r="13540">
          <cell r="A13540" t="str">
            <v>FY2017</v>
          </cell>
        </row>
        <row r="13541">
          <cell r="A13541" t="str">
            <v>FY2017</v>
          </cell>
        </row>
        <row r="13542">
          <cell r="A13542" t="str">
            <v>FY2017</v>
          </cell>
        </row>
        <row r="13543">
          <cell r="A13543" t="str">
            <v>FY2017</v>
          </cell>
        </row>
        <row r="13544">
          <cell r="A13544" t="str">
            <v>FY2017</v>
          </cell>
        </row>
        <row r="13545">
          <cell r="A13545" t="str">
            <v>FY2017</v>
          </cell>
        </row>
        <row r="13546">
          <cell r="A13546" t="str">
            <v>FY2017</v>
          </cell>
        </row>
        <row r="13547">
          <cell r="A13547" t="str">
            <v>FY2017</v>
          </cell>
        </row>
        <row r="13548">
          <cell r="A13548" t="str">
            <v>FY2017</v>
          </cell>
        </row>
        <row r="13549">
          <cell r="A13549" t="str">
            <v>FY2017</v>
          </cell>
        </row>
        <row r="13550">
          <cell r="A13550" t="str">
            <v>FY2017</v>
          </cell>
        </row>
        <row r="13551">
          <cell r="A13551" t="str">
            <v>FY2017</v>
          </cell>
        </row>
        <row r="13552">
          <cell r="A13552" t="str">
            <v>FY2017</v>
          </cell>
        </row>
        <row r="13553">
          <cell r="A13553" t="str">
            <v>FY2017</v>
          </cell>
        </row>
        <row r="13554">
          <cell r="A13554" t="str">
            <v>FY2017</v>
          </cell>
        </row>
        <row r="13555">
          <cell r="A13555" t="str">
            <v>FY2017</v>
          </cell>
        </row>
        <row r="13556">
          <cell r="A13556" t="str">
            <v>FY2017</v>
          </cell>
        </row>
        <row r="13557">
          <cell r="A13557" t="str">
            <v>FY2017</v>
          </cell>
        </row>
        <row r="13558">
          <cell r="A13558" t="str">
            <v>FY2017</v>
          </cell>
        </row>
        <row r="13559">
          <cell r="A13559" t="str">
            <v>FY2017</v>
          </cell>
        </row>
        <row r="13560">
          <cell r="A13560" t="str">
            <v>FY2017</v>
          </cell>
        </row>
        <row r="13561">
          <cell r="A13561" t="str">
            <v>FY2017</v>
          </cell>
        </row>
        <row r="13562">
          <cell r="A13562" t="str">
            <v>FY2017</v>
          </cell>
        </row>
        <row r="13563">
          <cell r="A13563" t="str">
            <v>FY2017</v>
          </cell>
        </row>
        <row r="13564">
          <cell r="A13564" t="str">
            <v>FY2017</v>
          </cell>
        </row>
        <row r="13565">
          <cell r="A13565" t="str">
            <v>FY2017</v>
          </cell>
        </row>
        <row r="13566">
          <cell r="A13566" t="str">
            <v>FY2017</v>
          </cell>
        </row>
        <row r="13567">
          <cell r="A13567" t="str">
            <v>FY2017</v>
          </cell>
        </row>
        <row r="13568">
          <cell r="A13568" t="str">
            <v>FY2017</v>
          </cell>
        </row>
        <row r="13569">
          <cell r="A13569" t="str">
            <v>FY2017</v>
          </cell>
        </row>
        <row r="13570">
          <cell r="A13570" t="str">
            <v>FY2017</v>
          </cell>
        </row>
        <row r="13571">
          <cell r="A13571" t="str">
            <v>FY2017</v>
          </cell>
        </row>
        <row r="13572">
          <cell r="A13572" t="str">
            <v>FY2017</v>
          </cell>
        </row>
        <row r="13573">
          <cell r="A13573" t="str">
            <v>FY2017</v>
          </cell>
        </row>
        <row r="13574">
          <cell r="A13574" t="str">
            <v>FY2017</v>
          </cell>
        </row>
        <row r="13575">
          <cell r="A13575" t="str">
            <v>FY2017</v>
          </cell>
        </row>
        <row r="13576">
          <cell r="A13576" t="str">
            <v>FY2017</v>
          </cell>
        </row>
        <row r="13577">
          <cell r="A13577" t="str">
            <v>FY2017</v>
          </cell>
        </row>
        <row r="13578">
          <cell r="A13578" t="str">
            <v>FY2017</v>
          </cell>
        </row>
        <row r="13579">
          <cell r="A13579" t="str">
            <v>FY2017</v>
          </cell>
        </row>
        <row r="13580">
          <cell r="A13580" t="str">
            <v>FY2017</v>
          </cell>
        </row>
        <row r="13581">
          <cell r="A13581" t="str">
            <v>FY2017</v>
          </cell>
        </row>
        <row r="13582">
          <cell r="A13582" t="str">
            <v>FY2017</v>
          </cell>
        </row>
        <row r="13583">
          <cell r="A13583" t="str">
            <v>FY2017</v>
          </cell>
        </row>
        <row r="13584">
          <cell r="A13584" t="str">
            <v>FY2017</v>
          </cell>
        </row>
        <row r="13585">
          <cell r="A13585" t="str">
            <v>FY2017</v>
          </cell>
        </row>
        <row r="13586">
          <cell r="A13586" t="str">
            <v>FY2017</v>
          </cell>
        </row>
        <row r="13587">
          <cell r="A13587" t="str">
            <v>FY2017</v>
          </cell>
        </row>
        <row r="13588">
          <cell r="A13588" t="str">
            <v>FY2017</v>
          </cell>
        </row>
        <row r="13589">
          <cell r="A13589" t="str">
            <v>FY2017</v>
          </cell>
        </row>
        <row r="13590">
          <cell r="A13590" t="str">
            <v>FY2017</v>
          </cell>
        </row>
        <row r="13591">
          <cell r="A13591" t="str">
            <v>FY2017</v>
          </cell>
        </row>
        <row r="13592">
          <cell r="A13592" t="str">
            <v>FY2017</v>
          </cell>
        </row>
        <row r="13593">
          <cell r="A13593" t="str">
            <v>FY2017</v>
          </cell>
        </row>
        <row r="13594">
          <cell r="A13594" t="str">
            <v>FY2017</v>
          </cell>
        </row>
        <row r="13595">
          <cell r="A13595" t="str">
            <v>FY2017</v>
          </cell>
        </row>
        <row r="13596">
          <cell r="A13596" t="str">
            <v>FY2017</v>
          </cell>
        </row>
        <row r="13597">
          <cell r="A13597" t="str">
            <v>FY2017</v>
          </cell>
        </row>
        <row r="13598">
          <cell r="A13598" t="str">
            <v>FY2017</v>
          </cell>
        </row>
        <row r="13599">
          <cell r="A13599" t="str">
            <v>FY2017</v>
          </cell>
        </row>
        <row r="13600">
          <cell r="A13600" t="str">
            <v>FY2017</v>
          </cell>
        </row>
        <row r="13601">
          <cell r="A13601" t="str">
            <v>FY2017</v>
          </cell>
        </row>
        <row r="13602">
          <cell r="A13602" t="str">
            <v>FY2017</v>
          </cell>
        </row>
        <row r="13603">
          <cell r="A13603" t="str">
            <v>FY2017</v>
          </cell>
        </row>
        <row r="13604">
          <cell r="A13604" t="str">
            <v>FY2017</v>
          </cell>
        </row>
        <row r="13605">
          <cell r="A13605" t="str">
            <v>FY2017</v>
          </cell>
        </row>
        <row r="13606">
          <cell r="A13606" t="str">
            <v>FY2017</v>
          </cell>
        </row>
        <row r="13607">
          <cell r="A13607" t="str">
            <v>FY2017</v>
          </cell>
        </row>
        <row r="13608">
          <cell r="A13608" t="str">
            <v>FY2017</v>
          </cell>
        </row>
        <row r="13609">
          <cell r="A13609" t="str">
            <v>FY2017</v>
          </cell>
        </row>
        <row r="13610">
          <cell r="A13610" t="str">
            <v>FY2017</v>
          </cell>
        </row>
        <row r="13611">
          <cell r="A13611" t="str">
            <v>FY2017</v>
          </cell>
        </row>
        <row r="13612">
          <cell r="A13612" t="str">
            <v>FY2017</v>
          </cell>
        </row>
        <row r="13613">
          <cell r="A13613" t="str">
            <v>FY2017</v>
          </cell>
        </row>
        <row r="13614">
          <cell r="A13614" t="str">
            <v>FY2017</v>
          </cell>
        </row>
        <row r="13615">
          <cell r="A13615" t="str">
            <v>FY2017</v>
          </cell>
        </row>
        <row r="13616">
          <cell r="A13616" t="str">
            <v>FY2017</v>
          </cell>
        </row>
        <row r="13617">
          <cell r="A13617" t="str">
            <v>FY2017</v>
          </cell>
        </row>
        <row r="13618">
          <cell r="A13618" t="str">
            <v>FY2017</v>
          </cell>
        </row>
        <row r="13619">
          <cell r="A13619" t="str">
            <v>FY2017</v>
          </cell>
        </row>
        <row r="13620">
          <cell r="A13620" t="str">
            <v>FY2017</v>
          </cell>
        </row>
        <row r="13621">
          <cell r="A13621" t="str">
            <v>FY2017</v>
          </cell>
        </row>
        <row r="13622">
          <cell r="A13622" t="str">
            <v>FY2017</v>
          </cell>
        </row>
        <row r="13623">
          <cell r="A13623" t="str">
            <v>FY2017</v>
          </cell>
        </row>
        <row r="13624">
          <cell r="A13624" t="str">
            <v>FY2017</v>
          </cell>
        </row>
        <row r="13625">
          <cell r="A13625" t="str">
            <v>FY2017</v>
          </cell>
        </row>
        <row r="13626">
          <cell r="A13626" t="str">
            <v>FY2017</v>
          </cell>
        </row>
        <row r="13627">
          <cell r="A13627" t="str">
            <v>FY2017</v>
          </cell>
        </row>
        <row r="13628">
          <cell r="A13628" t="str">
            <v>FY2017</v>
          </cell>
        </row>
        <row r="13629">
          <cell r="A13629" t="str">
            <v>FY2017</v>
          </cell>
        </row>
        <row r="13630">
          <cell r="A13630" t="str">
            <v>FY2017</v>
          </cell>
        </row>
        <row r="13631">
          <cell r="A13631" t="str">
            <v>FY2017</v>
          </cell>
        </row>
        <row r="13632">
          <cell r="A13632" t="str">
            <v>FY2017</v>
          </cell>
        </row>
        <row r="13633">
          <cell r="A13633" t="str">
            <v>FY2017</v>
          </cell>
        </row>
        <row r="13634">
          <cell r="A13634" t="str">
            <v>FY2017</v>
          </cell>
        </row>
        <row r="13635">
          <cell r="A13635" t="str">
            <v>FY2017</v>
          </cell>
        </row>
        <row r="13636">
          <cell r="A13636" t="str">
            <v>FY2017</v>
          </cell>
        </row>
        <row r="13637">
          <cell r="A13637" t="str">
            <v>FY2017</v>
          </cell>
        </row>
        <row r="13638">
          <cell r="A13638" t="str">
            <v>FY2017</v>
          </cell>
        </row>
        <row r="13639">
          <cell r="A13639" t="str">
            <v>FY2017</v>
          </cell>
        </row>
        <row r="13640">
          <cell r="A13640" t="str">
            <v>FY2017</v>
          </cell>
        </row>
        <row r="13641">
          <cell r="A13641" t="str">
            <v>FY2017</v>
          </cell>
        </row>
        <row r="13642">
          <cell r="A13642" t="str">
            <v>FY2017</v>
          </cell>
        </row>
        <row r="13643">
          <cell r="A13643" t="str">
            <v>FY2017</v>
          </cell>
        </row>
        <row r="13644">
          <cell r="A13644" t="str">
            <v>FY2017</v>
          </cell>
        </row>
        <row r="13645">
          <cell r="A13645" t="str">
            <v>FY2017</v>
          </cell>
        </row>
        <row r="13646">
          <cell r="A13646" t="str">
            <v>FY2017</v>
          </cell>
        </row>
        <row r="13647">
          <cell r="A13647" t="str">
            <v>FY2017</v>
          </cell>
        </row>
        <row r="13648">
          <cell r="A13648" t="str">
            <v>FY2017</v>
          </cell>
        </row>
        <row r="13649">
          <cell r="A13649" t="str">
            <v>FY2017</v>
          </cell>
        </row>
        <row r="13650">
          <cell r="A13650" t="str">
            <v>FY2017</v>
          </cell>
        </row>
        <row r="13651">
          <cell r="A13651" t="str">
            <v>FY2017</v>
          </cell>
        </row>
        <row r="13652">
          <cell r="A13652" t="str">
            <v>FY2017</v>
          </cell>
        </row>
        <row r="13653">
          <cell r="A13653" t="str">
            <v>FY2017</v>
          </cell>
        </row>
        <row r="13654">
          <cell r="A13654" t="str">
            <v>FY2017</v>
          </cell>
        </row>
        <row r="13655">
          <cell r="A13655" t="str">
            <v>FY2017</v>
          </cell>
        </row>
        <row r="13656">
          <cell r="A13656" t="str">
            <v>FY2017</v>
          </cell>
        </row>
        <row r="13657">
          <cell r="A13657" t="str">
            <v>FY2017</v>
          </cell>
        </row>
        <row r="13658">
          <cell r="A13658" t="str">
            <v>FY2017</v>
          </cell>
        </row>
        <row r="13659">
          <cell r="A13659" t="str">
            <v>FY2017</v>
          </cell>
        </row>
        <row r="13660">
          <cell r="A13660" t="str">
            <v>FY2017</v>
          </cell>
        </row>
        <row r="13661">
          <cell r="A13661" t="str">
            <v>FY2017</v>
          </cell>
        </row>
        <row r="13662">
          <cell r="A13662" t="str">
            <v>FY2017</v>
          </cell>
        </row>
        <row r="13663">
          <cell r="A13663" t="str">
            <v>FY2017</v>
          </cell>
        </row>
        <row r="13664">
          <cell r="A13664" t="str">
            <v>FY2017</v>
          </cell>
        </row>
        <row r="13665">
          <cell r="A13665" t="str">
            <v>FY2017</v>
          </cell>
        </row>
        <row r="13666">
          <cell r="A13666" t="str">
            <v>FY2017</v>
          </cell>
        </row>
        <row r="13667">
          <cell r="A13667" t="str">
            <v>FY2017</v>
          </cell>
        </row>
        <row r="13668">
          <cell r="A13668" t="str">
            <v>FY2017</v>
          </cell>
        </row>
        <row r="13669">
          <cell r="A13669" t="str">
            <v>FY2017</v>
          </cell>
        </row>
        <row r="13670">
          <cell r="A13670" t="str">
            <v>FY2017</v>
          </cell>
        </row>
        <row r="13671">
          <cell r="A13671" t="str">
            <v>FY2017</v>
          </cell>
        </row>
        <row r="13672">
          <cell r="A13672" t="str">
            <v>FY2017</v>
          </cell>
        </row>
        <row r="13673">
          <cell r="A13673" t="str">
            <v>FY2017</v>
          </cell>
        </row>
        <row r="13674">
          <cell r="A13674" t="str">
            <v>FY2017</v>
          </cell>
        </row>
        <row r="13675">
          <cell r="A13675" t="str">
            <v>FY2017</v>
          </cell>
        </row>
        <row r="13676">
          <cell r="A13676" t="str">
            <v>FY2017</v>
          </cell>
        </row>
        <row r="13677">
          <cell r="A13677" t="str">
            <v>FY2017</v>
          </cell>
        </row>
        <row r="13678">
          <cell r="A13678" t="str">
            <v>FY2017</v>
          </cell>
        </row>
        <row r="13679">
          <cell r="A13679" t="str">
            <v>FY2017</v>
          </cell>
        </row>
        <row r="13680">
          <cell r="A13680" t="str">
            <v>FY2017</v>
          </cell>
        </row>
        <row r="13681">
          <cell r="A13681" t="str">
            <v>FY2017</v>
          </cell>
        </row>
        <row r="13682">
          <cell r="A13682" t="str">
            <v>FY2017</v>
          </cell>
        </row>
        <row r="13683">
          <cell r="A13683" t="str">
            <v>FY2017</v>
          </cell>
        </row>
        <row r="13684">
          <cell r="A13684" t="str">
            <v>FY2017</v>
          </cell>
        </row>
        <row r="13685">
          <cell r="A13685" t="str">
            <v>FY2017</v>
          </cell>
        </row>
        <row r="13686">
          <cell r="A13686" t="str">
            <v>FY2017</v>
          </cell>
        </row>
        <row r="13687">
          <cell r="A13687" t="str">
            <v>FY2017</v>
          </cell>
        </row>
        <row r="13688">
          <cell r="A13688" t="str">
            <v>FY2017</v>
          </cell>
        </row>
        <row r="13689">
          <cell r="A13689" t="str">
            <v>FY2017</v>
          </cell>
        </row>
        <row r="13690">
          <cell r="A13690" t="str">
            <v>FY2017</v>
          </cell>
        </row>
        <row r="13691">
          <cell r="A13691" t="str">
            <v>FY2017</v>
          </cell>
        </row>
        <row r="13692">
          <cell r="A13692" t="str">
            <v>FY2017</v>
          </cell>
        </row>
        <row r="13693">
          <cell r="A13693" t="str">
            <v>FY2017</v>
          </cell>
        </row>
        <row r="13694">
          <cell r="A13694" t="str">
            <v>FY2017</v>
          </cell>
        </row>
        <row r="13695">
          <cell r="A13695" t="str">
            <v>FY2017</v>
          </cell>
        </row>
        <row r="13696">
          <cell r="A13696" t="str">
            <v>FY2017</v>
          </cell>
        </row>
        <row r="13697">
          <cell r="A13697" t="str">
            <v>FY2017</v>
          </cell>
        </row>
        <row r="13698">
          <cell r="A13698" t="str">
            <v>FY2017</v>
          </cell>
        </row>
        <row r="13699">
          <cell r="A13699" t="str">
            <v>FY2018</v>
          </cell>
        </row>
        <row r="13700">
          <cell r="A13700" t="str">
            <v>FY2018</v>
          </cell>
        </row>
        <row r="13701">
          <cell r="A13701" t="str">
            <v>FY2018</v>
          </cell>
        </row>
        <row r="13702">
          <cell r="A13702" t="str">
            <v>FY2018</v>
          </cell>
        </row>
        <row r="13703">
          <cell r="A13703" t="str">
            <v>FY2018</v>
          </cell>
        </row>
        <row r="13704">
          <cell r="A13704" t="str">
            <v>FY2018</v>
          </cell>
        </row>
        <row r="13705">
          <cell r="A13705" t="str">
            <v>FY2018</v>
          </cell>
        </row>
        <row r="13706">
          <cell r="A13706" t="str">
            <v>FY2018</v>
          </cell>
        </row>
        <row r="13707">
          <cell r="A13707" t="str">
            <v>FY2018</v>
          </cell>
        </row>
        <row r="13708">
          <cell r="A13708" t="str">
            <v>FY2018</v>
          </cell>
        </row>
        <row r="13709">
          <cell r="A13709" t="str">
            <v>FY2018</v>
          </cell>
        </row>
        <row r="13710">
          <cell r="A13710" t="str">
            <v>FY2018</v>
          </cell>
        </row>
        <row r="13711">
          <cell r="A13711" t="str">
            <v>FY2018</v>
          </cell>
        </row>
        <row r="13712">
          <cell r="A13712" t="str">
            <v>FY2018</v>
          </cell>
        </row>
        <row r="13713">
          <cell r="A13713" t="str">
            <v>FY2018</v>
          </cell>
        </row>
        <row r="13714">
          <cell r="A13714" t="str">
            <v>FY2018</v>
          </cell>
        </row>
        <row r="13715">
          <cell r="A13715" t="str">
            <v>FY2018</v>
          </cell>
        </row>
        <row r="13716">
          <cell r="A13716" t="str">
            <v>FY2018</v>
          </cell>
        </row>
        <row r="13717">
          <cell r="A13717" t="str">
            <v>FY2018</v>
          </cell>
        </row>
        <row r="13718">
          <cell r="A13718" t="str">
            <v>FY2018</v>
          </cell>
        </row>
        <row r="13719">
          <cell r="A13719" t="str">
            <v>FY2018</v>
          </cell>
        </row>
        <row r="13720">
          <cell r="A13720" t="str">
            <v>FY2018</v>
          </cell>
        </row>
        <row r="13721">
          <cell r="A13721" t="str">
            <v>FY2018</v>
          </cell>
        </row>
        <row r="13722">
          <cell r="A13722" t="str">
            <v>FY2018</v>
          </cell>
        </row>
        <row r="13723">
          <cell r="A13723" t="str">
            <v>FY2018</v>
          </cell>
        </row>
        <row r="13724">
          <cell r="A13724" t="str">
            <v>FY2018</v>
          </cell>
        </row>
        <row r="13725">
          <cell r="A13725" t="str">
            <v>FY2018</v>
          </cell>
        </row>
        <row r="13726">
          <cell r="A13726" t="str">
            <v>FY2018</v>
          </cell>
        </row>
        <row r="13727">
          <cell r="A13727" t="str">
            <v>FY2018</v>
          </cell>
        </row>
        <row r="13728">
          <cell r="A13728" t="str">
            <v>FY2018</v>
          </cell>
        </row>
        <row r="13729">
          <cell r="A13729" t="str">
            <v>FY2018</v>
          </cell>
        </row>
        <row r="13730">
          <cell r="A13730" t="str">
            <v>FY2018</v>
          </cell>
        </row>
        <row r="13731">
          <cell r="A13731" t="str">
            <v>FY2018</v>
          </cell>
        </row>
        <row r="13732">
          <cell r="A13732" t="str">
            <v>FY2018</v>
          </cell>
        </row>
        <row r="13733">
          <cell r="A13733" t="str">
            <v>FY2018</v>
          </cell>
        </row>
        <row r="13734">
          <cell r="A13734" t="str">
            <v>FY2018</v>
          </cell>
        </row>
        <row r="13735">
          <cell r="A13735" t="str">
            <v>FY2018</v>
          </cell>
        </row>
        <row r="13736">
          <cell r="A13736" t="str">
            <v>FY2018</v>
          </cell>
        </row>
        <row r="13737">
          <cell r="A13737" t="str">
            <v>FY2018</v>
          </cell>
        </row>
        <row r="13738">
          <cell r="A13738" t="str">
            <v>FY2018</v>
          </cell>
        </row>
        <row r="13739">
          <cell r="A13739" t="str">
            <v>FY2018</v>
          </cell>
        </row>
        <row r="13740">
          <cell r="A13740" t="str">
            <v>FY2018</v>
          </cell>
        </row>
        <row r="13741">
          <cell r="A13741" t="str">
            <v>FY2018</v>
          </cell>
        </row>
        <row r="13742">
          <cell r="A13742" t="str">
            <v>FY2018</v>
          </cell>
        </row>
        <row r="13743">
          <cell r="A13743" t="str">
            <v>FY2018</v>
          </cell>
        </row>
        <row r="13744">
          <cell r="A13744" t="str">
            <v>FY2018</v>
          </cell>
        </row>
        <row r="13745">
          <cell r="A13745" t="str">
            <v>FY2018</v>
          </cell>
        </row>
        <row r="13746">
          <cell r="A13746" t="str">
            <v>FY2018</v>
          </cell>
        </row>
        <row r="13747">
          <cell r="A13747" t="str">
            <v>FY2018</v>
          </cell>
        </row>
        <row r="13748">
          <cell r="A13748" t="str">
            <v>FY2018</v>
          </cell>
        </row>
        <row r="13749">
          <cell r="A13749" t="str">
            <v>FY2018</v>
          </cell>
        </row>
        <row r="13750">
          <cell r="A13750" t="str">
            <v>FY2018</v>
          </cell>
        </row>
        <row r="13751">
          <cell r="A13751" t="str">
            <v>FY2018</v>
          </cell>
        </row>
        <row r="13752">
          <cell r="A13752" t="str">
            <v>FY2018</v>
          </cell>
        </row>
        <row r="13753">
          <cell r="A13753" t="str">
            <v>FY2018</v>
          </cell>
        </row>
        <row r="13754">
          <cell r="A13754" t="str">
            <v>FY2018</v>
          </cell>
        </row>
        <row r="13755">
          <cell r="A13755" t="str">
            <v>FY2018</v>
          </cell>
        </row>
        <row r="13756">
          <cell r="A13756" t="str">
            <v>FY2018</v>
          </cell>
        </row>
        <row r="13757">
          <cell r="A13757" t="str">
            <v>FY2018</v>
          </cell>
        </row>
        <row r="13758">
          <cell r="A13758" t="str">
            <v>FY2018</v>
          </cell>
        </row>
        <row r="13759">
          <cell r="A13759" t="str">
            <v>FY2018</v>
          </cell>
        </row>
        <row r="13760">
          <cell r="A13760" t="str">
            <v>FY2018</v>
          </cell>
        </row>
        <row r="13761">
          <cell r="A13761" t="str">
            <v>FY2018</v>
          </cell>
        </row>
        <row r="13762">
          <cell r="A13762" t="str">
            <v>FY2018</v>
          </cell>
        </row>
        <row r="13763">
          <cell r="A13763" t="str">
            <v>FY2018</v>
          </cell>
        </row>
        <row r="13764">
          <cell r="A13764" t="str">
            <v>FY2018</v>
          </cell>
        </row>
        <row r="13765">
          <cell r="A13765" t="str">
            <v>FY2018</v>
          </cell>
        </row>
        <row r="13766">
          <cell r="A13766" t="str">
            <v>FY2018</v>
          </cell>
        </row>
        <row r="13767">
          <cell r="A13767" t="str">
            <v>FY2018</v>
          </cell>
        </row>
        <row r="13768">
          <cell r="A13768" t="str">
            <v>FY2018</v>
          </cell>
        </row>
        <row r="13769">
          <cell r="A13769" t="str">
            <v>FY2018</v>
          </cell>
        </row>
        <row r="13770">
          <cell r="A13770" t="str">
            <v>FY2018</v>
          </cell>
        </row>
        <row r="13771">
          <cell r="A13771" t="str">
            <v>FY2018</v>
          </cell>
        </row>
        <row r="13772">
          <cell r="A13772" t="str">
            <v>FY2018</v>
          </cell>
        </row>
        <row r="13773">
          <cell r="A13773" t="str">
            <v>FY2018</v>
          </cell>
        </row>
        <row r="13774">
          <cell r="A13774" t="str">
            <v>FY2018</v>
          </cell>
        </row>
        <row r="13775">
          <cell r="A13775" t="str">
            <v>FY2018</v>
          </cell>
        </row>
        <row r="13776">
          <cell r="A13776" t="str">
            <v>FY2018</v>
          </cell>
        </row>
        <row r="13777">
          <cell r="A13777" t="str">
            <v>FY2018</v>
          </cell>
        </row>
        <row r="13778">
          <cell r="A13778" t="str">
            <v>FY2018</v>
          </cell>
        </row>
        <row r="13779">
          <cell r="A13779" t="str">
            <v>FY2018</v>
          </cell>
        </row>
        <row r="13780">
          <cell r="A13780" t="str">
            <v>FY2018</v>
          </cell>
        </row>
        <row r="13781">
          <cell r="A13781" t="str">
            <v>FY2018</v>
          </cell>
        </row>
        <row r="13782">
          <cell r="A13782" t="str">
            <v>FY2018</v>
          </cell>
        </row>
        <row r="13783">
          <cell r="A13783" t="str">
            <v>FY2018</v>
          </cell>
        </row>
        <row r="13784">
          <cell r="A13784" t="str">
            <v>FY2018</v>
          </cell>
        </row>
        <row r="13785">
          <cell r="A13785" t="str">
            <v>FY2018</v>
          </cell>
        </row>
        <row r="13786">
          <cell r="A13786" t="str">
            <v>FY2018</v>
          </cell>
        </row>
        <row r="13787">
          <cell r="A13787" t="str">
            <v>FY2018</v>
          </cell>
        </row>
        <row r="13788">
          <cell r="A13788" t="str">
            <v>FY2018</v>
          </cell>
        </row>
        <row r="13789">
          <cell r="A13789" t="str">
            <v>FY2018</v>
          </cell>
        </row>
        <row r="13790">
          <cell r="A13790" t="str">
            <v>FY2018</v>
          </cell>
        </row>
        <row r="13791">
          <cell r="A13791" t="str">
            <v>FY2018</v>
          </cell>
        </row>
        <row r="13792">
          <cell r="A13792" t="str">
            <v>FY2018</v>
          </cell>
        </row>
        <row r="13793">
          <cell r="A13793" t="str">
            <v>FY2018</v>
          </cell>
        </row>
        <row r="13794">
          <cell r="A13794" t="str">
            <v>FY2018</v>
          </cell>
        </row>
        <row r="13795">
          <cell r="A13795" t="str">
            <v>FY2018</v>
          </cell>
        </row>
        <row r="13796">
          <cell r="A13796" t="str">
            <v>FY2018</v>
          </cell>
        </row>
        <row r="13797">
          <cell r="A13797" t="str">
            <v>FY2018</v>
          </cell>
        </row>
        <row r="13798">
          <cell r="A13798" t="str">
            <v>FY2018</v>
          </cell>
        </row>
        <row r="13799">
          <cell r="A13799" t="str">
            <v>FY2018</v>
          </cell>
        </row>
        <row r="13800">
          <cell r="A13800" t="str">
            <v>FY2018</v>
          </cell>
        </row>
        <row r="13801">
          <cell r="A13801" t="str">
            <v>FY2018</v>
          </cell>
        </row>
        <row r="13802">
          <cell r="A13802" t="str">
            <v>FY2018</v>
          </cell>
        </row>
        <row r="13803">
          <cell r="A13803" t="str">
            <v>FY2018</v>
          </cell>
        </row>
        <row r="13804">
          <cell r="A13804" t="str">
            <v>FY2018</v>
          </cell>
        </row>
        <row r="13805">
          <cell r="A13805" t="str">
            <v>FY2018</v>
          </cell>
        </row>
        <row r="13806">
          <cell r="A13806" t="str">
            <v>FY2018</v>
          </cell>
        </row>
        <row r="13807">
          <cell r="A13807" t="str">
            <v>FY2018</v>
          </cell>
        </row>
        <row r="13808">
          <cell r="A13808" t="str">
            <v>FY2018</v>
          </cell>
        </row>
        <row r="13809">
          <cell r="A13809" t="str">
            <v>FY2018</v>
          </cell>
        </row>
        <row r="13810">
          <cell r="A13810" t="str">
            <v>FY2018</v>
          </cell>
        </row>
        <row r="13811">
          <cell r="A13811" t="str">
            <v>FY2018</v>
          </cell>
        </row>
        <row r="13812">
          <cell r="A13812" t="str">
            <v>FY2018</v>
          </cell>
        </row>
        <row r="13813">
          <cell r="A13813" t="str">
            <v>FY2018</v>
          </cell>
        </row>
        <row r="13814">
          <cell r="A13814" t="str">
            <v>FY2018</v>
          </cell>
        </row>
        <row r="13815">
          <cell r="A13815" t="str">
            <v>FY2018</v>
          </cell>
        </row>
        <row r="13816">
          <cell r="A13816" t="str">
            <v>FY2018</v>
          </cell>
        </row>
        <row r="13817">
          <cell r="A13817" t="str">
            <v>FY2018</v>
          </cell>
        </row>
        <row r="13818">
          <cell r="A13818" t="str">
            <v>FY2018</v>
          </cell>
        </row>
        <row r="13819">
          <cell r="A13819" t="str">
            <v>FY2018</v>
          </cell>
        </row>
        <row r="13820">
          <cell r="A13820" t="str">
            <v>FY2018</v>
          </cell>
        </row>
        <row r="13821">
          <cell r="A13821" t="str">
            <v>FY2018</v>
          </cell>
        </row>
        <row r="13822">
          <cell r="A13822" t="str">
            <v>FY2018</v>
          </cell>
        </row>
        <row r="13823">
          <cell r="A13823" t="str">
            <v>FY2018</v>
          </cell>
        </row>
        <row r="13824">
          <cell r="A13824" t="str">
            <v>FY2018</v>
          </cell>
        </row>
        <row r="13825">
          <cell r="A13825" t="str">
            <v>FY2018</v>
          </cell>
        </row>
        <row r="13826">
          <cell r="A13826" t="str">
            <v>FY2018</v>
          </cell>
        </row>
        <row r="13827">
          <cell r="A13827" t="str">
            <v>FY2018</v>
          </cell>
        </row>
        <row r="13828">
          <cell r="A13828" t="str">
            <v>FY2018</v>
          </cell>
        </row>
        <row r="13829">
          <cell r="A13829" t="str">
            <v>FY2018</v>
          </cell>
        </row>
        <row r="13830">
          <cell r="A13830" t="str">
            <v>FY2018</v>
          </cell>
        </row>
        <row r="13831">
          <cell r="A13831" t="str">
            <v>FY2018</v>
          </cell>
        </row>
        <row r="13832">
          <cell r="A13832" t="str">
            <v>FY2018</v>
          </cell>
        </row>
        <row r="13833">
          <cell r="A13833" t="str">
            <v>FY2018</v>
          </cell>
        </row>
        <row r="13834">
          <cell r="A13834" t="str">
            <v>FY2018</v>
          </cell>
        </row>
        <row r="13835">
          <cell r="A13835" t="str">
            <v>FY2018</v>
          </cell>
        </row>
        <row r="13836">
          <cell r="A13836" t="str">
            <v>FY2018</v>
          </cell>
        </row>
        <row r="13837">
          <cell r="A13837" t="str">
            <v>FY2018</v>
          </cell>
        </row>
        <row r="13838">
          <cell r="A13838" t="str">
            <v>FY2018</v>
          </cell>
        </row>
        <row r="13839">
          <cell r="A13839" t="str">
            <v>FY2018</v>
          </cell>
        </row>
        <row r="13840">
          <cell r="A13840" t="str">
            <v>FY2018</v>
          </cell>
        </row>
        <row r="13841">
          <cell r="A13841" t="str">
            <v>FY2018</v>
          </cell>
        </row>
        <row r="13842">
          <cell r="A13842" t="str">
            <v>FY2018</v>
          </cell>
        </row>
        <row r="13843">
          <cell r="A13843" t="str">
            <v>FY2018</v>
          </cell>
        </row>
        <row r="13844">
          <cell r="A13844" t="str">
            <v>FY2018</v>
          </cell>
        </row>
        <row r="13845">
          <cell r="A13845" t="str">
            <v>FY2018</v>
          </cell>
        </row>
        <row r="13846">
          <cell r="A13846" t="str">
            <v>FY2018</v>
          </cell>
        </row>
        <row r="13847">
          <cell r="A13847" t="str">
            <v>FY2018</v>
          </cell>
        </row>
        <row r="13848">
          <cell r="A13848" t="str">
            <v>FY2018</v>
          </cell>
        </row>
        <row r="13849">
          <cell r="A13849" t="str">
            <v>FY2018</v>
          </cell>
        </row>
        <row r="13850">
          <cell r="A13850" t="str">
            <v>FY2018</v>
          </cell>
        </row>
        <row r="13851">
          <cell r="A13851" t="str">
            <v>FY2018</v>
          </cell>
        </row>
        <row r="13852">
          <cell r="A13852" t="str">
            <v>FY2018</v>
          </cell>
        </row>
        <row r="13853">
          <cell r="A13853" t="str">
            <v>FY2018</v>
          </cell>
        </row>
        <row r="13854">
          <cell r="A13854" t="str">
            <v>FY2018</v>
          </cell>
        </row>
        <row r="13855">
          <cell r="A13855" t="str">
            <v>FY2018</v>
          </cell>
        </row>
        <row r="13856">
          <cell r="A13856" t="str">
            <v>FY2018</v>
          </cell>
        </row>
        <row r="13857">
          <cell r="A13857" t="str">
            <v>FY2018</v>
          </cell>
        </row>
        <row r="13858">
          <cell r="A13858" t="str">
            <v>FY2018</v>
          </cell>
        </row>
        <row r="13859">
          <cell r="A13859" t="str">
            <v>FY2018</v>
          </cell>
        </row>
        <row r="13860">
          <cell r="A13860" t="str">
            <v>FY2018</v>
          </cell>
        </row>
        <row r="13861">
          <cell r="A13861" t="str">
            <v>FY2018</v>
          </cell>
        </row>
        <row r="13862">
          <cell r="A13862" t="str">
            <v>FY2018</v>
          </cell>
        </row>
        <row r="13863">
          <cell r="A13863" t="str">
            <v>FY2018</v>
          </cell>
        </row>
        <row r="13864">
          <cell r="A13864" t="str">
            <v>FY2018</v>
          </cell>
        </row>
        <row r="13865">
          <cell r="A13865" t="str">
            <v>FY2018</v>
          </cell>
        </row>
        <row r="13866">
          <cell r="A13866" t="str">
            <v>FY2018</v>
          </cell>
        </row>
        <row r="13867">
          <cell r="A13867" t="str">
            <v>FY2018</v>
          </cell>
        </row>
        <row r="13868">
          <cell r="A13868" t="str">
            <v>FY2018</v>
          </cell>
        </row>
        <row r="13869">
          <cell r="A13869" t="str">
            <v>FY2018</v>
          </cell>
        </row>
        <row r="13870">
          <cell r="A13870" t="str">
            <v>FY2018</v>
          </cell>
        </row>
        <row r="13871">
          <cell r="A13871" t="str">
            <v>FY2018</v>
          </cell>
        </row>
        <row r="13872">
          <cell r="A13872" t="str">
            <v>FY2018</v>
          </cell>
        </row>
        <row r="13873">
          <cell r="A13873" t="str">
            <v>FY2018</v>
          </cell>
        </row>
        <row r="13874">
          <cell r="A13874" t="str">
            <v>FY2018</v>
          </cell>
        </row>
        <row r="13875">
          <cell r="A13875" t="str">
            <v>FY2018</v>
          </cell>
        </row>
        <row r="13876">
          <cell r="A13876" t="str">
            <v>FY2018</v>
          </cell>
        </row>
        <row r="13877">
          <cell r="A13877" t="str">
            <v>FY2018</v>
          </cell>
        </row>
        <row r="13878">
          <cell r="A13878" t="str">
            <v>FY2018</v>
          </cell>
        </row>
        <row r="13879">
          <cell r="A13879" t="str">
            <v>FY2018</v>
          </cell>
        </row>
        <row r="13880">
          <cell r="A13880" t="str">
            <v>FY2018</v>
          </cell>
        </row>
        <row r="13881">
          <cell r="A13881" t="str">
            <v>FY2018</v>
          </cell>
        </row>
        <row r="13882">
          <cell r="A13882" t="str">
            <v>FY2018</v>
          </cell>
        </row>
        <row r="13883">
          <cell r="A13883" t="str">
            <v>FY2018</v>
          </cell>
        </row>
        <row r="13884">
          <cell r="A13884" t="str">
            <v>FY2018</v>
          </cell>
        </row>
        <row r="13885">
          <cell r="A13885" t="str">
            <v>FY2018</v>
          </cell>
        </row>
        <row r="13886">
          <cell r="A13886" t="str">
            <v>FY2018</v>
          </cell>
        </row>
        <row r="13887">
          <cell r="A13887" t="str">
            <v>FY2018</v>
          </cell>
        </row>
        <row r="13888">
          <cell r="A13888" t="str">
            <v>FY2018</v>
          </cell>
        </row>
        <row r="13889">
          <cell r="A13889" t="str">
            <v>FY2018</v>
          </cell>
        </row>
        <row r="13890">
          <cell r="A13890" t="str">
            <v>FY2018</v>
          </cell>
        </row>
        <row r="13891">
          <cell r="A13891" t="str">
            <v>FY2018</v>
          </cell>
        </row>
        <row r="13892">
          <cell r="A13892" t="str">
            <v>FY2018</v>
          </cell>
        </row>
        <row r="13893">
          <cell r="A13893" t="str">
            <v>FY2018</v>
          </cell>
        </row>
        <row r="13894">
          <cell r="A13894" t="str">
            <v>FY2018</v>
          </cell>
        </row>
        <row r="13895">
          <cell r="A13895" t="str">
            <v>FY2018</v>
          </cell>
        </row>
        <row r="13896">
          <cell r="A13896" t="str">
            <v>FY2018</v>
          </cell>
        </row>
        <row r="13897">
          <cell r="A13897" t="str">
            <v>FY2018</v>
          </cell>
        </row>
        <row r="13898">
          <cell r="A13898" t="str">
            <v>FY2018</v>
          </cell>
        </row>
        <row r="13899">
          <cell r="A13899" t="str">
            <v>FY2018</v>
          </cell>
        </row>
        <row r="13900">
          <cell r="A13900" t="str">
            <v>FY2018</v>
          </cell>
        </row>
        <row r="13901">
          <cell r="A13901" t="str">
            <v>FY2018</v>
          </cell>
        </row>
        <row r="13902">
          <cell r="A13902" t="str">
            <v>FY2018</v>
          </cell>
        </row>
        <row r="13903">
          <cell r="A13903" t="str">
            <v>FY2018</v>
          </cell>
        </row>
        <row r="13904">
          <cell r="A13904" t="str">
            <v>FY2018</v>
          </cell>
        </row>
        <row r="13905">
          <cell r="A13905" t="str">
            <v>FY2018</v>
          </cell>
        </row>
        <row r="13906">
          <cell r="A13906" t="str">
            <v>FY2018</v>
          </cell>
        </row>
        <row r="13907">
          <cell r="A13907" t="str">
            <v>FY2018</v>
          </cell>
        </row>
        <row r="13908">
          <cell r="A13908" t="str">
            <v>FY2018</v>
          </cell>
        </row>
        <row r="13909">
          <cell r="A13909" t="str">
            <v>FY2018</v>
          </cell>
        </row>
        <row r="13910">
          <cell r="A13910" t="str">
            <v>FY2018</v>
          </cell>
        </row>
        <row r="13911">
          <cell r="A13911" t="str">
            <v>FY2018</v>
          </cell>
        </row>
        <row r="13912">
          <cell r="A13912" t="str">
            <v>FY2018</v>
          </cell>
        </row>
        <row r="13913">
          <cell r="A13913" t="str">
            <v>FY2018</v>
          </cell>
        </row>
        <row r="13914">
          <cell r="A13914" t="str">
            <v>FY2018</v>
          </cell>
        </row>
        <row r="13915">
          <cell r="A13915" t="str">
            <v>FY2018</v>
          </cell>
        </row>
        <row r="13916">
          <cell r="A13916" t="str">
            <v>FY2018</v>
          </cell>
        </row>
        <row r="13917">
          <cell r="A13917" t="str">
            <v>FY2018</v>
          </cell>
        </row>
        <row r="13918">
          <cell r="A13918" t="str">
            <v>FY2018</v>
          </cell>
        </row>
        <row r="13919">
          <cell r="A13919" t="str">
            <v>FY2018</v>
          </cell>
        </row>
        <row r="13920">
          <cell r="A13920" t="str">
            <v>FY2018</v>
          </cell>
        </row>
        <row r="13921">
          <cell r="A13921" t="str">
            <v>FY2018</v>
          </cell>
        </row>
        <row r="13922">
          <cell r="A13922" t="str">
            <v>FY2018</v>
          </cell>
        </row>
        <row r="13923">
          <cell r="A13923" t="str">
            <v>FY2018</v>
          </cell>
        </row>
        <row r="13924">
          <cell r="A13924" t="str">
            <v>FY2018</v>
          </cell>
        </row>
        <row r="13925">
          <cell r="A13925" t="str">
            <v>FY2018</v>
          </cell>
        </row>
        <row r="13926">
          <cell r="A13926" t="str">
            <v>FY2018</v>
          </cell>
        </row>
        <row r="13927">
          <cell r="A13927" t="str">
            <v>FY2018</v>
          </cell>
        </row>
        <row r="13928">
          <cell r="A13928" t="str">
            <v>FY2018</v>
          </cell>
        </row>
        <row r="13929">
          <cell r="A13929" t="str">
            <v>FY2018</v>
          </cell>
        </row>
        <row r="13930">
          <cell r="A13930" t="str">
            <v>FY2018</v>
          </cell>
        </row>
        <row r="13931">
          <cell r="A13931" t="str">
            <v>FY2018</v>
          </cell>
        </row>
        <row r="13932">
          <cell r="A13932" t="str">
            <v>FY2018</v>
          </cell>
        </row>
        <row r="13933">
          <cell r="A13933" t="str">
            <v>FY2018</v>
          </cell>
        </row>
        <row r="13934">
          <cell r="A13934" t="str">
            <v>FY2018</v>
          </cell>
        </row>
        <row r="13935">
          <cell r="A13935" t="str">
            <v>FY2018</v>
          </cell>
        </row>
        <row r="13936">
          <cell r="A13936" t="str">
            <v>FY2018</v>
          </cell>
        </row>
        <row r="13937">
          <cell r="A13937" t="str">
            <v>FY2018</v>
          </cell>
        </row>
        <row r="13938">
          <cell r="A13938" t="str">
            <v>FY2018</v>
          </cell>
        </row>
        <row r="13939">
          <cell r="A13939" t="str">
            <v>FY2018</v>
          </cell>
        </row>
        <row r="13940">
          <cell r="A13940" t="str">
            <v>FY2018</v>
          </cell>
        </row>
        <row r="13941">
          <cell r="A13941" t="str">
            <v>FY2018</v>
          </cell>
        </row>
        <row r="13942">
          <cell r="A13942" t="str">
            <v>FY2018</v>
          </cell>
        </row>
        <row r="13943">
          <cell r="A13943" t="str">
            <v>FY2018</v>
          </cell>
        </row>
        <row r="13944">
          <cell r="A13944" t="str">
            <v>FY2018</v>
          </cell>
        </row>
        <row r="13945">
          <cell r="A13945" t="str">
            <v>FY2018</v>
          </cell>
        </row>
        <row r="13946">
          <cell r="A13946" t="str">
            <v>FY2018</v>
          </cell>
        </row>
        <row r="13947">
          <cell r="A13947" t="str">
            <v>FY2018</v>
          </cell>
        </row>
        <row r="13948">
          <cell r="A13948" t="str">
            <v>FY2018</v>
          </cell>
        </row>
        <row r="13949">
          <cell r="A13949" t="str">
            <v>FY2018</v>
          </cell>
        </row>
        <row r="13950">
          <cell r="A13950" t="str">
            <v>FY2018</v>
          </cell>
        </row>
        <row r="13951">
          <cell r="A13951" t="str">
            <v>FY2018</v>
          </cell>
        </row>
        <row r="13952">
          <cell r="A13952" t="str">
            <v>FY2018</v>
          </cell>
        </row>
        <row r="13953">
          <cell r="A13953" t="str">
            <v>FY2018</v>
          </cell>
        </row>
        <row r="13954">
          <cell r="A13954" t="str">
            <v>FY2018</v>
          </cell>
        </row>
        <row r="13955">
          <cell r="A13955" t="str">
            <v>FY2018</v>
          </cell>
        </row>
        <row r="13956">
          <cell r="A13956" t="str">
            <v>FY2018</v>
          </cell>
        </row>
        <row r="13957">
          <cell r="A13957" t="str">
            <v>FY2018</v>
          </cell>
        </row>
        <row r="13958">
          <cell r="A13958" t="str">
            <v>FY2018</v>
          </cell>
        </row>
        <row r="13959">
          <cell r="A13959" t="str">
            <v>FY2018</v>
          </cell>
        </row>
        <row r="13960">
          <cell r="A13960" t="str">
            <v>FY2018</v>
          </cell>
        </row>
        <row r="13961">
          <cell r="A13961" t="str">
            <v>FY2018</v>
          </cell>
        </row>
        <row r="13962">
          <cell r="A13962" t="str">
            <v>FY2018</v>
          </cell>
        </row>
        <row r="13963">
          <cell r="A13963" t="str">
            <v>FY2018</v>
          </cell>
        </row>
        <row r="13964">
          <cell r="A13964" t="str">
            <v>FY2018</v>
          </cell>
        </row>
        <row r="13965">
          <cell r="A13965" t="str">
            <v>FY2018</v>
          </cell>
        </row>
        <row r="13966">
          <cell r="A13966" t="str">
            <v>FY2018</v>
          </cell>
        </row>
        <row r="13967">
          <cell r="A13967" t="str">
            <v>FY2018</v>
          </cell>
        </row>
        <row r="13968">
          <cell r="A13968" t="str">
            <v>FY2018</v>
          </cell>
        </row>
        <row r="13969">
          <cell r="A13969" t="str">
            <v>FY2018</v>
          </cell>
        </row>
        <row r="13970">
          <cell r="A13970" t="str">
            <v>FY2018</v>
          </cell>
        </row>
        <row r="13971">
          <cell r="A13971" t="str">
            <v>FY2018</v>
          </cell>
        </row>
        <row r="13972">
          <cell r="A13972" t="str">
            <v>FY2018</v>
          </cell>
        </row>
        <row r="13973">
          <cell r="A13973" t="str">
            <v>FY2018</v>
          </cell>
        </row>
        <row r="13974">
          <cell r="A13974" t="str">
            <v>FY2018</v>
          </cell>
        </row>
        <row r="13975">
          <cell r="A13975" t="str">
            <v>FY2018</v>
          </cell>
        </row>
        <row r="13976">
          <cell r="A13976" t="str">
            <v>FY2018</v>
          </cell>
        </row>
        <row r="13977">
          <cell r="A13977" t="str">
            <v>FY2018</v>
          </cell>
        </row>
        <row r="13978">
          <cell r="A13978" t="str">
            <v>FY2018</v>
          </cell>
        </row>
        <row r="13979">
          <cell r="A13979" t="str">
            <v>FY2018</v>
          </cell>
        </row>
        <row r="13980">
          <cell r="A13980" t="str">
            <v>FY2018</v>
          </cell>
        </row>
        <row r="13981">
          <cell r="A13981" t="str">
            <v>FY2018</v>
          </cell>
        </row>
        <row r="13982">
          <cell r="A13982" t="str">
            <v>FY2018</v>
          </cell>
        </row>
        <row r="13983">
          <cell r="A13983" t="str">
            <v>FY2018</v>
          </cell>
        </row>
        <row r="13984">
          <cell r="A13984" t="str">
            <v>FY2018</v>
          </cell>
        </row>
        <row r="13985">
          <cell r="A13985" t="str">
            <v>FY2018</v>
          </cell>
        </row>
        <row r="13986">
          <cell r="A13986" t="str">
            <v>FY2018</v>
          </cell>
        </row>
        <row r="13987">
          <cell r="A13987" t="str">
            <v>FY2018</v>
          </cell>
        </row>
        <row r="13988">
          <cell r="A13988" t="str">
            <v>FY2018</v>
          </cell>
        </row>
        <row r="13989">
          <cell r="A13989" t="str">
            <v>FY2018</v>
          </cell>
        </row>
        <row r="13990">
          <cell r="A13990" t="str">
            <v>FY2018</v>
          </cell>
        </row>
        <row r="13991">
          <cell r="A13991" t="str">
            <v>FY2018</v>
          </cell>
        </row>
        <row r="13992">
          <cell r="A13992" t="str">
            <v>FY2018</v>
          </cell>
        </row>
        <row r="13993">
          <cell r="A13993" t="str">
            <v>FY2018</v>
          </cell>
        </row>
        <row r="13994">
          <cell r="A13994" t="str">
            <v>FY2018</v>
          </cell>
        </row>
        <row r="13995">
          <cell r="A13995" t="str">
            <v>FY2018</v>
          </cell>
        </row>
        <row r="13996">
          <cell r="A13996" t="str">
            <v>FY2018</v>
          </cell>
        </row>
        <row r="13997">
          <cell r="A13997" t="str">
            <v>FY2018</v>
          </cell>
        </row>
        <row r="13998">
          <cell r="A13998" t="str">
            <v>FY2018</v>
          </cell>
        </row>
        <row r="13999">
          <cell r="A13999" t="str">
            <v>FY2018</v>
          </cell>
        </row>
        <row r="14000">
          <cell r="A14000" t="str">
            <v>FY2018</v>
          </cell>
        </row>
        <row r="14001">
          <cell r="A14001" t="str">
            <v>FY2018</v>
          </cell>
        </row>
        <row r="14002">
          <cell r="A14002" t="str">
            <v>FY2018</v>
          </cell>
        </row>
        <row r="14003">
          <cell r="A14003" t="str">
            <v>FY2018</v>
          </cell>
        </row>
        <row r="14004">
          <cell r="A14004" t="str">
            <v>FY2018</v>
          </cell>
        </row>
        <row r="14005">
          <cell r="A14005" t="str">
            <v>FY2018</v>
          </cell>
        </row>
        <row r="14006">
          <cell r="A14006" t="str">
            <v>FY2018</v>
          </cell>
        </row>
        <row r="14007">
          <cell r="A14007" t="str">
            <v>FY2018</v>
          </cell>
        </row>
        <row r="14008">
          <cell r="A14008" t="str">
            <v>FY2018</v>
          </cell>
        </row>
        <row r="14009">
          <cell r="A14009" t="str">
            <v>FY2018</v>
          </cell>
        </row>
        <row r="14010">
          <cell r="A14010" t="str">
            <v>FY2018</v>
          </cell>
        </row>
        <row r="14011">
          <cell r="A14011" t="str">
            <v>FY2018</v>
          </cell>
        </row>
        <row r="14012">
          <cell r="A14012" t="str">
            <v>FY2018</v>
          </cell>
        </row>
        <row r="14013">
          <cell r="A14013" t="str">
            <v>FY2018</v>
          </cell>
        </row>
        <row r="14014">
          <cell r="A14014" t="str">
            <v>FY2018</v>
          </cell>
        </row>
        <row r="14015">
          <cell r="A14015" t="str">
            <v>FY2018</v>
          </cell>
        </row>
        <row r="14016">
          <cell r="A14016" t="str">
            <v>FY2018</v>
          </cell>
        </row>
        <row r="14017">
          <cell r="A14017" t="str">
            <v>FY2018</v>
          </cell>
        </row>
        <row r="14018">
          <cell r="A14018" t="str">
            <v>FY2018</v>
          </cell>
        </row>
        <row r="14019">
          <cell r="A14019" t="str">
            <v>FY2018</v>
          </cell>
        </row>
        <row r="14020">
          <cell r="A14020" t="str">
            <v>FY2018</v>
          </cell>
        </row>
        <row r="14021">
          <cell r="A14021" t="str">
            <v>FY2018</v>
          </cell>
        </row>
        <row r="14022">
          <cell r="A14022" t="str">
            <v>FY2018</v>
          </cell>
        </row>
        <row r="14023">
          <cell r="A14023" t="str">
            <v>FY2018</v>
          </cell>
        </row>
        <row r="14024">
          <cell r="A14024" t="str">
            <v>FY2018</v>
          </cell>
        </row>
        <row r="14025">
          <cell r="A14025" t="str">
            <v>FY2018</v>
          </cell>
        </row>
        <row r="14026">
          <cell r="A14026" t="str">
            <v>FY2018</v>
          </cell>
        </row>
        <row r="14027">
          <cell r="A14027" t="str">
            <v>FY2018</v>
          </cell>
        </row>
        <row r="14028">
          <cell r="A14028" t="str">
            <v>FY2018</v>
          </cell>
        </row>
        <row r="14029">
          <cell r="A14029" t="str">
            <v>FY2018</v>
          </cell>
        </row>
        <row r="14030">
          <cell r="A14030" t="str">
            <v>FY2018</v>
          </cell>
        </row>
        <row r="14031">
          <cell r="A14031" t="str">
            <v>FY2018</v>
          </cell>
        </row>
        <row r="14032">
          <cell r="A14032" t="str">
            <v>FY2018</v>
          </cell>
        </row>
        <row r="14033">
          <cell r="A14033" t="str">
            <v>FY2018</v>
          </cell>
        </row>
        <row r="14034">
          <cell r="A14034" t="str">
            <v>FY2018</v>
          </cell>
        </row>
        <row r="14035">
          <cell r="A14035" t="str">
            <v>FY2018</v>
          </cell>
        </row>
        <row r="14036">
          <cell r="A14036" t="str">
            <v>FY2018</v>
          </cell>
        </row>
        <row r="14037">
          <cell r="A14037" t="str">
            <v>FY2018</v>
          </cell>
        </row>
        <row r="14038">
          <cell r="A14038" t="str">
            <v>FY2018</v>
          </cell>
        </row>
        <row r="14039">
          <cell r="A14039" t="str">
            <v>FY2018</v>
          </cell>
        </row>
        <row r="14040">
          <cell r="A14040" t="str">
            <v>FY2018</v>
          </cell>
        </row>
        <row r="14041">
          <cell r="A14041" t="str">
            <v>FY2018</v>
          </cell>
        </row>
        <row r="14042">
          <cell r="A14042" t="str">
            <v>FY2018</v>
          </cell>
        </row>
        <row r="14043">
          <cell r="A14043" t="str">
            <v>FY2018</v>
          </cell>
        </row>
        <row r="14044">
          <cell r="A14044" t="str">
            <v>FY2018</v>
          </cell>
        </row>
        <row r="14045">
          <cell r="A14045" t="str">
            <v>FY2018</v>
          </cell>
        </row>
        <row r="14046">
          <cell r="A14046" t="str">
            <v>FY2018</v>
          </cell>
        </row>
        <row r="14047">
          <cell r="A14047" t="str">
            <v>FY2018</v>
          </cell>
        </row>
        <row r="14048">
          <cell r="A14048" t="str">
            <v>FY2018</v>
          </cell>
        </row>
        <row r="14049">
          <cell r="A14049" t="str">
            <v>FY2018</v>
          </cell>
        </row>
        <row r="14050">
          <cell r="A14050" t="str">
            <v>FY2018</v>
          </cell>
        </row>
        <row r="14051">
          <cell r="A14051" t="str">
            <v>FY2018</v>
          </cell>
        </row>
        <row r="14052">
          <cell r="A14052" t="str">
            <v>FY2018</v>
          </cell>
        </row>
        <row r="14053">
          <cell r="A14053" t="str">
            <v>FY2018</v>
          </cell>
        </row>
        <row r="14054">
          <cell r="A14054" t="str">
            <v>FY2018</v>
          </cell>
        </row>
        <row r="14055">
          <cell r="A14055" t="str">
            <v>FY2018</v>
          </cell>
        </row>
        <row r="14056">
          <cell r="A14056" t="str">
            <v>FY2018</v>
          </cell>
        </row>
        <row r="14057">
          <cell r="A14057" t="str">
            <v>FY2018</v>
          </cell>
        </row>
        <row r="14058">
          <cell r="A14058" t="str">
            <v>FY2018</v>
          </cell>
        </row>
        <row r="14059">
          <cell r="A14059" t="str">
            <v>FY2018</v>
          </cell>
        </row>
        <row r="14060">
          <cell r="A14060" t="str">
            <v>FY2018</v>
          </cell>
        </row>
        <row r="14061">
          <cell r="A14061" t="str">
            <v>FY2018</v>
          </cell>
        </row>
        <row r="14062">
          <cell r="A14062" t="str">
            <v>FY2018</v>
          </cell>
        </row>
        <row r="14063">
          <cell r="A14063" t="str">
            <v>FY2018</v>
          </cell>
        </row>
        <row r="14064">
          <cell r="A14064" t="str">
            <v>FY2018</v>
          </cell>
        </row>
        <row r="14065">
          <cell r="A14065" t="str">
            <v>FY2018</v>
          </cell>
        </row>
        <row r="14066">
          <cell r="A14066" t="str">
            <v>FY2018</v>
          </cell>
        </row>
        <row r="14067">
          <cell r="A14067" t="str">
            <v>FY2018</v>
          </cell>
        </row>
        <row r="14068">
          <cell r="A14068" t="str">
            <v>FY2018</v>
          </cell>
        </row>
        <row r="14069">
          <cell r="A14069" t="str">
            <v>FY2018</v>
          </cell>
        </row>
        <row r="14070">
          <cell r="A14070" t="str">
            <v>FY2018</v>
          </cell>
        </row>
        <row r="14071">
          <cell r="A14071" t="str">
            <v>FY2018</v>
          </cell>
        </row>
        <row r="14072">
          <cell r="A14072" t="str">
            <v>FY2018</v>
          </cell>
        </row>
        <row r="14073">
          <cell r="A14073" t="str">
            <v>FY2018</v>
          </cell>
        </row>
        <row r="14074">
          <cell r="A14074" t="str">
            <v>FY2018</v>
          </cell>
        </row>
        <row r="14075">
          <cell r="A14075" t="str">
            <v>FY2018</v>
          </cell>
        </row>
        <row r="14076">
          <cell r="A14076" t="str">
            <v>FY2018</v>
          </cell>
        </row>
        <row r="14077">
          <cell r="A14077" t="str">
            <v>FY2018</v>
          </cell>
        </row>
        <row r="14078">
          <cell r="A14078" t="str">
            <v>FY2018</v>
          </cell>
        </row>
        <row r="14079">
          <cell r="A14079" t="str">
            <v>FY2018</v>
          </cell>
        </row>
        <row r="14080">
          <cell r="A14080" t="str">
            <v>FY2018</v>
          </cell>
        </row>
        <row r="14081">
          <cell r="A14081" t="str">
            <v>FY2018</v>
          </cell>
        </row>
        <row r="14082">
          <cell r="A14082" t="str">
            <v>FY2018</v>
          </cell>
        </row>
        <row r="14083">
          <cell r="A14083" t="str">
            <v>FY2018</v>
          </cell>
        </row>
        <row r="14084">
          <cell r="A14084" t="str">
            <v>FY2018</v>
          </cell>
        </row>
        <row r="14085">
          <cell r="A14085" t="str">
            <v>FY2018</v>
          </cell>
        </row>
        <row r="14086">
          <cell r="A14086" t="str">
            <v>FY2018</v>
          </cell>
        </row>
        <row r="14087">
          <cell r="A14087" t="str">
            <v>FY2018</v>
          </cell>
        </row>
        <row r="14088">
          <cell r="A14088" t="str">
            <v>FY2018</v>
          </cell>
        </row>
        <row r="14089">
          <cell r="A14089" t="str">
            <v>FY2018</v>
          </cell>
        </row>
        <row r="14090">
          <cell r="A14090" t="str">
            <v>FY2018</v>
          </cell>
        </row>
        <row r="14091">
          <cell r="A14091" t="str">
            <v>FY2018</v>
          </cell>
        </row>
        <row r="14092">
          <cell r="A14092" t="str">
            <v>FY2018</v>
          </cell>
        </row>
        <row r="14093">
          <cell r="A14093" t="str">
            <v>FY2018</v>
          </cell>
        </row>
        <row r="14094">
          <cell r="A14094" t="str">
            <v>FY2018</v>
          </cell>
        </row>
        <row r="14095">
          <cell r="A14095" t="str">
            <v>FY2018</v>
          </cell>
        </row>
        <row r="14096">
          <cell r="A14096" t="str">
            <v>FY2018</v>
          </cell>
        </row>
        <row r="14097">
          <cell r="A14097" t="str">
            <v>FY2018</v>
          </cell>
        </row>
        <row r="14098">
          <cell r="A14098" t="str">
            <v>FY2018</v>
          </cell>
        </row>
        <row r="14099">
          <cell r="A14099" t="str">
            <v>FY2018</v>
          </cell>
        </row>
        <row r="14100">
          <cell r="A14100" t="str">
            <v>FY2018</v>
          </cell>
        </row>
        <row r="14101">
          <cell r="A14101" t="str">
            <v>FY2018</v>
          </cell>
        </row>
        <row r="14102">
          <cell r="A14102" t="str">
            <v>FY2018</v>
          </cell>
        </row>
        <row r="14103">
          <cell r="A14103" t="str">
            <v>FY2018</v>
          </cell>
        </row>
        <row r="14104">
          <cell r="A14104" t="str">
            <v>FY2018</v>
          </cell>
        </row>
        <row r="14105">
          <cell r="A14105" t="str">
            <v>FY2018</v>
          </cell>
        </row>
        <row r="14106">
          <cell r="A14106" t="str">
            <v>FY2018</v>
          </cell>
        </row>
        <row r="14107">
          <cell r="A14107" t="str">
            <v>FY2018</v>
          </cell>
        </row>
        <row r="14108">
          <cell r="A14108" t="str">
            <v>FY2018</v>
          </cell>
        </row>
        <row r="14109">
          <cell r="A14109" t="str">
            <v>FY2018</v>
          </cell>
        </row>
        <row r="14110">
          <cell r="A14110" t="str">
            <v>FY2018</v>
          </cell>
        </row>
        <row r="14111">
          <cell r="A14111" t="str">
            <v>FY2018</v>
          </cell>
        </row>
        <row r="14112">
          <cell r="A14112" t="str">
            <v>FY2018</v>
          </cell>
        </row>
        <row r="14113">
          <cell r="A14113" t="str">
            <v>FY2018</v>
          </cell>
        </row>
        <row r="14114">
          <cell r="A14114" t="str">
            <v>FY2018</v>
          </cell>
        </row>
        <row r="14115">
          <cell r="A14115" t="str">
            <v>FY2018</v>
          </cell>
        </row>
        <row r="14116">
          <cell r="A14116" t="str">
            <v>FY2018</v>
          </cell>
        </row>
        <row r="14117">
          <cell r="A14117" t="str">
            <v>FY2018</v>
          </cell>
        </row>
        <row r="14118">
          <cell r="A14118" t="str">
            <v>FY2018</v>
          </cell>
        </row>
        <row r="14119">
          <cell r="A14119" t="str">
            <v>FY2018</v>
          </cell>
        </row>
        <row r="14120">
          <cell r="A14120" t="str">
            <v>FY2018</v>
          </cell>
        </row>
        <row r="14121">
          <cell r="A14121" t="str">
            <v>FY2018</v>
          </cell>
        </row>
        <row r="14122">
          <cell r="A14122" t="str">
            <v>FY2018</v>
          </cell>
        </row>
        <row r="14123">
          <cell r="A14123" t="str">
            <v>FY2018</v>
          </cell>
        </row>
        <row r="14124">
          <cell r="A14124" t="str">
            <v>FY2018</v>
          </cell>
        </row>
        <row r="14125">
          <cell r="A14125" t="str">
            <v>FY2018</v>
          </cell>
        </row>
        <row r="14126">
          <cell r="A14126" t="str">
            <v>FY2018</v>
          </cell>
        </row>
        <row r="14127">
          <cell r="A14127" t="str">
            <v>FY2018</v>
          </cell>
        </row>
        <row r="14128">
          <cell r="A14128" t="str">
            <v>FY2018</v>
          </cell>
        </row>
        <row r="14129">
          <cell r="A14129" t="str">
            <v>FY2018</v>
          </cell>
        </row>
        <row r="14130">
          <cell r="A14130" t="str">
            <v>FY2018</v>
          </cell>
        </row>
        <row r="14131">
          <cell r="A14131" t="str">
            <v>FY2018</v>
          </cell>
        </row>
        <row r="14132">
          <cell r="A14132" t="str">
            <v>FY2018</v>
          </cell>
        </row>
        <row r="14133">
          <cell r="A14133" t="str">
            <v>FY2018</v>
          </cell>
        </row>
        <row r="14134">
          <cell r="A14134" t="str">
            <v>FY2018</v>
          </cell>
        </row>
        <row r="14135">
          <cell r="A14135" t="str">
            <v>FY2018</v>
          </cell>
        </row>
        <row r="14136">
          <cell r="A14136" t="str">
            <v>FY2018</v>
          </cell>
        </row>
        <row r="14137">
          <cell r="A14137" t="str">
            <v>FY2018</v>
          </cell>
        </row>
        <row r="14138">
          <cell r="A14138" t="str">
            <v>FY2018</v>
          </cell>
        </row>
        <row r="14139">
          <cell r="A14139" t="str">
            <v>FY2018</v>
          </cell>
        </row>
        <row r="14140">
          <cell r="A14140" t="str">
            <v>FY2018</v>
          </cell>
        </row>
        <row r="14141">
          <cell r="A14141" t="str">
            <v>FY2018</v>
          </cell>
        </row>
        <row r="14142">
          <cell r="A14142" t="str">
            <v>FY2018</v>
          </cell>
        </row>
        <row r="14143">
          <cell r="A14143" t="str">
            <v>FY2018</v>
          </cell>
        </row>
        <row r="14144">
          <cell r="A14144" t="str">
            <v>FY2018</v>
          </cell>
        </row>
        <row r="14145">
          <cell r="A14145" t="str">
            <v>FY2018</v>
          </cell>
        </row>
        <row r="14146">
          <cell r="A14146" t="str">
            <v>FY2018</v>
          </cell>
        </row>
        <row r="14147">
          <cell r="A14147" t="str">
            <v>FY2018</v>
          </cell>
        </row>
        <row r="14148">
          <cell r="A14148" t="str">
            <v>FY2018</v>
          </cell>
        </row>
        <row r="14149">
          <cell r="A14149" t="str">
            <v>FY2018</v>
          </cell>
        </row>
        <row r="14150">
          <cell r="A14150" t="str">
            <v>FY2018</v>
          </cell>
        </row>
        <row r="14151">
          <cell r="A14151" t="str">
            <v>FY2018</v>
          </cell>
        </row>
        <row r="14152">
          <cell r="A14152" t="str">
            <v>FY2018</v>
          </cell>
        </row>
        <row r="14153">
          <cell r="A14153" t="str">
            <v>FY2018</v>
          </cell>
        </row>
        <row r="14154">
          <cell r="A14154" t="str">
            <v>FY2018</v>
          </cell>
        </row>
        <row r="14155">
          <cell r="A14155" t="str">
            <v>FY2018</v>
          </cell>
        </row>
        <row r="14156">
          <cell r="A14156" t="str">
            <v>FY2018</v>
          </cell>
        </row>
        <row r="14157">
          <cell r="A14157" t="str">
            <v>FY2018</v>
          </cell>
        </row>
        <row r="14158">
          <cell r="A14158" t="str">
            <v>FY2018</v>
          </cell>
        </row>
        <row r="14159">
          <cell r="A14159" t="str">
            <v>FY2018</v>
          </cell>
        </row>
        <row r="14160">
          <cell r="A14160" t="str">
            <v>FY2018</v>
          </cell>
        </row>
        <row r="14161">
          <cell r="A14161" t="str">
            <v>FY2018</v>
          </cell>
        </row>
        <row r="14162">
          <cell r="A14162" t="str">
            <v>FY2018</v>
          </cell>
        </row>
        <row r="14163">
          <cell r="A14163" t="str">
            <v>FY2018</v>
          </cell>
        </row>
        <row r="14164">
          <cell r="A14164" t="str">
            <v>FY2018</v>
          </cell>
        </row>
        <row r="14165">
          <cell r="A14165" t="str">
            <v>FY2018</v>
          </cell>
        </row>
        <row r="14166">
          <cell r="A14166" t="str">
            <v>FY2018</v>
          </cell>
        </row>
        <row r="14167">
          <cell r="A14167" t="str">
            <v>FY2018</v>
          </cell>
        </row>
        <row r="14168">
          <cell r="A14168" t="str">
            <v>FY2018</v>
          </cell>
        </row>
        <row r="14169">
          <cell r="A14169" t="str">
            <v>FY2018</v>
          </cell>
        </row>
        <row r="14170">
          <cell r="A14170" t="str">
            <v>FY2018</v>
          </cell>
        </row>
        <row r="14171">
          <cell r="A14171" t="str">
            <v>FY2018</v>
          </cell>
        </row>
        <row r="14172">
          <cell r="A14172" t="str">
            <v>FY2018</v>
          </cell>
        </row>
        <row r="14173">
          <cell r="A14173" t="str">
            <v>FY2018</v>
          </cell>
        </row>
        <row r="14174">
          <cell r="A14174" t="str">
            <v>FY2018</v>
          </cell>
        </row>
        <row r="14175">
          <cell r="A14175" t="str">
            <v>FY2018</v>
          </cell>
        </row>
        <row r="14176">
          <cell r="A14176" t="str">
            <v>FY2018</v>
          </cell>
        </row>
        <row r="14177">
          <cell r="A14177" t="str">
            <v>FY2018</v>
          </cell>
        </row>
        <row r="14178">
          <cell r="A14178" t="str">
            <v>FY2018</v>
          </cell>
        </row>
        <row r="14179">
          <cell r="A14179" t="str">
            <v>FY2018</v>
          </cell>
        </row>
        <row r="14180">
          <cell r="A14180" t="str">
            <v>FY2018</v>
          </cell>
        </row>
        <row r="14181">
          <cell r="A14181" t="str">
            <v>FY2018</v>
          </cell>
        </row>
        <row r="14182">
          <cell r="A14182" t="str">
            <v>FY2018</v>
          </cell>
        </row>
        <row r="14183">
          <cell r="A14183" t="str">
            <v>FY2018</v>
          </cell>
        </row>
        <row r="14184">
          <cell r="A14184" t="str">
            <v>FY2018</v>
          </cell>
        </row>
        <row r="14185">
          <cell r="A14185" t="str">
            <v>FY2018</v>
          </cell>
        </row>
        <row r="14186">
          <cell r="A14186" t="str">
            <v>FY2018</v>
          </cell>
        </row>
        <row r="14187">
          <cell r="A14187" t="str">
            <v>FY2018</v>
          </cell>
        </row>
        <row r="14188">
          <cell r="A14188" t="str">
            <v>FY2018</v>
          </cell>
        </row>
        <row r="14189">
          <cell r="A14189" t="str">
            <v>FY2018</v>
          </cell>
        </row>
        <row r="14190">
          <cell r="A14190" t="str">
            <v>FY2018</v>
          </cell>
        </row>
        <row r="14191">
          <cell r="A14191" t="str">
            <v>FY2018</v>
          </cell>
        </row>
        <row r="14192">
          <cell r="A14192" t="str">
            <v>FY2018</v>
          </cell>
        </row>
        <row r="14193">
          <cell r="A14193" t="str">
            <v>FY2018</v>
          </cell>
        </row>
        <row r="14194">
          <cell r="A14194" t="str">
            <v>FY2018</v>
          </cell>
        </row>
        <row r="14195">
          <cell r="A14195" t="str">
            <v>FY2018</v>
          </cell>
        </row>
        <row r="14196">
          <cell r="A14196" t="str">
            <v>FY2018</v>
          </cell>
        </row>
        <row r="14197">
          <cell r="A14197" t="str">
            <v>FY2018</v>
          </cell>
        </row>
        <row r="14198">
          <cell r="A14198" t="str">
            <v>FY2018</v>
          </cell>
        </row>
        <row r="14199">
          <cell r="A14199" t="str">
            <v>FY2018</v>
          </cell>
        </row>
        <row r="14200">
          <cell r="A14200" t="str">
            <v>FY2018</v>
          </cell>
        </row>
        <row r="14201">
          <cell r="A14201" t="str">
            <v>FY2018</v>
          </cell>
        </row>
        <row r="14202">
          <cell r="A14202" t="str">
            <v>FY2018</v>
          </cell>
        </row>
        <row r="14203">
          <cell r="A14203" t="str">
            <v>FY2018</v>
          </cell>
        </row>
        <row r="14204">
          <cell r="A14204" t="str">
            <v>FY2018</v>
          </cell>
        </row>
        <row r="14205">
          <cell r="A14205" t="str">
            <v>FY2018</v>
          </cell>
        </row>
        <row r="14206">
          <cell r="A14206" t="str">
            <v>FY2018</v>
          </cell>
        </row>
        <row r="14207">
          <cell r="A14207" t="str">
            <v>FY2018</v>
          </cell>
        </row>
        <row r="14208">
          <cell r="A14208" t="str">
            <v>FY2018</v>
          </cell>
        </row>
        <row r="14209">
          <cell r="A14209" t="str">
            <v>FY2018</v>
          </cell>
        </row>
        <row r="14210">
          <cell r="A14210" t="str">
            <v>FY2018</v>
          </cell>
        </row>
        <row r="14211">
          <cell r="A14211" t="str">
            <v>FY2018</v>
          </cell>
        </row>
        <row r="14212">
          <cell r="A14212" t="str">
            <v>FY2018</v>
          </cell>
        </row>
        <row r="14213">
          <cell r="A14213" t="str">
            <v>FY2018</v>
          </cell>
        </row>
        <row r="14214">
          <cell r="A14214" t="str">
            <v>FY2018</v>
          </cell>
        </row>
        <row r="14215">
          <cell r="A14215" t="str">
            <v>FY2018</v>
          </cell>
        </row>
        <row r="14216">
          <cell r="A14216" t="str">
            <v>FY2018</v>
          </cell>
        </row>
        <row r="14217">
          <cell r="A14217" t="str">
            <v>FY2018</v>
          </cell>
        </row>
        <row r="14218">
          <cell r="A14218" t="str">
            <v>FY2018</v>
          </cell>
        </row>
        <row r="14219">
          <cell r="A14219" t="str">
            <v>FY2018</v>
          </cell>
        </row>
        <row r="14220">
          <cell r="A14220" t="str">
            <v>FY2018</v>
          </cell>
        </row>
        <row r="14221">
          <cell r="A14221" t="str">
            <v>FY2018</v>
          </cell>
        </row>
        <row r="14222">
          <cell r="A14222" t="str">
            <v>FY2018</v>
          </cell>
        </row>
        <row r="14223">
          <cell r="A14223" t="str">
            <v>FY2018</v>
          </cell>
        </row>
        <row r="14224">
          <cell r="A14224" t="str">
            <v>FY2018</v>
          </cell>
        </row>
        <row r="14225">
          <cell r="A14225" t="str">
            <v>FY2018</v>
          </cell>
        </row>
        <row r="14226">
          <cell r="A14226" t="str">
            <v>FY2018</v>
          </cell>
        </row>
        <row r="14227">
          <cell r="A14227" t="str">
            <v>FY2018</v>
          </cell>
        </row>
        <row r="14228">
          <cell r="A14228" t="str">
            <v>FY2018</v>
          </cell>
        </row>
        <row r="14229">
          <cell r="A14229" t="str">
            <v>FY2018</v>
          </cell>
        </row>
        <row r="14230">
          <cell r="A14230" t="str">
            <v>FY2018</v>
          </cell>
        </row>
        <row r="14231">
          <cell r="A14231" t="str">
            <v>FY2018</v>
          </cell>
        </row>
        <row r="14232">
          <cell r="A14232" t="str">
            <v>FY2018</v>
          </cell>
        </row>
        <row r="14233">
          <cell r="A14233" t="str">
            <v>FY2018</v>
          </cell>
        </row>
        <row r="14234">
          <cell r="A14234" t="str">
            <v>FY2018</v>
          </cell>
        </row>
        <row r="14235">
          <cell r="A14235" t="str">
            <v>FY2018</v>
          </cell>
        </row>
        <row r="14236">
          <cell r="A14236" t="str">
            <v>FY2018</v>
          </cell>
        </row>
        <row r="14237">
          <cell r="A14237" t="str">
            <v>FY2018</v>
          </cell>
        </row>
        <row r="14238">
          <cell r="A14238" t="str">
            <v>FY2018</v>
          </cell>
        </row>
        <row r="14239">
          <cell r="A14239" t="str">
            <v>FY2018</v>
          </cell>
        </row>
        <row r="14240">
          <cell r="A14240" t="str">
            <v>FY2018</v>
          </cell>
        </row>
        <row r="14241">
          <cell r="A14241" t="str">
            <v>FY2018</v>
          </cell>
        </row>
        <row r="14242">
          <cell r="A14242" t="str">
            <v>FY2018</v>
          </cell>
        </row>
        <row r="14243">
          <cell r="A14243" t="str">
            <v>FY2018</v>
          </cell>
        </row>
        <row r="14244">
          <cell r="A14244" t="str">
            <v>FY2018</v>
          </cell>
        </row>
        <row r="14245">
          <cell r="A14245" t="str">
            <v>FY2018</v>
          </cell>
        </row>
        <row r="14246">
          <cell r="A14246" t="str">
            <v>FY2018</v>
          </cell>
        </row>
        <row r="14247">
          <cell r="A14247" t="str">
            <v>FY2018</v>
          </cell>
        </row>
        <row r="14248">
          <cell r="A14248" t="str">
            <v>FY2018</v>
          </cell>
        </row>
        <row r="14249">
          <cell r="A14249" t="str">
            <v>FY2018</v>
          </cell>
        </row>
        <row r="14250">
          <cell r="A14250" t="str">
            <v>FY2018</v>
          </cell>
        </row>
        <row r="14251">
          <cell r="A14251" t="str">
            <v>FY2018</v>
          </cell>
        </row>
        <row r="14252">
          <cell r="A14252" t="str">
            <v>FY2018</v>
          </cell>
        </row>
        <row r="14253">
          <cell r="A14253" t="str">
            <v>FY2018</v>
          </cell>
        </row>
        <row r="14254">
          <cell r="A14254" t="str">
            <v>FY2018</v>
          </cell>
        </row>
        <row r="14255">
          <cell r="A14255" t="str">
            <v>FY2018</v>
          </cell>
        </row>
        <row r="14256">
          <cell r="A14256" t="str">
            <v>FY2018</v>
          </cell>
        </row>
        <row r="14257">
          <cell r="A14257" t="str">
            <v>FY2018</v>
          </cell>
        </row>
        <row r="14258">
          <cell r="A14258" t="str">
            <v>FY2018</v>
          </cell>
        </row>
        <row r="14259">
          <cell r="A14259" t="str">
            <v>FY2018</v>
          </cell>
        </row>
        <row r="14260">
          <cell r="A14260" t="str">
            <v>FY2018</v>
          </cell>
        </row>
        <row r="14261">
          <cell r="A14261" t="str">
            <v>FY2018</v>
          </cell>
        </row>
        <row r="14262">
          <cell r="A14262" t="str">
            <v>FY2018</v>
          </cell>
        </row>
        <row r="14263">
          <cell r="A14263" t="str">
            <v>FY2018</v>
          </cell>
        </row>
        <row r="14264">
          <cell r="A14264" t="str">
            <v>FY2018</v>
          </cell>
        </row>
        <row r="14265">
          <cell r="A14265" t="str">
            <v>FY2018</v>
          </cell>
        </row>
        <row r="14266">
          <cell r="A14266" t="str">
            <v>FY2018</v>
          </cell>
        </row>
        <row r="14267">
          <cell r="A14267" t="str">
            <v>FY2018</v>
          </cell>
        </row>
        <row r="14268">
          <cell r="A14268" t="str">
            <v>FY2018</v>
          </cell>
        </row>
        <row r="14269">
          <cell r="A14269" t="str">
            <v>FY2018</v>
          </cell>
        </row>
        <row r="14270">
          <cell r="A14270" t="str">
            <v>FY2018</v>
          </cell>
        </row>
        <row r="14271">
          <cell r="A14271" t="str">
            <v>FY2018</v>
          </cell>
        </row>
        <row r="14272">
          <cell r="A14272" t="str">
            <v>FY2018</v>
          </cell>
        </row>
        <row r="14273">
          <cell r="A14273" t="str">
            <v>FY2018</v>
          </cell>
        </row>
        <row r="14274">
          <cell r="A14274" t="str">
            <v>FY2018</v>
          </cell>
        </row>
        <row r="14275">
          <cell r="A14275" t="str">
            <v>FY2018</v>
          </cell>
        </row>
        <row r="14276">
          <cell r="A14276" t="str">
            <v>FY2018</v>
          </cell>
        </row>
        <row r="14277">
          <cell r="A14277" t="str">
            <v>FY2018</v>
          </cell>
        </row>
        <row r="14278">
          <cell r="A14278" t="str">
            <v>FY2018</v>
          </cell>
        </row>
        <row r="14279">
          <cell r="A14279" t="str">
            <v>FY2018</v>
          </cell>
        </row>
        <row r="14280">
          <cell r="A14280" t="str">
            <v>FY2018</v>
          </cell>
        </row>
        <row r="14281">
          <cell r="A14281" t="str">
            <v>FY2018</v>
          </cell>
        </row>
        <row r="14282">
          <cell r="A14282" t="str">
            <v>FY2018</v>
          </cell>
        </row>
        <row r="14283">
          <cell r="A14283" t="str">
            <v>FY2018</v>
          </cell>
        </row>
        <row r="14284">
          <cell r="A14284" t="str">
            <v>FY2018</v>
          </cell>
        </row>
        <row r="14285">
          <cell r="A14285" t="str">
            <v>FY2018</v>
          </cell>
        </row>
        <row r="14286">
          <cell r="A14286" t="str">
            <v>FY2018</v>
          </cell>
        </row>
        <row r="14287">
          <cell r="A14287" t="str">
            <v>FY2018</v>
          </cell>
        </row>
        <row r="14288">
          <cell r="A14288" t="str">
            <v>FY2018</v>
          </cell>
        </row>
        <row r="14289">
          <cell r="A14289" t="str">
            <v>FY2018</v>
          </cell>
        </row>
        <row r="14290">
          <cell r="A14290" t="str">
            <v>FY2018</v>
          </cell>
        </row>
        <row r="14291">
          <cell r="A14291" t="str">
            <v>FY2018</v>
          </cell>
        </row>
        <row r="14292">
          <cell r="A14292" t="str">
            <v>FY2018</v>
          </cell>
        </row>
        <row r="14293">
          <cell r="A14293" t="str">
            <v>FY2018</v>
          </cell>
        </row>
        <row r="14294">
          <cell r="A14294" t="str">
            <v>FY2018</v>
          </cell>
        </row>
        <row r="14295">
          <cell r="A14295" t="str">
            <v>FY2018</v>
          </cell>
        </row>
        <row r="14296">
          <cell r="A14296" t="str">
            <v>FY2018</v>
          </cell>
        </row>
        <row r="14297">
          <cell r="A14297" t="str">
            <v>FY2018</v>
          </cell>
        </row>
        <row r="14298">
          <cell r="A14298" t="str">
            <v>FY2018</v>
          </cell>
        </row>
        <row r="14299">
          <cell r="A14299" t="str">
            <v>FY2018</v>
          </cell>
        </row>
        <row r="14300">
          <cell r="A14300" t="str">
            <v>FY2018</v>
          </cell>
        </row>
        <row r="14301">
          <cell r="A14301" t="str">
            <v>FY2018</v>
          </cell>
        </row>
        <row r="14302">
          <cell r="A14302" t="str">
            <v>FY2018</v>
          </cell>
        </row>
        <row r="14303">
          <cell r="A14303" t="str">
            <v>FY2018</v>
          </cell>
        </row>
        <row r="14304">
          <cell r="A14304" t="str">
            <v>FY2018</v>
          </cell>
        </row>
        <row r="14305">
          <cell r="A14305" t="str">
            <v>FY2018</v>
          </cell>
        </row>
        <row r="14306">
          <cell r="A14306" t="str">
            <v>FY2018</v>
          </cell>
        </row>
        <row r="14307">
          <cell r="A14307" t="str">
            <v>FY2018</v>
          </cell>
        </row>
        <row r="14308">
          <cell r="A14308" t="str">
            <v>FY2018</v>
          </cell>
        </row>
        <row r="14309">
          <cell r="A14309" t="str">
            <v>FY2018</v>
          </cell>
        </row>
        <row r="14310">
          <cell r="A14310" t="str">
            <v>FY2018</v>
          </cell>
        </row>
        <row r="14311">
          <cell r="A14311" t="str">
            <v>FY2018</v>
          </cell>
        </row>
        <row r="14312">
          <cell r="A14312" t="str">
            <v>FY2018</v>
          </cell>
        </row>
        <row r="14313">
          <cell r="A14313" t="str">
            <v>FY2018</v>
          </cell>
        </row>
        <row r="14314">
          <cell r="A14314" t="str">
            <v>FY2018</v>
          </cell>
        </row>
        <row r="14315">
          <cell r="A14315" t="str">
            <v>FY2018</v>
          </cell>
        </row>
        <row r="14316">
          <cell r="A14316" t="str">
            <v>FY2018</v>
          </cell>
        </row>
        <row r="14317">
          <cell r="A14317" t="str">
            <v>FY2018</v>
          </cell>
        </row>
        <row r="14318">
          <cell r="A14318" t="str">
            <v>FY2018</v>
          </cell>
        </row>
        <row r="14319">
          <cell r="A14319" t="str">
            <v>FY2018</v>
          </cell>
        </row>
        <row r="14320">
          <cell r="A14320" t="str">
            <v>FY2018</v>
          </cell>
        </row>
        <row r="14321">
          <cell r="A14321" t="str">
            <v>FY2018</v>
          </cell>
        </row>
        <row r="14322">
          <cell r="A14322" t="str">
            <v>FY2018</v>
          </cell>
        </row>
        <row r="14323">
          <cell r="A14323" t="str">
            <v>FY2018</v>
          </cell>
        </row>
        <row r="14324">
          <cell r="A14324" t="str">
            <v>FY2018</v>
          </cell>
        </row>
        <row r="14325">
          <cell r="A14325" t="str">
            <v>FY2018</v>
          </cell>
        </row>
        <row r="14326">
          <cell r="A14326" t="str">
            <v>FY2018</v>
          </cell>
        </row>
        <row r="14327">
          <cell r="A14327" t="str">
            <v>FY2018</v>
          </cell>
        </row>
        <row r="14328">
          <cell r="A14328" t="str">
            <v>FY2018</v>
          </cell>
        </row>
        <row r="14329">
          <cell r="A14329" t="str">
            <v>FY2018</v>
          </cell>
        </row>
        <row r="14330">
          <cell r="A14330" t="str">
            <v>FY2018</v>
          </cell>
        </row>
        <row r="14331">
          <cell r="A14331" t="str">
            <v>FY2018</v>
          </cell>
        </row>
        <row r="14332">
          <cell r="A14332" t="str">
            <v>FY2018</v>
          </cell>
        </row>
        <row r="14333">
          <cell r="A14333" t="str">
            <v>FY2018</v>
          </cell>
        </row>
        <row r="14334">
          <cell r="A14334" t="str">
            <v>FY2018</v>
          </cell>
        </row>
        <row r="14335">
          <cell r="A14335" t="str">
            <v>FY2018</v>
          </cell>
        </row>
        <row r="14336">
          <cell r="A14336" t="str">
            <v>FY2018</v>
          </cell>
        </row>
        <row r="14337">
          <cell r="A14337" t="str">
            <v>FY2018</v>
          </cell>
        </row>
        <row r="14338">
          <cell r="A14338" t="str">
            <v>FY2018</v>
          </cell>
        </row>
        <row r="14339">
          <cell r="A14339" t="str">
            <v>FY2018</v>
          </cell>
        </row>
        <row r="14340">
          <cell r="A14340" t="str">
            <v>FY2018</v>
          </cell>
        </row>
        <row r="14341">
          <cell r="A14341" t="str">
            <v>FY2018</v>
          </cell>
        </row>
        <row r="14342">
          <cell r="A14342" t="str">
            <v>FY2018</v>
          </cell>
        </row>
        <row r="14343">
          <cell r="A14343" t="str">
            <v>FY2018</v>
          </cell>
        </row>
        <row r="14344">
          <cell r="A14344" t="str">
            <v>FY2018</v>
          </cell>
        </row>
        <row r="14345">
          <cell r="A14345" t="str">
            <v>FY2018</v>
          </cell>
        </row>
        <row r="14346">
          <cell r="A14346" t="str">
            <v>FY2018</v>
          </cell>
        </row>
        <row r="14347">
          <cell r="A14347" t="str">
            <v>FY2018</v>
          </cell>
        </row>
        <row r="14348">
          <cell r="A14348" t="str">
            <v>FY2018</v>
          </cell>
        </row>
        <row r="14349">
          <cell r="A14349" t="str">
            <v>FY2018</v>
          </cell>
        </row>
        <row r="14350">
          <cell r="A14350" t="str">
            <v>FY2018</v>
          </cell>
        </row>
        <row r="14351">
          <cell r="A14351" t="str">
            <v>FY2018</v>
          </cell>
        </row>
        <row r="14352">
          <cell r="A14352" t="str">
            <v>FY2018</v>
          </cell>
        </row>
        <row r="14353">
          <cell r="A14353" t="str">
            <v>FY2018</v>
          </cell>
        </row>
        <row r="14354">
          <cell r="A14354" t="str">
            <v>FY2018</v>
          </cell>
        </row>
        <row r="14355">
          <cell r="A14355" t="str">
            <v>FY2018</v>
          </cell>
        </row>
        <row r="14356">
          <cell r="A14356" t="str">
            <v>FY2018</v>
          </cell>
        </row>
        <row r="14357">
          <cell r="A14357" t="str">
            <v>FY2018</v>
          </cell>
        </row>
        <row r="14358">
          <cell r="A14358" t="str">
            <v>FY2018</v>
          </cell>
        </row>
        <row r="14359">
          <cell r="A14359" t="str">
            <v>FY2018</v>
          </cell>
        </row>
        <row r="14360">
          <cell r="A14360" t="str">
            <v>FY2018</v>
          </cell>
        </row>
        <row r="14361">
          <cell r="A14361" t="str">
            <v>FY2018</v>
          </cell>
        </row>
        <row r="14362">
          <cell r="A14362" t="str">
            <v>FY2018</v>
          </cell>
        </row>
        <row r="14363">
          <cell r="A14363" t="str">
            <v>FY2018</v>
          </cell>
        </row>
        <row r="14364">
          <cell r="A14364" t="str">
            <v>FY2018</v>
          </cell>
        </row>
        <row r="14365">
          <cell r="A14365" t="str">
            <v>FY2018</v>
          </cell>
        </row>
        <row r="14366">
          <cell r="A14366" t="str">
            <v>FY2018</v>
          </cell>
        </row>
        <row r="14367">
          <cell r="A14367" t="str">
            <v>FY2018</v>
          </cell>
        </row>
        <row r="14368">
          <cell r="A14368" t="str">
            <v>FY2018</v>
          </cell>
        </row>
        <row r="14369">
          <cell r="A14369" t="str">
            <v>FY2018</v>
          </cell>
        </row>
        <row r="14370">
          <cell r="A14370" t="str">
            <v>FY2018</v>
          </cell>
        </row>
        <row r="14371">
          <cell r="A14371" t="str">
            <v>FY2018</v>
          </cell>
        </row>
        <row r="14372">
          <cell r="A14372" t="str">
            <v>FY2018</v>
          </cell>
        </row>
        <row r="14373">
          <cell r="A14373" t="str">
            <v>FY2018</v>
          </cell>
        </row>
        <row r="14374">
          <cell r="A14374" t="str">
            <v>FY2018</v>
          </cell>
        </row>
        <row r="14375">
          <cell r="A14375" t="str">
            <v>FY2018</v>
          </cell>
        </row>
        <row r="14376">
          <cell r="A14376" t="str">
            <v>FY2018</v>
          </cell>
        </row>
        <row r="14377">
          <cell r="A14377" t="str">
            <v>FY2018</v>
          </cell>
        </row>
        <row r="14378">
          <cell r="A14378" t="str">
            <v>FY2018</v>
          </cell>
        </row>
        <row r="14379">
          <cell r="A14379" t="str">
            <v>FY2018</v>
          </cell>
        </row>
        <row r="14380">
          <cell r="A14380" t="str">
            <v>FY2018</v>
          </cell>
        </row>
        <row r="14381">
          <cell r="A14381" t="str">
            <v>FY2018</v>
          </cell>
        </row>
        <row r="14382">
          <cell r="A14382" t="str">
            <v>FY2018</v>
          </cell>
        </row>
        <row r="14383">
          <cell r="A14383" t="str">
            <v>FY2018</v>
          </cell>
        </row>
        <row r="14384">
          <cell r="A14384" t="str">
            <v>FY2018</v>
          </cell>
        </row>
        <row r="14385">
          <cell r="A14385" t="str">
            <v>FY2018</v>
          </cell>
        </row>
        <row r="14386">
          <cell r="A14386" t="str">
            <v>FY2018</v>
          </cell>
        </row>
        <row r="14387">
          <cell r="A14387" t="str">
            <v>FY2018</v>
          </cell>
        </row>
        <row r="14388">
          <cell r="A14388" t="str">
            <v>FY2018</v>
          </cell>
        </row>
        <row r="14389">
          <cell r="A14389" t="str">
            <v>FY2018</v>
          </cell>
        </row>
        <row r="14390">
          <cell r="A14390" t="str">
            <v>FY2018</v>
          </cell>
        </row>
        <row r="14391">
          <cell r="A14391" t="str">
            <v>FY2018</v>
          </cell>
        </row>
        <row r="14392">
          <cell r="A14392" t="str">
            <v>FY2018</v>
          </cell>
        </row>
        <row r="14393">
          <cell r="A14393" t="str">
            <v>FY2018</v>
          </cell>
        </row>
        <row r="14394">
          <cell r="A14394" t="str">
            <v>FY2018</v>
          </cell>
        </row>
        <row r="14395">
          <cell r="A14395" t="str">
            <v>FY2018</v>
          </cell>
        </row>
        <row r="14396">
          <cell r="A14396" t="str">
            <v>FY2018</v>
          </cell>
        </row>
        <row r="14397">
          <cell r="A14397" t="str">
            <v>FY2018</v>
          </cell>
        </row>
        <row r="14398">
          <cell r="A14398" t="str">
            <v>FY2018</v>
          </cell>
        </row>
        <row r="14399">
          <cell r="A14399" t="str">
            <v>FY2018</v>
          </cell>
        </row>
        <row r="14400">
          <cell r="A14400" t="str">
            <v>FY2018</v>
          </cell>
        </row>
        <row r="14401">
          <cell r="A14401" t="str">
            <v>FY2018</v>
          </cell>
        </row>
        <row r="14402">
          <cell r="A14402" t="str">
            <v>FY2018</v>
          </cell>
        </row>
        <row r="14403">
          <cell r="A14403" t="str">
            <v>FY2018</v>
          </cell>
        </row>
        <row r="14404">
          <cell r="A14404" t="str">
            <v>FY2018</v>
          </cell>
        </row>
        <row r="14405">
          <cell r="A14405" t="str">
            <v>FY2018</v>
          </cell>
        </row>
        <row r="14406">
          <cell r="A14406" t="str">
            <v>FY2018</v>
          </cell>
        </row>
        <row r="14407">
          <cell r="A14407" t="str">
            <v>FY2018</v>
          </cell>
        </row>
        <row r="14408">
          <cell r="A14408" t="str">
            <v>FY2018</v>
          </cell>
        </row>
        <row r="14409">
          <cell r="A14409" t="str">
            <v>FY2018</v>
          </cell>
        </row>
        <row r="14410">
          <cell r="A14410" t="str">
            <v>FY2018</v>
          </cell>
        </row>
        <row r="14411">
          <cell r="A14411" t="str">
            <v>FY2018</v>
          </cell>
        </row>
        <row r="14412">
          <cell r="A14412" t="str">
            <v>FY2018</v>
          </cell>
        </row>
        <row r="14413">
          <cell r="A14413" t="str">
            <v>FY2018</v>
          </cell>
        </row>
        <row r="14414">
          <cell r="A14414" t="str">
            <v>FY2018</v>
          </cell>
        </row>
        <row r="14415">
          <cell r="A14415" t="str">
            <v>FY2018</v>
          </cell>
        </row>
        <row r="14416">
          <cell r="A14416" t="str">
            <v>FY2018</v>
          </cell>
        </row>
        <row r="14417">
          <cell r="A14417" t="str">
            <v>FY2018</v>
          </cell>
        </row>
        <row r="14418">
          <cell r="A14418" t="str">
            <v>FY2018</v>
          </cell>
        </row>
        <row r="14419">
          <cell r="A14419" t="str">
            <v>FY2018</v>
          </cell>
        </row>
        <row r="14420">
          <cell r="A14420" t="str">
            <v>FY2018</v>
          </cell>
        </row>
        <row r="14421">
          <cell r="A14421" t="str">
            <v>FY2018</v>
          </cell>
        </row>
        <row r="14422">
          <cell r="A14422" t="str">
            <v>FY2018</v>
          </cell>
        </row>
        <row r="14423">
          <cell r="A14423" t="str">
            <v>FY2018</v>
          </cell>
        </row>
        <row r="14424">
          <cell r="A14424" t="str">
            <v>FY2018</v>
          </cell>
        </row>
        <row r="14425">
          <cell r="A14425" t="str">
            <v>FY2018</v>
          </cell>
        </row>
        <row r="14426">
          <cell r="A14426" t="str">
            <v>FY2018</v>
          </cell>
        </row>
        <row r="14427">
          <cell r="A14427" t="str">
            <v>FY2018</v>
          </cell>
        </row>
        <row r="14428">
          <cell r="A14428" t="str">
            <v>FY2018</v>
          </cell>
        </row>
        <row r="14429">
          <cell r="A14429" t="str">
            <v>FY2018</v>
          </cell>
        </row>
        <row r="14430">
          <cell r="A14430" t="str">
            <v>FY2018</v>
          </cell>
        </row>
        <row r="14431">
          <cell r="A14431" t="str">
            <v>FY2018</v>
          </cell>
        </row>
        <row r="14432">
          <cell r="A14432" t="str">
            <v>FY2018</v>
          </cell>
        </row>
        <row r="14433">
          <cell r="A14433" t="str">
            <v>FY2018</v>
          </cell>
        </row>
        <row r="14434">
          <cell r="A14434" t="str">
            <v>FY2018</v>
          </cell>
        </row>
        <row r="14435">
          <cell r="A14435" t="str">
            <v>FY2018</v>
          </cell>
        </row>
        <row r="14436">
          <cell r="A14436" t="str">
            <v>FY2018</v>
          </cell>
        </row>
        <row r="14437">
          <cell r="A14437" t="str">
            <v>FY2018</v>
          </cell>
        </row>
        <row r="14438">
          <cell r="A14438" t="str">
            <v>FY2018</v>
          </cell>
        </row>
        <row r="14439">
          <cell r="A14439" t="str">
            <v>FY2018</v>
          </cell>
        </row>
        <row r="14440">
          <cell r="A14440" t="str">
            <v>FY2018</v>
          </cell>
        </row>
        <row r="14441">
          <cell r="A14441" t="str">
            <v>FY2018</v>
          </cell>
        </row>
        <row r="14442">
          <cell r="A14442" t="str">
            <v>FY2018</v>
          </cell>
        </row>
        <row r="14443">
          <cell r="A14443" t="str">
            <v>FY2018</v>
          </cell>
        </row>
        <row r="14444">
          <cell r="A14444" t="str">
            <v>FY2018</v>
          </cell>
        </row>
        <row r="14445">
          <cell r="A14445" t="str">
            <v>FY2018</v>
          </cell>
        </row>
        <row r="14446">
          <cell r="A14446" t="str">
            <v>FY2018</v>
          </cell>
        </row>
        <row r="14447">
          <cell r="A14447" t="str">
            <v>FY2018</v>
          </cell>
        </row>
        <row r="14448">
          <cell r="A14448" t="str">
            <v>FY2018</v>
          </cell>
        </row>
        <row r="14449">
          <cell r="A14449" t="str">
            <v>FY2018</v>
          </cell>
        </row>
        <row r="14450">
          <cell r="A14450" t="str">
            <v>FY2018</v>
          </cell>
        </row>
        <row r="14451">
          <cell r="A14451" t="str">
            <v>FY2018</v>
          </cell>
        </row>
        <row r="14452">
          <cell r="A14452" t="str">
            <v>FY2018</v>
          </cell>
        </row>
        <row r="14453">
          <cell r="A14453" t="str">
            <v>FY2018</v>
          </cell>
        </row>
        <row r="14454">
          <cell r="A14454" t="str">
            <v>FY2018</v>
          </cell>
        </row>
        <row r="14455">
          <cell r="A14455" t="str">
            <v>FY2018</v>
          </cell>
        </row>
        <row r="14456">
          <cell r="A14456" t="str">
            <v>FY2018</v>
          </cell>
        </row>
        <row r="14457">
          <cell r="A14457" t="str">
            <v>FY2018</v>
          </cell>
        </row>
        <row r="14458">
          <cell r="A14458" t="str">
            <v>FY2018</v>
          </cell>
        </row>
        <row r="14459">
          <cell r="A14459" t="str">
            <v>FY2018</v>
          </cell>
        </row>
        <row r="14460">
          <cell r="A14460" t="str">
            <v>FY2018</v>
          </cell>
        </row>
        <row r="14461">
          <cell r="A14461" t="str">
            <v>FY2018</v>
          </cell>
        </row>
        <row r="14462">
          <cell r="A14462" t="str">
            <v>FY2018</v>
          </cell>
        </row>
        <row r="14463">
          <cell r="A14463" t="str">
            <v>FY2018</v>
          </cell>
        </row>
        <row r="14464">
          <cell r="A14464" t="str">
            <v>FY2018</v>
          </cell>
        </row>
        <row r="14465">
          <cell r="A14465" t="str">
            <v>FY2018</v>
          </cell>
        </row>
        <row r="14466">
          <cell r="A14466" t="str">
            <v>FY2018</v>
          </cell>
        </row>
        <row r="14467">
          <cell r="A14467" t="str">
            <v>FY2018</v>
          </cell>
        </row>
        <row r="14468">
          <cell r="A14468" t="str">
            <v>FY2018</v>
          </cell>
        </row>
        <row r="14469">
          <cell r="A14469" t="str">
            <v>FY2018</v>
          </cell>
        </row>
        <row r="14470">
          <cell r="A14470" t="str">
            <v>FY2018</v>
          </cell>
        </row>
        <row r="14471">
          <cell r="A14471" t="str">
            <v>FY2018</v>
          </cell>
        </row>
        <row r="14472">
          <cell r="A14472" t="str">
            <v>FY2018</v>
          </cell>
        </row>
        <row r="14473">
          <cell r="A14473" t="str">
            <v>FY2018</v>
          </cell>
        </row>
        <row r="14474">
          <cell r="A14474" t="str">
            <v>FY2018</v>
          </cell>
        </row>
        <row r="14475">
          <cell r="A14475" t="str">
            <v>FY2018</v>
          </cell>
        </row>
        <row r="14476">
          <cell r="A14476" t="str">
            <v>FY2018</v>
          </cell>
        </row>
        <row r="14477">
          <cell r="A14477" t="str">
            <v>FY2018</v>
          </cell>
        </row>
        <row r="14478">
          <cell r="A14478" t="str">
            <v>FY2018</v>
          </cell>
        </row>
        <row r="14479">
          <cell r="A14479" t="str">
            <v>FY2018</v>
          </cell>
        </row>
        <row r="14480">
          <cell r="A14480" t="str">
            <v>FY2018</v>
          </cell>
        </row>
        <row r="14481">
          <cell r="A14481" t="str">
            <v>FY2018</v>
          </cell>
        </row>
        <row r="14482">
          <cell r="A14482" t="str">
            <v>FY2018</v>
          </cell>
        </row>
        <row r="14483">
          <cell r="A14483" t="str">
            <v>FY2018</v>
          </cell>
        </row>
        <row r="14484">
          <cell r="A14484" t="str">
            <v>FY2018</v>
          </cell>
        </row>
        <row r="14485">
          <cell r="A14485" t="str">
            <v>FY2018</v>
          </cell>
        </row>
        <row r="14486">
          <cell r="A14486" t="str">
            <v>FY2018</v>
          </cell>
        </row>
        <row r="14487">
          <cell r="A14487" t="str">
            <v>FY2018</v>
          </cell>
        </row>
        <row r="14488">
          <cell r="A14488" t="str">
            <v>FY2018</v>
          </cell>
        </row>
        <row r="14489">
          <cell r="A14489" t="str">
            <v>FY2018</v>
          </cell>
        </row>
        <row r="14490">
          <cell r="A14490" t="str">
            <v>FY2018</v>
          </cell>
        </row>
        <row r="14491">
          <cell r="A14491" t="str">
            <v>FY2018</v>
          </cell>
        </row>
        <row r="14492">
          <cell r="A14492" t="str">
            <v>FY2018</v>
          </cell>
        </row>
        <row r="14493">
          <cell r="A14493" t="str">
            <v>FY2018</v>
          </cell>
        </row>
        <row r="14494">
          <cell r="A14494" t="str">
            <v>FY2018</v>
          </cell>
        </row>
        <row r="14495">
          <cell r="A14495" t="str">
            <v>FY2018</v>
          </cell>
        </row>
        <row r="14496">
          <cell r="A14496" t="str">
            <v>FY2018</v>
          </cell>
        </row>
        <row r="14497">
          <cell r="A14497" t="str">
            <v>FY2018</v>
          </cell>
        </row>
        <row r="14498">
          <cell r="A14498" t="str">
            <v>FY2018</v>
          </cell>
        </row>
        <row r="14499">
          <cell r="A14499" t="str">
            <v>FY2018</v>
          </cell>
        </row>
        <row r="14500">
          <cell r="A14500" t="str">
            <v>FY2018</v>
          </cell>
        </row>
        <row r="14501">
          <cell r="A14501" t="str">
            <v>FY2018</v>
          </cell>
        </row>
        <row r="14502">
          <cell r="A14502" t="str">
            <v>FY2018</v>
          </cell>
        </row>
        <row r="14503">
          <cell r="A14503" t="str">
            <v>FY2018</v>
          </cell>
        </row>
        <row r="14504">
          <cell r="A14504" t="str">
            <v>FY2018</v>
          </cell>
        </row>
        <row r="14505">
          <cell r="A14505" t="str">
            <v>FY2018</v>
          </cell>
        </row>
        <row r="14506">
          <cell r="A14506" t="str">
            <v>FY2018</v>
          </cell>
        </row>
        <row r="14507">
          <cell r="A14507" t="str">
            <v>FY2018</v>
          </cell>
        </row>
        <row r="14508">
          <cell r="A14508" t="str">
            <v>FY2018</v>
          </cell>
        </row>
        <row r="14509">
          <cell r="A14509" t="str">
            <v>FY2018</v>
          </cell>
        </row>
        <row r="14510">
          <cell r="A14510" t="str">
            <v>FY2018</v>
          </cell>
        </row>
        <row r="14511">
          <cell r="A14511" t="str">
            <v>FY2018</v>
          </cell>
        </row>
        <row r="14512">
          <cell r="A14512" t="str">
            <v>FY2018</v>
          </cell>
        </row>
        <row r="14513">
          <cell r="A14513" t="str">
            <v>FY2018</v>
          </cell>
        </row>
        <row r="14514">
          <cell r="A14514" t="str">
            <v>FY2018</v>
          </cell>
        </row>
        <row r="14515">
          <cell r="A14515" t="str">
            <v>FY2018</v>
          </cell>
        </row>
        <row r="14516">
          <cell r="A14516" t="str">
            <v>FY2018</v>
          </cell>
        </row>
        <row r="14517">
          <cell r="A14517" t="str">
            <v>FY2018</v>
          </cell>
        </row>
        <row r="14518">
          <cell r="A14518" t="str">
            <v>FY2018</v>
          </cell>
        </row>
        <row r="14519">
          <cell r="A14519" t="str">
            <v>FY2018</v>
          </cell>
        </row>
        <row r="14520">
          <cell r="A14520" t="str">
            <v>FY2018</v>
          </cell>
        </row>
        <row r="14521">
          <cell r="A14521" t="str">
            <v>FY2018</v>
          </cell>
        </row>
        <row r="14522">
          <cell r="A14522" t="str">
            <v>FY2018</v>
          </cell>
        </row>
        <row r="14523">
          <cell r="A14523" t="str">
            <v>FY2018</v>
          </cell>
        </row>
        <row r="14524">
          <cell r="A14524" t="str">
            <v>FY2018</v>
          </cell>
        </row>
        <row r="14525">
          <cell r="A14525" t="str">
            <v>FY2018</v>
          </cell>
        </row>
        <row r="14526">
          <cell r="A14526" t="str">
            <v>FY2018</v>
          </cell>
        </row>
        <row r="14527">
          <cell r="A14527" t="str">
            <v>FY2018</v>
          </cell>
        </row>
        <row r="14528">
          <cell r="A14528" t="str">
            <v>FY2018</v>
          </cell>
        </row>
        <row r="14529">
          <cell r="A14529" t="str">
            <v>FY2018</v>
          </cell>
        </row>
        <row r="14530">
          <cell r="A14530" t="str">
            <v>FY2018</v>
          </cell>
        </row>
        <row r="14531">
          <cell r="A14531" t="str">
            <v>FY2018</v>
          </cell>
        </row>
        <row r="14532">
          <cell r="A14532" t="str">
            <v>FY2018</v>
          </cell>
        </row>
        <row r="14533">
          <cell r="A14533" t="str">
            <v>FY2018</v>
          </cell>
        </row>
        <row r="14534">
          <cell r="A14534" t="str">
            <v>FY2018</v>
          </cell>
        </row>
        <row r="14535">
          <cell r="A14535" t="str">
            <v>FY2018</v>
          </cell>
        </row>
        <row r="14536">
          <cell r="A14536" t="str">
            <v>FY2018</v>
          </cell>
        </row>
        <row r="14537">
          <cell r="A14537" t="str">
            <v>FY2018</v>
          </cell>
        </row>
        <row r="14538">
          <cell r="A14538" t="str">
            <v>FY2018</v>
          </cell>
        </row>
        <row r="14539">
          <cell r="A14539" t="str">
            <v>FY2018</v>
          </cell>
        </row>
        <row r="14540">
          <cell r="A14540" t="str">
            <v>FY2018</v>
          </cell>
        </row>
        <row r="14541">
          <cell r="A14541" t="str">
            <v>FY2018</v>
          </cell>
        </row>
        <row r="14542">
          <cell r="A14542" t="str">
            <v>FY2018</v>
          </cell>
        </row>
        <row r="14543">
          <cell r="A14543" t="str">
            <v>FY2018</v>
          </cell>
        </row>
        <row r="14544">
          <cell r="A14544" t="str">
            <v>FY2018</v>
          </cell>
        </row>
        <row r="14545">
          <cell r="A14545" t="str">
            <v>FY2018</v>
          </cell>
        </row>
        <row r="14546">
          <cell r="A14546" t="str">
            <v>FY2018</v>
          </cell>
        </row>
        <row r="14547">
          <cell r="A14547" t="str">
            <v>FY2018</v>
          </cell>
        </row>
        <row r="14548">
          <cell r="A14548" t="str">
            <v>FY2018</v>
          </cell>
        </row>
        <row r="14549">
          <cell r="A14549" t="str">
            <v>FY2018</v>
          </cell>
        </row>
        <row r="14550">
          <cell r="A14550" t="str">
            <v>FY2018</v>
          </cell>
        </row>
        <row r="14551">
          <cell r="A14551" t="str">
            <v>FY2018</v>
          </cell>
        </row>
        <row r="14552">
          <cell r="A14552" t="str">
            <v>FY2018</v>
          </cell>
        </row>
        <row r="14553">
          <cell r="A14553" t="str">
            <v>FY2018</v>
          </cell>
        </row>
        <row r="14554">
          <cell r="A14554" t="str">
            <v>FY2018</v>
          </cell>
        </row>
        <row r="14555">
          <cell r="A14555" t="str">
            <v>FY2018</v>
          </cell>
        </row>
        <row r="14556">
          <cell r="A14556" t="str">
            <v>FY2018</v>
          </cell>
        </row>
        <row r="14557">
          <cell r="A14557" t="str">
            <v>FY2018</v>
          </cell>
        </row>
        <row r="14558">
          <cell r="A14558" t="str">
            <v>FY2018</v>
          </cell>
        </row>
        <row r="14559">
          <cell r="A14559" t="str">
            <v>FY2018</v>
          </cell>
        </row>
        <row r="14560">
          <cell r="A14560" t="str">
            <v>FY2018</v>
          </cell>
        </row>
        <row r="14561">
          <cell r="A14561" t="str">
            <v>FY2018</v>
          </cell>
        </row>
        <row r="14562">
          <cell r="A14562" t="str">
            <v>FY2018</v>
          </cell>
        </row>
        <row r="14563">
          <cell r="A14563" t="str">
            <v>FY2018</v>
          </cell>
        </row>
        <row r="14564">
          <cell r="A14564" t="str">
            <v>FY2018</v>
          </cell>
        </row>
        <row r="14565">
          <cell r="A14565" t="str">
            <v>FY2018</v>
          </cell>
        </row>
        <row r="14566">
          <cell r="A14566" t="str">
            <v>FY2018</v>
          </cell>
        </row>
        <row r="14567">
          <cell r="A14567" t="str">
            <v>FY2018</v>
          </cell>
        </row>
        <row r="14568">
          <cell r="A14568" t="str">
            <v>FY2018</v>
          </cell>
        </row>
        <row r="14569">
          <cell r="A14569" t="str">
            <v>FY2018</v>
          </cell>
        </row>
        <row r="14570">
          <cell r="A14570" t="str">
            <v>FY2018</v>
          </cell>
        </row>
        <row r="14571">
          <cell r="A14571" t="str">
            <v>FY2018</v>
          </cell>
        </row>
        <row r="14572">
          <cell r="A14572" t="str">
            <v>FY2018</v>
          </cell>
        </row>
        <row r="14573">
          <cell r="A14573" t="str">
            <v>FY2018</v>
          </cell>
        </row>
        <row r="14574">
          <cell r="A14574" t="str">
            <v>FY2018</v>
          </cell>
        </row>
        <row r="14575">
          <cell r="A14575" t="str">
            <v>FY2018</v>
          </cell>
        </row>
        <row r="14576">
          <cell r="A14576" t="str">
            <v>FY2018</v>
          </cell>
        </row>
        <row r="14577">
          <cell r="A14577" t="str">
            <v>FY2018</v>
          </cell>
        </row>
        <row r="14578">
          <cell r="A14578" t="str">
            <v>FY2018</v>
          </cell>
        </row>
        <row r="14579">
          <cell r="A14579" t="str">
            <v>FY2018</v>
          </cell>
        </row>
        <row r="14580">
          <cell r="A14580" t="str">
            <v>FY2018</v>
          </cell>
        </row>
        <row r="14581">
          <cell r="A14581" t="str">
            <v>FY2018</v>
          </cell>
        </row>
        <row r="14582">
          <cell r="A14582" t="str">
            <v>FY2018</v>
          </cell>
        </row>
        <row r="14583">
          <cell r="A14583" t="str">
            <v>FY2018</v>
          </cell>
        </row>
        <row r="14584">
          <cell r="A14584" t="str">
            <v>FY2018</v>
          </cell>
        </row>
        <row r="14585">
          <cell r="A14585" t="str">
            <v>FY2018</v>
          </cell>
        </row>
        <row r="14586">
          <cell r="A14586" t="str">
            <v>FY2018</v>
          </cell>
        </row>
        <row r="14587">
          <cell r="A14587" t="str">
            <v>FY2018</v>
          </cell>
        </row>
        <row r="14588">
          <cell r="A14588" t="str">
            <v>FY2018</v>
          </cell>
        </row>
        <row r="14589">
          <cell r="A14589" t="str">
            <v>FY2018</v>
          </cell>
        </row>
        <row r="14590">
          <cell r="A14590" t="str">
            <v>FY2018</v>
          </cell>
        </row>
        <row r="14591">
          <cell r="A14591" t="str">
            <v>FY2018</v>
          </cell>
        </row>
        <row r="14592">
          <cell r="A14592" t="str">
            <v>FY2018</v>
          </cell>
        </row>
        <row r="14593">
          <cell r="A14593" t="str">
            <v>FY2018</v>
          </cell>
        </row>
        <row r="14594">
          <cell r="A14594" t="str">
            <v>FY2018</v>
          </cell>
        </row>
        <row r="14595">
          <cell r="A14595" t="str">
            <v>FY2018</v>
          </cell>
        </row>
        <row r="14596">
          <cell r="A14596" t="str">
            <v>FY2018</v>
          </cell>
        </row>
        <row r="14597">
          <cell r="A14597" t="str">
            <v>FY2018</v>
          </cell>
        </row>
        <row r="14598">
          <cell r="A14598" t="str">
            <v>FY2018</v>
          </cell>
        </row>
        <row r="14599">
          <cell r="A14599" t="str">
            <v>FY2018</v>
          </cell>
        </row>
        <row r="14600">
          <cell r="A14600" t="str">
            <v>FY2018</v>
          </cell>
        </row>
        <row r="14601">
          <cell r="A14601" t="str">
            <v>FY2018</v>
          </cell>
        </row>
        <row r="14602">
          <cell r="A14602" t="str">
            <v>FY2018</v>
          </cell>
        </row>
        <row r="14603">
          <cell r="A14603" t="str">
            <v>FY2018</v>
          </cell>
        </row>
        <row r="14604">
          <cell r="A14604" t="str">
            <v>FY2018</v>
          </cell>
        </row>
        <row r="14605">
          <cell r="A14605" t="str">
            <v>FY2018</v>
          </cell>
        </row>
        <row r="14606">
          <cell r="A14606" t="str">
            <v>FY2018</v>
          </cell>
        </row>
        <row r="14607">
          <cell r="A14607" t="str">
            <v>FY2018</v>
          </cell>
        </row>
        <row r="14608">
          <cell r="A14608" t="str">
            <v>FY2018</v>
          </cell>
        </row>
        <row r="14609">
          <cell r="A14609" t="str">
            <v>FY2018</v>
          </cell>
        </row>
        <row r="14610">
          <cell r="A14610" t="str">
            <v>FY2018</v>
          </cell>
        </row>
        <row r="14611">
          <cell r="A14611" t="str">
            <v>FY2018</v>
          </cell>
        </row>
        <row r="14612">
          <cell r="A14612" t="str">
            <v>FY2018</v>
          </cell>
        </row>
        <row r="14613">
          <cell r="A14613" t="str">
            <v>FY2018</v>
          </cell>
        </row>
        <row r="14614">
          <cell r="A14614" t="str">
            <v>FY2018</v>
          </cell>
        </row>
        <row r="14615">
          <cell r="A14615" t="str">
            <v>FY2018</v>
          </cell>
        </row>
        <row r="14616">
          <cell r="A14616" t="str">
            <v>FY2018</v>
          </cell>
        </row>
        <row r="14617">
          <cell r="A14617" t="str">
            <v>FY2018</v>
          </cell>
        </row>
        <row r="14618">
          <cell r="A14618" t="str">
            <v>FY2018</v>
          </cell>
        </row>
        <row r="14619">
          <cell r="A14619" t="str">
            <v>FY2018</v>
          </cell>
        </row>
        <row r="14620">
          <cell r="A14620" t="str">
            <v>FY2018</v>
          </cell>
        </row>
        <row r="14621">
          <cell r="A14621" t="str">
            <v>FY2018</v>
          </cell>
        </row>
        <row r="14622">
          <cell r="A14622" t="str">
            <v>FY2018</v>
          </cell>
        </row>
        <row r="14623">
          <cell r="A14623" t="str">
            <v>FY2018</v>
          </cell>
        </row>
        <row r="14624">
          <cell r="A14624" t="str">
            <v>FY2018</v>
          </cell>
        </row>
        <row r="14625">
          <cell r="A14625" t="str">
            <v>FY2018</v>
          </cell>
        </row>
        <row r="14626">
          <cell r="A14626" t="str">
            <v>FY2018</v>
          </cell>
        </row>
        <row r="14627">
          <cell r="A14627" t="str">
            <v>FY2018</v>
          </cell>
        </row>
        <row r="14628">
          <cell r="A14628" t="str">
            <v>FY2018</v>
          </cell>
        </row>
        <row r="14629">
          <cell r="A14629" t="str">
            <v>FY2018</v>
          </cell>
        </row>
        <row r="14630">
          <cell r="A14630" t="str">
            <v>FY2018</v>
          </cell>
        </row>
        <row r="14631">
          <cell r="A14631" t="str">
            <v>FY2018</v>
          </cell>
        </row>
        <row r="14632">
          <cell r="A14632" t="str">
            <v>FY2018</v>
          </cell>
        </row>
        <row r="14633">
          <cell r="A14633" t="str">
            <v>FY2018</v>
          </cell>
        </row>
        <row r="14634">
          <cell r="A14634" t="str">
            <v>FY2018</v>
          </cell>
        </row>
        <row r="14635">
          <cell r="A14635" t="str">
            <v>FY2018</v>
          </cell>
        </row>
        <row r="14636">
          <cell r="A14636" t="str">
            <v>FY2018</v>
          </cell>
        </row>
        <row r="14637">
          <cell r="A14637" t="str">
            <v>FY2018</v>
          </cell>
        </row>
        <row r="14638">
          <cell r="A14638" t="str">
            <v>FY2018</v>
          </cell>
        </row>
        <row r="14639">
          <cell r="A14639" t="str">
            <v>FY2018</v>
          </cell>
        </row>
        <row r="14640">
          <cell r="A14640" t="str">
            <v>FY2018</v>
          </cell>
        </row>
        <row r="14641">
          <cell r="A14641" t="str">
            <v>FY2018</v>
          </cell>
        </row>
        <row r="14642">
          <cell r="A14642" t="str">
            <v>FY2018</v>
          </cell>
        </row>
        <row r="14643">
          <cell r="A14643" t="str">
            <v>FY2018</v>
          </cell>
        </row>
        <row r="14644">
          <cell r="A14644" t="str">
            <v>FY2018</v>
          </cell>
        </row>
        <row r="14645">
          <cell r="A14645" t="str">
            <v>FY2018</v>
          </cell>
        </row>
        <row r="14646">
          <cell r="A14646" t="str">
            <v>FY2018</v>
          </cell>
        </row>
        <row r="14647">
          <cell r="A14647" t="str">
            <v>FY2018</v>
          </cell>
        </row>
        <row r="14648">
          <cell r="A14648" t="str">
            <v>FY2018</v>
          </cell>
        </row>
        <row r="14649">
          <cell r="A14649" t="str">
            <v>FY2018</v>
          </cell>
        </row>
        <row r="14650">
          <cell r="A14650" t="str">
            <v>FY2018</v>
          </cell>
        </row>
        <row r="14651">
          <cell r="A14651" t="str">
            <v>FY2018</v>
          </cell>
        </row>
        <row r="14652">
          <cell r="A14652" t="str">
            <v>FY2018</v>
          </cell>
        </row>
        <row r="14653">
          <cell r="A14653" t="str">
            <v>FY2018</v>
          </cell>
        </row>
        <row r="14654">
          <cell r="A14654" t="str">
            <v>FY2018</v>
          </cell>
        </row>
        <row r="14655">
          <cell r="A14655" t="str">
            <v>FY2018</v>
          </cell>
        </row>
        <row r="14656">
          <cell r="A14656" t="str">
            <v>FY2018</v>
          </cell>
        </row>
        <row r="14657">
          <cell r="A14657" t="str">
            <v>FY2018</v>
          </cell>
        </row>
        <row r="14658">
          <cell r="A14658" t="str">
            <v>FY2018</v>
          </cell>
        </row>
        <row r="14659">
          <cell r="A14659" t="str">
            <v>FY2018</v>
          </cell>
        </row>
        <row r="14660">
          <cell r="A14660" t="str">
            <v>FY2018</v>
          </cell>
        </row>
        <row r="14661">
          <cell r="A14661" t="str">
            <v>FY2018</v>
          </cell>
        </row>
        <row r="14662">
          <cell r="A14662" t="str">
            <v>FY2018</v>
          </cell>
        </row>
        <row r="14663">
          <cell r="A14663" t="str">
            <v>FY2018</v>
          </cell>
        </row>
        <row r="14664">
          <cell r="A14664" t="str">
            <v>FY2018</v>
          </cell>
        </row>
        <row r="14665">
          <cell r="A14665" t="str">
            <v>FY2018</v>
          </cell>
        </row>
        <row r="14666">
          <cell r="A14666" t="str">
            <v>FY2018</v>
          </cell>
        </row>
        <row r="14667">
          <cell r="A14667" t="str">
            <v>FY2018</v>
          </cell>
        </row>
        <row r="14668">
          <cell r="A14668" t="str">
            <v>FY2018</v>
          </cell>
        </row>
        <row r="14669">
          <cell r="A14669" t="str">
            <v>FY2018</v>
          </cell>
        </row>
        <row r="14670">
          <cell r="A14670" t="str">
            <v>FY2018</v>
          </cell>
        </row>
        <row r="14671">
          <cell r="A14671" t="str">
            <v>FY2018</v>
          </cell>
        </row>
        <row r="14672">
          <cell r="A14672" t="str">
            <v>FY2018</v>
          </cell>
        </row>
        <row r="14673">
          <cell r="A14673" t="str">
            <v>FY2018</v>
          </cell>
        </row>
        <row r="14674">
          <cell r="A14674" t="str">
            <v>FY2018</v>
          </cell>
        </row>
        <row r="14675">
          <cell r="A14675" t="str">
            <v>FY2018</v>
          </cell>
        </row>
        <row r="14676">
          <cell r="A14676" t="str">
            <v>FY2018</v>
          </cell>
        </row>
        <row r="14677">
          <cell r="A14677" t="str">
            <v>FY2018</v>
          </cell>
        </row>
        <row r="14678">
          <cell r="A14678" t="str">
            <v>FY2018</v>
          </cell>
        </row>
        <row r="14679">
          <cell r="A14679" t="str">
            <v>FY2018</v>
          </cell>
        </row>
        <row r="14680">
          <cell r="A14680" t="str">
            <v>FY2018</v>
          </cell>
        </row>
        <row r="14681">
          <cell r="A14681" t="str">
            <v>FY2018</v>
          </cell>
        </row>
        <row r="14682">
          <cell r="A14682" t="str">
            <v>FY2018</v>
          </cell>
        </row>
        <row r="14683">
          <cell r="A14683" t="str">
            <v>FY2018</v>
          </cell>
        </row>
        <row r="14684">
          <cell r="A14684" t="str">
            <v>FY2018</v>
          </cell>
        </row>
        <row r="14685">
          <cell r="A14685" t="str">
            <v>FY2018</v>
          </cell>
        </row>
        <row r="14686">
          <cell r="A14686" t="str">
            <v>FY2018</v>
          </cell>
        </row>
        <row r="14687">
          <cell r="A14687" t="str">
            <v>FY2018</v>
          </cell>
        </row>
        <row r="14688">
          <cell r="A14688" t="str">
            <v>FY2018</v>
          </cell>
        </row>
        <row r="14689">
          <cell r="A14689" t="str">
            <v>FY2018</v>
          </cell>
        </row>
        <row r="14690">
          <cell r="A14690" t="str">
            <v>FY2018</v>
          </cell>
        </row>
        <row r="14691">
          <cell r="A14691" t="str">
            <v>FY2018</v>
          </cell>
        </row>
        <row r="14692">
          <cell r="A14692" t="str">
            <v>FY2018</v>
          </cell>
        </row>
        <row r="14693">
          <cell r="A14693" t="str">
            <v>FY2018</v>
          </cell>
        </row>
        <row r="14694">
          <cell r="A14694" t="str">
            <v>FY2018</v>
          </cell>
        </row>
        <row r="14695">
          <cell r="A14695" t="str">
            <v>FY2018</v>
          </cell>
        </row>
        <row r="14696">
          <cell r="A14696" t="str">
            <v>FY2018</v>
          </cell>
        </row>
        <row r="14697">
          <cell r="A14697" t="str">
            <v>FY2018</v>
          </cell>
        </row>
        <row r="14698">
          <cell r="A14698" t="str">
            <v>FY2018</v>
          </cell>
        </row>
        <row r="14699">
          <cell r="A14699" t="str">
            <v>FY2018</v>
          </cell>
        </row>
        <row r="14700">
          <cell r="A14700" t="str">
            <v>FY2018</v>
          </cell>
        </row>
        <row r="14701">
          <cell r="A14701" t="str">
            <v>FY2018</v>
          </cell>
        </row>
        <row r="14702">
          <cell r="A14702" t="str">
            <v>FY2018</v>
          </cell>
        </row>
        <row r="14703">
          <cell r="A14703" t="str">
            <v>FY2018</v>
          </cell>
        </row>
        <row r="14704">
          <cell r="A14704" t="str">
            <v>FY2018</v>
          </cell>
        </row>
        <row r="14705">
          <cell r="A14705" t="str">
            <v>FY2018</v>
          </cell>
        </row>
        <row r="14706">
          <cell r="A14706" t="str">
            <v>FY2018</v>
          </cell>
        </row>
        <row r="14707">
          <cell r="A14707" t="str">
            <v>FY2018</v>
          </cell>
        </row>
        <row r="14708">
          <cell r="A14708" t="str">
            <v>FY2018</v>
          </cell>
        </row>
        <row r="14709">
          <cell r="A14709" t="str">
            <v>FY2018</v>
          </cell>
        </row>
        <row r="14710">
          <cell r="A14710" t="str">
            <v>FY2018</v>
          </cell>
        </row>
        <row r="14711">
          <cell r="A14711" t="str">
            <v>FY2018</v>
          </cell>
        </row>
        <row r="14712">
          <cell r="A14712" t="str">
            <v>FY2018</v>
          </cell>
        </row>
        <row r="14713">
          <cell r="A14713" t="str">
            <v>FY2018</v>
          </cell>
        </row>
        <row r="14714">
          <cell r="A14714" t="str">
            <v>FY2018</v>
          </cell>
        </row>
        <row r="14715">
          <cell r="A14715" t="str">
            <v>FY2018</v>
          </cell>
        </row>
        <row r="14716">
          <cell r="A14716" t="str">
            <v>FY2018</v>
          </cell>
        </row>
        <row r="14717">
          <cell r="A14717" t="str">
            <v>FY2018</v>
          </cell>
        </row>
        <row r="14718">
          <cell r="A14718" t="str">
            <v>FY2018</v>
          </cell>
        </row>
        <row r="14719">
          <cell r="A14719" t="str">
            <v>FY2018</v>
          </cell>
        </row>
        <row r="14720">
          <cell r="A14720" t="str">
            <v>FY2018</v>
          </cell>
        </row>
        <row r="14721">
          <cell r="A14721" t="str">
            <v>FY2018</v>
          </cell>
        </row>
        <row r="14722">
          <cell r="A14722" t="str">
            <v>FY2018</v>
          </cell>
        </row>
        <row r="14723">
          <cell r="A14723" t="str">
            <v>FY2018</v>
          </cell>
        </row>
        <row r="14724">
          <cell r="A14724" t="str">
            <v>FY2018</v>
          </cell>
        </row>
        <row r="14725">
          <cell r="A14725" t="str">
            <v>FY2018</v>
          </cell>
        </row>
        <row r="14726">
          <cell r="A14726" t="str">
            <v>FY2018</v>
          </cell>
        </row>
        <row r="14727">
          <cell r="A14727" t="str">
            <v>FY2018</v>
          </cell>
        </row>
        <row r="14728">
          <cell r="A14728" t="str">
            <v>FY2018</v>
          </cell>
        </row>
        <row r="14729">
          <cell r="A14729" t="str">
            <v>FY2018</v>
          </cell>
        </row>
        <row r="14730">
          <cell r="A14730" t="str">
            <v>FY2018</v>
          </cell>
        </row>
        <row r="14731">
          <cell r="A14731" t="str">
            <v>FY2018</v>
          </cell>
        </row>
        <row r="14732">
          <cell r="A14732" t="str">
            <v>FY2018</v>
          </cell>
        </row>
        <row r="14733">
          <cell r="A14733" t="str">
            <v>FY2018</v>
          </cell>
        </row>
        <row r="14734">
          <cell r="A14734" t="str">
            <v>FY2018</v>
          </cell>
        </row>
        <row r="14735">
          <cell r="A14735" t="str">
            <v>FY2018</v>
          </cell>
        </row>
        <row r="14736">
          <cell r="A14736" t="str">
            <v>FY2018</v>
          </cell>
        </row>
        <row r="14737">
          <cell r="A14737" t="str">
            <v>FY2018</v>
          </cell>
        </row>
        <row r="14738">
          <cell r="A14738" t="str">
            <v>FY2018</v>
          </cell>
        </row>
        <row r="14739">
          <cell r="A14739" t="str">
            <v>FY2018</v>
          </cell>
        </row>
        <row r="14740">
          <cell r="A14740" t="str">
            <v>FY2018</v>
          </cell>
        </row>
        <row r="14741">
          <cell r="A14741" t="str">
            <v>FY2018</v>
          </cell>
        </row>
        <row r="14742">
          <cell r="A14742" t="str">
            <v>FY2018</v>
          </cell>
        </row>
        <row r="14743">
          <cell r="A14743" t="str">
            <v>FY2018</v>
          </cell>
        </row>
        <row r="14744">
          <cell r="A14744" t="str">
            <v>FY2018</v>
          </cell>
        </row>
        <row r="14745">
          <cell r="A14745" t="str">
            <v>FY2018</v>
          </cell>
        </row>
        <row r="14746">
          <cell r="A14746" t="str">
            <v>FY2018</v>
          </cell>
        </row>
        <row r="14747">
          <cell r="A14747" t="str">
            <v>FY2018</v>
          </cell>
        </row>
        <row r="14748">
          <cell r="A14748" t="str">
            <v>FY2018</v>
          </cell>
        </row>
        <row r="14749">
          <cell r="A14749" t="str">
            <v>FY2018</v>
          </cell>
        </row>
        <row r="14750">
          <cell r="A14750" t="str">
            <v>FY2018</v>
          </cell>
        </row>
        <row r="14751">
          <cell r="A14751" t="str">
            <v>FY2018</v>
          </cell>
        </row>
        <row r="14752">
          <cell r="A14752" t="str">
            <v>FY2018</v>
          </cell>
        </row>
        <row r="14753">
          <cell r="A14753" t="str">
            <v>FY2018</v>
          </cell>
        </row>
        <row r="14754">
          <cell r="A14754" t="str">
            <v>FY2018</v>
          </cell>
        </row>
        <row r="14755">
          <cell r="A14755" t="str">
            <v>FY2018</v>
          </cell>
        </row>
        <row r="14756">
          <cell r="A14756" t="str">
            <v>FY2018</v>
          </cell>
        </row>
        <row r="14757">
          <cell r="A14757" t="str">
            <v>FY2018</v>
          </cell>
        </row>
        <row r="14758">
          <cell r="A14758" t="str">
            <v>FY2018</v>
          </cell>
        </row>
        <row r="14759">
          <cell r="A14759" t="str">
            <v>FY2018</v>
          </cell>
        </row>
        <row r="14760">
          <cell r="A14760" t="str">
            <v>FY2018</v>
          </cell>
        </row>
        <row r="14761">
          <cell r="A14761" t="str">
            <v>FY2018</v>
          </cell>
        </row>
        <row r="14762">
          <cell r="A14762" t="str">
            <v>FY2018</v>
          </cell>
        </row>
        <row r="14763">
          <cell r="A14763" t="str">
            <v>FY2018</v>
          </cell>
        </row>
        <row r="14764">
          <cell r="A14764" t="str">
            <v>FY2018</v>
          </cell>
        </row>
        <row r="14765">
          <cell r="A14765" t="str">
            <v>FY2018</v>
          </cell>
        </row>
        <row r="14766">
          <cell r="A14766" t="str">
            <v>FY2018</v>
          </cell>
        </row>
        <row r="14767">
          <cell r="A14767" t="str">
            <v>FY2018</v>
          </cell>
        </row>
        <row r="14768">
          <cell r="A14768" t="str">
            <v>FY2018</v>
          </cell>
        </row>
        <row r="14769">
          <cell r="A14769" t="str">
            <v>FY2018</v>
          </cell>
        </row>
        <row r="14770">
          <cell r="A14770" t="str">
            <v>FY2018</v>
          </cell>
        </row>
        <row r="14771">
          <cell r="A14771" t="str">
            <v>FY2018</v>
          </cell>
        </row>
        <row r="14772">
          <cell r="A14772" t="str">
            <v>FY2018</v>
          </cell>
        </row>
        <row r="14773">
          <cell r="A14773" t="str">
            <v>FY2018</v>
          </cell>
        </row>
        <row r="14774">
          <cell r="A14774" t="str">
            <v>FY2018</v>
          </cell>
        </row>
        <row r="14775">
          <cell r="A14775" t="str">
            <v>FY2018</v>
          </cell>
        </row>
        <row r="14776">
          <cell r="A14776" t="str">
            <v>FY2018</v>
          </cell>
        </row>
        <row r="14777">
          <cell r="A14777" t="str">
            <v>FY2018</v>
          </cell>
        </row>
        <row r="14778">
          <cell r="A14778" t="str">
            <v>FY2018</v>
          </cell>
        </row>
        <row r="14779">
          <cell r="A14779" t="str">
            <v>FY2018</v>
          </cell>
        </row>
        <row r="14780">
          <cell r="A14780" t="str">
            <v>FY2018</v>
          </cell>
        </row>
        <row r="14781">
          <cell r="A14781" t="str">
            <v>FY2018</v>
          </cell>
        </row>
        <row r="14782">
          <cell r="A14782" t="str">
            <v>FY2018</v>
          </cell>
        </row>
        <row r="14783">
          <cell r="A14783" t="str">
            <v>FY2018</v>
          </cell>
        </row>
        <row r="14784">
          <cell r="A14784" t="str">
            <v>FY2018</v>
          </cell>
        </row>
        <row r="14785">
          <cell r="A14785" t="str">
            <v>FY2018</v>
          </cell>
        </row>
        <row r="14786">
          <cell r="A14786" t="str">
            <v>FY2018</v>
          </cell>
        </row>
        <row r="14787">
          <cell r="A14787" t="str">
            <v>FY2018</v>
          </cell>
        </row>
        <row r="14788">
          <cell r="A14788" t="str">
            <v>FY2018</v>
          </cell>
        </row>
        <row r="14789">
          <cell r="A14789" t="str">
            <v>FY2018</v>
          </cell>
        </row>
        <row r="14790">
          <cell r="A14790" t="str">
            <v>FY2018</v>
          </cell>
        </row>
        <row r="14791">
          <cell r="A14791" t="str">
            <v>FY2018</v>
          </cell>
        </row>
        <row r="14792">
          <cell r="A14792" t="str">
            <v>FY2018</v>
          </cell>
        </row>
        <row r="14793">
          <cell r="A14793" t="str">
            <v>FY2018</v>
          </cell>
        </row>
        <row r="14794">
          <cell r="A14794" t="str">
            <v>FY2018</v>
          </cell>
        </row>
        <row r="14795">
          <cell r="A14795" t="str">
            <v>FY2018</v>
          </cell>
        </row>
        <row r="14796">
          <cell r="A14796" t="str">
            <v>FY2018</v>
          </cell>
        </row>
        <row r="14797">
          <cell r="A14797" t="str">
            <v>FY2018</v>
          </cell>
        </row>
        <row r="14798">
          <cell r="A14798" t="str">
            <v>FY2018</v>
          </cell>
        </row>
        <row r="14799">
          <cell r="A14799" t="str">
            <v>FY2018</v>
          </cell>
        </row>
        <row r="14800">
          <cell r="A14800" t="str">
            <v>FY2018</v>
          </cell>
        </row>
        <row r="14801">
          <cell r="A14801" t="str">
            <v>FY2018</v>
          </cell>
        </row>
        <row r="14802">
          <cell r="A14802" t="str">
            <v>FY2018</v>
          </cell>
        </row>
        <row r="14803">
          <cell r="A14803" t="str">
            <v>FY2018</v>
          </cell>
        </row>
        <row r="14804">
          <cell r="A14804" t="str">
            <v>FY2018</v>
          </cell>
        </row>
        <row r="14805">
          <cell r="A14805" t="str">
            <v>FY2018</v>
          </cell>
        </row>
        <row r="14806">
          <cell r="A14806" t="str">
            <v>FY2018</v>
          </cell>
        </row>
        <row r="14807">
          <cell r="A14807" t="str">
            <v>FY2018</v>
          </cell>
        </row>
        <row r="14808">
          <cell r="A14808" t="str">
            <v>FY2018</v>
          </cell>
        </row>
        <row r="14809">
          <cell r="A14809" t="str">
            <v>FY2018</v>
          </cell>
        </row>
        <row r="14810">
          <cell r="A14810" t="str">
            <v>FY2018</v>
          </cell>
        </row>
        <row r="14811">
          <cell r="A14811" t="str">
            <v>FY2018</v>
          </cell>
        </row>
        <row r="14812">
          <cell r="A14812" t="str">
            <v>FY2018</v>
          </cell>
        </row>
        <row r="14813">
          <cell r="A14813" t="str">
            <v>FY2018</v>
          </cell>
        </row>
        <row r="14814">
          <cell r="A14814" t="str">
            <v>FY2018</v>
          </cell>
        </row>
        <row r="14815">
          <cell r="A14815" t="str">
            <v>FY2018</v>
          </cell>
        </row>
        <row r="14816">
          <cell r="A14816" t="str">
            <v>FY2018</v>
          </cell>
        </row>
        <row r="14817">
          <cell r="A14817" t="str">
            <v>FY2018</v>
          </cell>
        </row>
        <row r="14818">
          <cell r="A14818" t="str">
            <v>FY2018</v>
          </cell>
        </row>
        <row r="14819">
          <cell r="A14819" t="str">
            <v>FY2018</v>
          </cell>
        </row>
        <row r="14820">
          <cell r="A14820" t="str">
            <v>FY2018</v>
          </cell>
        </row>
        <row r="14821">
          <cell r="A14821" t="str">
            <v>FY2018</v>
          </cell>
        </row>
        <row r="14822">
          <cell r="A14822" t="str">
            <v>FY2018</v>
          </cell>
        </row>
        <row r="14823">
          <cell r="A14823" t="str">
            <v>FY2018</v>
          </cell>
        </row>
        <row r="14824">
          <cell r="A14824" t="str">
            <v>FY2018</v>
          </cell>
        </row>
        <row r="14825">
          <cell r="A14825" t="str">
            <v>FY2018</v>
          </cell>
        </row>
        <row r="14826">
          <cell r="A14826" t="str">
            <v>FY2018</v>
          </cell>
        </row>
        <row r="14827">
          <cell r="A14827" t="str">
            <v>FY2018</v>
          </cell>
        </row>
        <row r="14828">
          <cell r="A14828" t="str">
            <v>FY2018</v>
          </cell>
        </row>
        <row r="14829">
          <cell r="A14829" t="str">
            <v>FY2018</v>
          </cell>
        </row>
        <row r="14830">
          <cell r="A14830" t="str">
            <v>FY2018</v>
          </cell>
        </row>
        <row r="14831">
          <cell r="A14831" t="str">
            <v>FY2018</v>
          </cell>
        </row>
        <row r="14832">
          <cell r="A14832" t="str">
            <v>FY2018</v>
          </cell>
        </row>
        <row r="14833">
          <cell r="A14833" t="str">
            <v>FY2018</v>
          </cell>
        </row>
        <row r="14834">
          <cell r="A14834" t="str">
            <v>FY2018</v>
          </cell>
        </row>
        <row r="14835">
          <cell r="A14835" t="str">
            <v>FY2018</v>
          </cell>
        </row>
        <row r="14836">
          <cell r="A14836" t="str">
            <v>FY2018</v>
          </cell>
        </row>
        <row r="14837">
          <cell r="A14837" t="str">
            <v>FY2018</v>
          </cell>
        </row>
        <row r="14838">
          <cell r="A14838" t="str">
            <v>FY2018</v>
          </cell>
        </row>
        <row r="14839">
          <cell r="A14839" t="str">
            <v>FY2018</v>
          </cell>
        </row>
        <row r="14840">
          <cell r="A14840" t="str">
            <v>FY2018</v>
          </cell>
        </row>
        <row r="14841">
          <cell r="A14841" t="str">
            <v>FY2018</v>
          </cell>
        </row>
        <row r="14842">
          <cell r="A14842" t="str">
            <v>FY2018</v>
          </cell>
        </row>
        <row r="14843">
          <cell r="A14843" t="str">
            <v>FY2018</v>
          </cell>
        </row>
        <row r="14844">
          <cell r="A14844" t="str">
            <v>FY2018</v>
          </cell>
        </row>
        <row r="14845">
          <cell r="A14845" t="str">
            <v>FY2018</v>
          </cell>
        </row>
        <row r="14846">
          <cell r="A14846" t="str">
            <v>FY2018</v>
          </cell>
        </row>
        <row r="14847">
          <cell r="A14847" t="str">
            <v>FY2018</v>
          </cell>
        </row>
        <row r="14848">
          <cell r="A14848" t="str">
            <v>FY2018</v>
          </cell>
        </row>
        <row r="14849">
          <cell r="A14849" t="str">
            <v>FY2018</v>
          </cell>
        </row>
        <row r="14850">
          <cell r="A14850" t="str">
            <v>FY2018</v>
          </cell>
        </row>
        <row r="14851">
          <cell r="A14851" t="str">
            <v>FY2018</v>
          </cell>
        </row>
        <row r="14852">
          <cell r="A14852" t="str">
            <v>FY2018</v>
          </cell>
        </row>
        <row r="14853">
          <cell r="A14853" t="str">
            <v>FY2018</v>
          </cell>
        </row>
        <row r="14854">
          <cell r="A14854" t="str">
            <v>FY2018</v>
          </cell>
        </row>
        <row r="14855">
          <cell r="A14855" t="str">
            <v>FY2018</v>
          </cell>
        </row>
        <row r="14856">
          <cell r="A14856" t="str">
            <v>FY2018</v>
          </cell>
        </row>
        <row r="14857">
          <cell r="A14857" t="str">
            <v>FY2018</v>
          </cell>
        </row>
        <row r="14858">
          <cell r="A14858" t="str">
            <v>FY2018</v>
          </cell>
        </row>
        <row r="14859">
          <cell r="A14859" t="str">
            <v>FY2018</v>
          </cell>
        </row>
        <row r="14860">
          <cell r="A14860" t="str">
            <v>FY2018</v>
          </cell>
        </row>
        <row r="14861">
          <cell r="A14861" t="str">
            <v>FY2018</v>
          </cell>
        </row>
        <row r="14862">
          <cell r="A14862" t="str">
            <v>FY2018</v>
          </cell>
        </row>
        <row r="14863">
          <cell r="A14863" t="str">
            <v>FY2018</v>
          </cell>
        </row>
        <row r="14864">
          <cell r="A14864" t="str">
            <v>FY2018</v>
          </cell>
        </row>
        <row r="14865">
          <cell r="A14865" t="str">
            <v>FY2018</v>
          </cell>
        </row>
        <row r="14866">
          <cell r="A14866" t="str">
            <v>FY2018</v>
          </cell>
        </row>
        <row r="14867">
          <cell r="A14867" t="str">
            <v>FY2018</v>
          </cell>
        </row>
        <row r="14868">
          <cell r="A14868" t="str">
            <v>FY2018</v>
          </cell>
        </row>
        <row r="14869">
          <cell r="A14869" t="str">
            <v>FY2018</v>
          </cell>
        </row>
        <row r="14870">
          <cell r="A14870" t="str">
            <v>FY2018</v>
          </cell>
        </row>
        <row r="14871">
          <cell r="A14871" t="str">
            <v>FY2018</v>
          </cell>
        </row>
        <row r="14872">
          <cell r="A14872" t="str">
            <v>FY2018</v>
          </cell>
        </row>
        <row r="14873">
          <cell r="A14873" t="str">
            <v>FY2018</v>
          </cell>
        </row>
        <row r="14874">
          <cell r="A14874" t="str">
            <v>FY2018</v>
          </cell>
        </row>
        <row r="14875">
          <cell r="A14875" t="str">
            <v>FY2018</v>
          </cell>
        </row>
        <row r="14876">
          <cell r="A14876" t="str">
            <v>FY2018</v>
          </cell>
        </row>
        <row r="14877">
          <cell r="A14877" t="str">
            <v>FY2018</v>
          </cell>
        </row>
        <row r="14878">
          <cell r="A14878" t="str">
            <v>FY2018</v>
          </cell>
        </row>
        <row r="14879">
          <cell r="A14879" t="str">
            <v>FY2018</v>
          </cell>
        </row>
        <row r="14880">
          <cell r="A14880" t="str">
            <v>FY2018</v>
          </cell>
        </row>
        <row r="14881">
          <cell r="A14881" t="str">
            <v>FY2018</v>
          </cell>
        </row>
        <row r="14882">
          <cell r="A14882" t="str">
            <v>FY2018</v>
          </cell>
        </row>
        <row r="14883">
          <cell r="A14883" t="str">
            <v>FY2018</v>
          </cell>
        </row>
        <row r="14884">
          <cell r="A14884" t="str">
            <v>FY2018</v>
          </cell>
        </row>
        <row r="14885">
          <cell r="A14885" t="str">
            <v>FY2018</v>
          </cell>
        </row>
        <row r="14886">
          <cell r="A14886" t="str">
            <v>FY2018</v>
          </cell>
        </row>
        <row r="14887">
          <cell r="A14887" t="str">
            <v>FY2018</v>
          </cell>
        </row>
        <row r="14888">
          <cell r="A14888" t="str">
            <v>FY2018</v>
          </cell>
        </row>
        <row r="14889">
          <cell r="A14889" t="str">
            <v>FY2018</v>
          </cell>
        </row>
        <row r="14890">
          <cell r="A14890" t="str">
            <v>FY2018</v>
          </cell>
        </row>
        <row r="14891">
          <cell r="A14891" t="str">
            <v>FY2018</v>
          </cell>
        </row>
        <row r="14892">
          <cell r="A14892" t="str">
            <v>FY2018</v>
          </cell>
        </row>
        <row r="14893">
          <cell r="A14893" t="str">
            <v>FY2018</v>
          </cell>
        </row>
        <row r="14894">
          <cell r="A14894" t="str">
            <v>FY2018</v>
          </cell>
        </row>
        <row r="14895">
          <cell r="A14895" t="str">
            <v>FY2018</v>
          </cell>
        </row>
        <row r="14896">
          <cell r="A14896" t="str">
            <v>FY2018</v>
          </cell>
        </row>
        <row r="14897">
          <cell r="A14897" t="str">
            <v>FY2018</v>
          </cell>
        </row>
        <row r="14898">
          <cell r="A14898" t="str">
            <v>FY2018</v>
          </cell>
        </row>
        <row r="14899">
          <cell r="A14899" t="str">
            <v>FY2018</v>
          </cell>
        </row>
        <row r="14900">
          <cell r="A14900" t="str">
            <v>FY2018</v>
          </cell>
        </row>
        <row r="14901">
          <cell r="A14901" t="str">
            <v>FY2018</v>
          </cell>
        </row>
        <row r="14902">
          <cell r="A14902" t="str">
            <v>FY2018</v>
          </cell>
        </row>
        <row r="14903">
          <cell r="A14903" t="str">
            <v>FY2018</v>
          </cell>
        </row>
        <row r="14904">
          <cell r="A14904" t="str">
            <v>FY2018</v>
          </cell>
        </row>
        <row r="14905">
          <cell r="A14905" t="str">
            <v>FY2018</v>
          </cell>
        </row>
        <row r="14906">
          <cell r="A14906" t="str">
            <v>FY2018</v>
          </cell>
        </row>
        <row r="14907">
          <cell r="A14907" t="str">
            <v>FY2018</v>
          </cell>
        </row>
        <row r="14908">
          <cell r="A14908" t="str">
            <v>FY2018</v>
          </cell>
        </row>
        <row r="14909">
          <cell r="A14909" t="str">
            <v>FY2018</v>
          </cell>
        </row>
        <row r="14910">
          <cell r="A14910" t="str">
            <v>FY2018</v>
          </cell>
        </row>
        <row r="14911">
          <cell r="A14911" t="str">
            <v>FY2018</v>
          </cell>
        </row>
        <row r="14912">
          <cell r="A14912" t="str">
            <v>FY2018</v>
          </cell>
        </row>
        <row r="14913">
          <cell r="A14913" t="str">
            <v>FY2018</v>
          </cell>
        </row>
        <row r="14914">
          <cell r="A14914" t="str">
            <v>FY2018</v>
          </cell>
        </row>
        <row r="14915">
          <cell r="A14915" t="str">
            <v>FY2018</v>
          </cell>
        </row>
        <row r="14916">
          <cell r="A14916" t="str">
            <v>FY2018</v>
          </cell>
        </row>
        <row r="14917">
          <cell r="A14917" t="str">
            <v>FY2018</v>
          </cell>
        </row>
        <row r="14918">
          <cell r="A14918" t="str">
            <v>FY2018</v>
          </cell>
        </row>
        <row r="14919">
          <cell r="A14919" t="str">
            <v>FY2018</v>
          </cell>
        </row>
        <row r="14920">
          <cell r="A14920" t="str">
            <v>FY2018</v>
          </cell>
        </row>
        <row r="14921">
          <cell r="A14921" t="str">
            <v>FY2018</v>
          </cell>
        </row>
        <row r="14922">
          <cell r="A14922" t="str">
            <v>FY2018</v>
          </cell>
        </row>
        <row r="14923">
          <cell r="A14923" t="str">
            <v>FY2018</v>
          </cell>
        </row>
        <row r="14924">
          <cell r="A14924" t="str">
            <v>FY2018</v>
          </cell>
        </row>
        <row r="14925">
          <cell r="A14925" t="str">
            <v>FY2018</v>
          </cell>
        </row>
        <row r="14926">
          <cell r="A14926" t="str">
            <v>FY2018</v>
          </cell>
        </row>
        <row r="14927">
          <cell r="A14927" t="str">
            <v>FY2018</v>
          </cell>
        </row>
        <row r="14928">
          <cell r="A14928" t="str">
            <v>FY2018</v>
          </cell>
        </row>
        <row r="14929">
          <cell r="A14929" t="str">
            <v>FY2018</v>
          </cell>
        </row>
        <row r="14930">
          <cell r="A14930" t="str">
            <v>FY2018</v>
          </cell>
        </row>
        <row r="14931">
          <cell r="A14931" t="str">
            <v>FY2018</v>
          </cell>
        </row>
        <row r="14932">
          <cell r="A14932" t="str">
            <v>FY2018</v>
          </cell>
        </row>
        <row r="14933">
          <cell r="A14933" t="str">
            <v>FY2018</v>
          </cell>
        </row>
        <row r="14934">
          <cell r="A14934" t="str">
            <v>FY2018</v>
          </cell>
        </row>
        <row r="14935">
          <cell r="A14935" t="str">
            <v>FY2018</v>
          </cell>
        </row>
        <row r="14936">
          <cell r="A14936" t="str">
            <v>FY2018</v>
          </cell>
        </row>
        <row r="14937">
          <cell r="A14937" t="str">
            <v>FY2018</v>
          </cell>
        </row>
        <row r="14938">
          <cell r="A14938" t="str">
            <v>FY2018</v>
          </cell>
        </row>
        <row r="14939">
          <cell r="A14939" t="str">
            <v>FY2018</v>
          </cell>
        </row>
        <row r="14940">
          <cell r="A14940" t="str">
            <v>FY2018</v>
          </cell>
        </row>
        <row r="14941">
          <cell r="A14941" t="str">
            <v>FY2018</v>
          </cell>
        </row>
        <row r="14942">
          <cell r="A14942" t="str">
            <v>FY2018</v>
          </cell>
        </row>
        <row r="14943">
          <cell r="A14943" t="str">
            <v>FY2018</v>
          </cell>
        </row>
        <row r="14944">
          <cell r="A14944" t="str">
            <v>FY2018</v>
          </cell>
        </row>
        <row r="14945">
          <cell r="A14945" t="str">
            <v>FY2018</v>
          </cell>
        </row>
        <row r="14946">
          <cell r="A14946" t="str">
            <v>FY2018</v>
          </cell>
        </row>
        <row r="14947">
          <cell r="A14947" t="str">
            <v>FY2018</v>
          </cell>
        </row>
        <row r="14948">
          <cell r="A14948" t="str">
            <v>FY2018</v>
          </cell>
        </row>
        <row r="14949">
          <cell r="A14949" t="str">
            <v>FY2018</v>
          </cell>
        </row>
        <row r="14950">
          <cell r="A14950" t="str">
            <v>FY2018</v>
          </cell>
        </row>
        <row r="14951">
          <cell r="A14951" t="str">
            <v>FY2018</v>
          </cell>
        </row>
        <row r="14952">
          <cell r="A14952" t="str">
            <v>FY2018</v>
          </cell>
        </row>
        <row r="14953">
          <cell r="A14953" t="str">
            <v>FY2018</v>
          </cell>
        </row>
        <row r="14954">
          <cell r="A14954" t="str">
            <v>FY2018</v>
          </cell>
        </row>
        <row r="14955">
          <cell r="A14955" t="str">
            <v>FY2018</v>
          </cell>
        </row>
        <row r="14956">
          <cell r="A14956" t="str">
            <v>FY2018</v>
          </cell>
        </row>
        <row r="14957">
          <cell r="A14957" t="str">
            <v>FY2018</v>
          </cell>
        </row>
        <row r="14958">
          <cell r="A14958" t="str">
            <v>FY2018</v>
          </cell>
        </row>
        <row r="14959">
          <cell r="A14959" t="str">
            <v>FY2018</v>
          </cell>
        </row>
        <row r="14960">
          <cell r="A14960" t="str">
            <v>FY2018</v>
          </cell>
        </row>
        <row r="14961">
          <cell r="A14961" t="str">
            <v>FY2018</v>
          </cell>
        </row>
        <row r="14962">
          <cell r="A14962" t="str">
            <v>FY2018</v>
          </cell>
        </row>
        <row r="14963">
          <cell r="A14963" t="str">
            <v>FY2018</v>
          </cell>
        </row>
        <row r="14964">
          <cell r="A14964" t="str">
            <v>FY2018</v>
          </cell>
        </row>
        <row r="14965">
          <cell r="A14965" t="str">
            <v>FY2018</v>
          </cell>
        </row>
        <row r="14966">
          <cell r="A14966" t="str">
            <v>FY2018</v>
          </cell>
        </row>
        <row r="14967">
          <cell r="A14967" t="str">
            <v>FY2018</v>
          </cell>
        </row>
        <row r="14968">
          <cell r="A14968" t="str">
            <v>FY2018</v>
          </cell>
        </row>
        <row r="14969">
          <cell r="A14969" t="str">
            <v>FY2018</v>
          </cell>
        </row>
        <row r="14970">
          <cell r="A14970" t="str">
            <v>FY2018</v>
          </cell>
        </row>
        <row r="14971">
          <cell r="A14971" t="str">
            <v>FY2018</v>
          </cell>
        </row>
        <row r="14972">
          <cell r="A14972" t="str">
            <v>FY2018</v>
          </cell>
        </row>
        <row r="14973">
          <cell r="A14973" t="str">
            <v>FY2018</v>
          </cell>
        </row>
        <row r="14974">
          <cell r="A14974" t="str">
            <v>FY2018</v>
          </cell>
        </row>
        <row r="14975">
          <cell r="A14975" t="str">
            <v>FY2018</v>
          </cell>
        </row>
        <row r="14976">
          <cell r="A14976" t="str">
            <v>FY2018</v>
          </cell>
        </row>
        <row r="14977">
          <cell r="A14977" t="str">
            <v>FY2018</v>
          </cell>
        </row>
        <row r="14978">
          <cell r="A14978" t="str">
            <v>FY2018</v>
          </cell>
        </row>
        <row r="14979">
          <cell r="A14979" t="str">
            <v>FY2018</v>
          </cell>
        </row>
        <row r="14980">
          <cell r="A14980" t="str">
            <v>FY2018</v>
          </cell>
        </row>
        <row r="14981">
          <cell r="A14981" t="str">
            <v>FY2018</v>
          </cell>
        </row>
        <row r="14982">
          <cell r="A14982" t="str">
            <v>FY2018</v>
          </cell>
        </row>
        <row r="14983">
          <cell r="A14983" t="str">
            <v>FY2018</v>
          </cell>
        </row>
        <row r="14984">
          <cell r="A14984" t="str">
            <v>FY2018</v>
          </cell>
        </row>
        <row r="14985">
          <cell r="A14985" t="str">
            <v>FY2018</v>
          </cell>
        </row>
        <row r="14986">
          <cell r="A14986" t="str">
            <v>FY2018</v>
          </cell>
        </row>
        <row r="14987">
          <cell r="A14987" t="str">
            <v>FY2018</v>
          </cell>
        </row>
        <row r="14988">
          <cell r="A14988" t="str">
            <v>FY2018</v>
          </cell>
        </row>
        <row r="14989">
          <cell r="A14989" t="str">
            <v>FY2018</v>
          </cell>
        </row>
        <row r="14990">
          <cell r="A14990" t="str">
            <v>FY2018</v>
          </cell>
        </row>
        <row r="14991">
          <cell r="A14991" t="str">
            <v>FY2018</v>
          </cell>
        </row>
        <row r="14992">
          <cell r="A14992" t="str">
            <v>FY2018</v>
          </cell>
        </row>
        <row r="14993">
          <cell r="A14993" t="str">
            <v>FY2018</v>
          </cell>
        </row>
        <row r="14994">
          <cell r="A14994" t="str">
            <v>FY2018</v>
          </cell>
        </row>
        <row r="14995">
          <cell r="A14995" t="str">
            <v>FY2018</v>
          </cell>
        </row>
        <row r="14996">
          <cell r="A14996" t="str">
            <v>FY2018</v>
          </cell>
        </row>
        <row r="14997">
          <cell r="A14997" t="str">
            <v>FY2018</v>
          </cell>
        </row>
        <row r="14998">
          <cell r="A14998" t="str">
            <v>FY2018</v>
          </cell>
        </row>
        <row r="14999">
          <cell r="A14999" t="str">
            <v>FY2018</v>
          </cell>
        </row>
        <row r="15000">
          <cell r="A15000" t="str">
            <v>FY2018</v>
          </cell>
        </row>
        <row r="15001">
          <cell r="A15001" t="str">
            <v>FY2018</v>
          </cell>
        </row>
        <row r="15002">
          <cell r="A15002" t="str">
            <v>FY2018</v>
          </cell>
        </row>
        <row r="15003">
          <cell r="A15003" t="str">
            <v>FY2018</v>
          </cell>
        </row>
        <row r="15004">
          <cell r="A15004" t="str">
            <v>FY2018</v>
          </cell>
        </row>
        <row r="15005">
          <cell r="A15005" t="str">
            <v>FY2018</v>
          </cell>
        </row>
        <row r="15006">
          <cell r="A15006" t="str">
            <v>FY2018</v>
          </cell>
        </row>
        <row r="15007">
          <cell r="A15007" t="str">
            <v>FY2018</v>
          </cell>
        </row>
        <row r="15008">
          <cell r="A15008" t="str">
            <v>FY2018</v>
          </cell>
        </row>
        <row r="15009">
          <cell r="A15009" t="str">
            <v>FY2018</v>
          </cell>
        </row>
        <row r="15010">
          <cell r="A15010" t="str">
            <v>FY2018</v>
          </cell>
        </row>
        <row r="15011">
          <cell r="A15011" t="str">
            <v>FY2018</v>
          </cell>
        </row>
        <row r="15012">
          <cell r="A15012" t="str">
            <v>FY2018</v>
          </cell>
        </row>
        <row r="15013">
          <cell r="A15013" t="str">
            <v>FY2018</v>
          </cell>
        </row>
        <row r="15014">
          <cell r="A15014" t="str">
            <v>FY2018</v>
          </cell>
        </row>
        <row r="15015">
          <cell r="A15015" t="str">
            <v>FY2018</v>
          </cell>
        </row>
        <row r="15016">
          <cell r="A15016" t="str">
            <v>FY2018</v>
          </cell>
        </row>
        <row r="15017">
          <cell r="A15017" t="str">
            <v>FY2018</v>
          </cell>
        </row>
        <row r="15018">
          <cell r="A15018" t="str">
            <v>FY2018</v>
          </cell>
        </row>
        <row r="15019">
          <cell r="A15019" t="str">
            <v>FY2018</v>
          </cell>
        </row>
        <row r="15020">
          <cell r="A15020" t="str">
            <v>FY2018</v>
          </cell>
        </row>
        <row r="15021">
          <cell r="A15021" t="str">
            <v>FY2018</v>
          </cell>
        </row>
        <row r="15022">
          <cell r="A15022" t="str">
            <v>FY2018</v>
          </cell>
        </row>
        <row r="15023">
          <cell r="A15023" t="str">
            <v>FY2018</v>
          </cell>
        </row>
        <row r="15024">
          <cell r="A15024" t="str">
            <v>FY2018</v>
          </cell>
        </row>
        <row r="15025">
          <cell r="A15025" t="str">
            <v>FY2018</v>
          </cell>
        </row>
        <row r="15026">
          <cell r="A15026" t="str">
            <v>FY2018</v>
          </cell>
        </row>
        <row r="15027">
          <cell r="A15027" t="str">
            <v>FY2018</v>
          </cell>
        </row>
        <row r="15028">
          <cell r="A15028" t="str">
            <v>FY2018</v>
          </cell>
        </row>
        <row r="15029">
          <cell r="A15029" t="str">
            <v>FY2018</v>
          </cell>
        </row>
        <row r="15030">
          <cell r="A15030" t="str">
            <v>FY2018</v>
          </cell>
        </row>
        <row r="15031">
          <cell r="A15031" t="str">
            <v>FY2018</v>
          </cell>
        </row>
        <row r="15032">
          <cell r="A15032" t="str">
            <v>FY2018</v>
          </cell>
        </row>
        <row r="15033">
          <cell r="A15033" t="str">
            <v>FY2018</v>
          </cell>
        </row>
        <row r="15034">
          <cell r="A15034" t="str">
            <v>FY2018</v>
          </cell>
        </row>
        <row r="15035">
          <cell r="A15035" t="str">
            <v>FY2018</v>
          </cell>
        </row>
        <row r="15036">
          <cell r="A15036" t="str">
            <v>FY2018</v>
          </cell>
        </row>
        <row r="15037">
          <cell r="A15037" t="str">
            <v>FY2018</v>
          </cell>
        </row>
        <row r="15038">
          <cell r="A15038" t="str">
            <v>FY2018</v>
          </cell>
        </row>
        <row r="15039">
          <cell r="A15039" t="str">
            <v>FY2018</v>
          </cell>
        </row>
        <row r="15040">
          <cell r="A15040" t="str">
            <v>FY2018</v>
          </cell>
        </row>
        <row r="15041">
          <cell r="A15041" t="str">
            <v>FY2018</v>
          </cell>
        </row>
        <row r="15042">
          <cell r="A15042" t="str">
            <v>FY2018</v>
          </cell>
        </row>
        <row r="15043">
          <cell r="A15043" t="str">
            <v>FY2018</v>
          </cell>
        </row>
        <row r="15044">
          <cell r="A15044" t="str">
            <v>FY2018</v>
          </cell>
        </row>
        <row r="15045">
          <cell r="A15045" t="str">
            <v>FY2018</v>
          </cell>
        </row>
        <row r="15046">
          <cell r="A15046" t="str">
            <v>FY2018</v>
          </cell>
        </row>
        <row r="15047">
          <cell r="A15047" t="str">
            <v>FY2018</v>
          </cell>
        </row>
        <row r="15048">
          <cell r="A15048" t="str">
            <v>FY2018</v>
          </cell>
        </row>
        <row r="15049">
          <cell r="A15049" t="str">
            <v>FY2018</v>
          </cell>
        </row>
        <row r="15050">
          <cell r="A15050" t="str">
            <v>FY2018</v>
          </cell>
        </row>
        <row r="15051">
          <cell r="A15051" t="str">
            <v>FY2018</v>
          </cell>
        </row>
        <row r="15052">
          <cell r="A15052" t="str">
            <v>FY2018</v>
          </cell>
        </row>
        <row r="15053">
          <cell r="A15053" t="str">
            <v>FY2018</v>
          </cell>
        </row>
        <row r="15054">
          <cell r="A15054" t="str">
            <v>FY2018</v>
          </cell>
        </row>
        <row r="15055">
          <cell r="A15055" t="str">
            <v>FY2018</v>
          </cell>
        </row>
        <row r="15056">
          <cell r="A15056" t="str">
            <v>FY2018</v>
          </cell>
        </row>
        <row r="15057">
          <cell r="A15057" t="str">
            <v>FY2018</v>
          </cell>
        </row>
        <row r="15058">
          <cell r="A15058" t="str">
            <v>FY2018</v>
          </cell>
        </row>
        <row r="15059">
          <cell r="A15059" t="str">
            <v>FY2018</v>
          </cell>
        </row>
        <row r="15060">
          <cell r="A15060" t="str">
            <v>FY2018</v>
          </cell>
        </row>
        <row r="15061">
          <cell r="A15061" t="str">
            <v>FY2018</v>
          </cell>
        </row>
        <row r="15062">
          <cell r="A15062" t="str">
            <v>FY2018</v>
          </cell>
        </row>
        <row r="15063">
          <cell r="A15063" t="str">
            <v>FY2018</v>
          </cell>
        </row>
        <row r="15064">
          <cell r="A15064" t="str">
            <v>FY2018</v>
          </cell>
        </row>
        <row r="15065">
          <cell r="A15065" t="str">
            <v>FY2018</v>
          </cell>
        </row>
        <row r="15066">
          <cell r="A15066" t="str">
            <v>FY2018</v>
          </cell>
        </row>
        <row r="15067">
          <cell r="A15067" t="str">
            <v>FY2018</v>
          </cell>
        </row>
        <row r="15068">
          <cell r="A15068" t="str">
            <v>FY2018</v>
          </cell>
        </row>
        <row r="15069">
          <cell r="A15069" t="str">
            <v>FY2018</v>
          </cell>
        </row>
        <row r="15070">
          <cell r="A15070" t="str">
            <v>FY2018</v>
          </cell>
        </row>
        <row r="15071">
          <cell r="A15071" t="str">
            <v>FY2018</v>
          </cell>
        </row>
        <row r="15072">
          <cell r="A15072" t="str">
            <v>FY2018</v>
          </cell>
        </row>
        <row r="15073">
          <cell r="A15073" t="str">
            <v>FY2018</v>
          </cell>
        </row>
        <row r="15074">
          <cell r="A15074" t="str">
            <v>FY2018</v>
          </cell>
        </row>
        <row r="15075">
          <cell r="A15075" t="str">
            <v>FY2018</v>
          </cell>
        </row>
        <row r="15076">
          <cell r="A15076" t="str">
            <v>FY2018</v>
          </cell>
        </row>
        <row r="15077">
          <cell r="A15077" t="str">
            <v>FY2018</v>
          </cell>
        </row>
        <row r="15078">
          <cell r="A15078" t="str">
            <v>FY2018</v>
          </cell>
        </row>
        <row r="15079">
          <cell r="A15079" t="str">
            <v>FY2018</v>
          </cell>
        </row>
        <row r="15080">
          <cell r="A15080" t="str">
            <v>FY2018</v>
          </cell>
        </row>
        <row r="15081">
          <cell r="A15081" t="str">
            <v>FY2018</v>
          </cell>
        </row>
        <row r="15082">
          <cell r="A15082" t="str">
            <v>FY2018</v>
          </cell>
        </row>
        <row r="15083">
          <cell r="A15083" t="str">
            <v>FY2018</v>
          </cell>
        </row>
        <row r="15084">
          <cell r="A15084" t="str">
            <v>FY2018</v>
          </cell>
        </row>
        <row r="15085">
          <cell r="A15085" t="str">
            <v>FY2018</v>
          </cell>
        </row>
        <row r="15086">
          <cell r="A15086" t="str">
            <v>FY2018</v>
          </cell>
        </row>
        <row r="15087">
          <cell r="A15087" t="str">
            <v>FY2018</v>
          </cell>
        </row>
        <row r="15088">
          <cell r="A15088" t="str">
            <v>FY2018</v>
          </cell>
        </row>
        <row r="15089">
          <cell r="A15089" t="str">
            <v>FY2018</v>
          </cell>
        </row>
        <row r="15090">
          <cell r="A15090" t="str">
            <v>FY2018</v>
          </cell>
        </row>
        <row r="15091">
          <cell r="A15091" t="str">
            <v>FY2018</v>
          </cell>
        </row>
        <row r="15092">
          <cell r="A15092" t="str">
            <v>FY2018</v>
          </cell>
        </row>
        <row r="15093">
          <cell r="A15093" t="str">
            <v>FY2018</v>
          </cell>
        </row>
        <row r="15094">
          <cell r="A15094" t="str">
            <v>FY2018</v>
          </cell>
        </row>
        <row r="15095">
          <cell r="A15095" t="str">
            <v>FY2018</v>
          </cell>
        </row>
        <row r="15096">
          <cell r="A15096" t="str">
            <v>FY2018</v>
          </cell>
        </row>
        <row r="15097">
          <cell r="A15097" t="str">
            <v>FY2018</v>
          </cell>
        </row>
        <row r="15098">
          <cell r="A15098" t="str">
            <v>FY2018</v>
          </cell>
        </row>
        <row r="15099">
          <cell r="A15099" t="str">
            <v>FY2018</v>
          </cell>
        </row>
        <row r="15100">
          <cell r="A15100" t="str">
            <v>FY2018</v>
          </cell>
        </row>
        <row r="15101">
          <cell r="A15101" t="str">
            <v>FY2018</v>
          </cell>
        </row>
        <row r="15102">
          <cell r="A15102" t="str">
            <v>FY2018</v>
          </cell>
        </row>
        <row r="15103">
          <cell r="A15103" t="str">
            <v>FY2018</v>
          </cell>
        </row>
        <row r="15104">
          <cell r="A15104" t="str">
            <v>FY2018</v>
          </cell>
        </row>
        <row r="15105">
          <cell r="A15105" t="str">
            <v>FY2018</v>
          </cell>
        </row>
        <row r="15106">
          <cell r="A15106" t="str">
            <v>FY2018</v>
          </cell>
        </row>
        <row r="15107">
          <cell r="A15107" t="str">
            <v>FY2018</v>
          </cell>
        </row>
        <row r="15108">
          <cell r="A15108" t="str">
            <v>FY2018</v>
          </cell>
        </row>
        <row r="15109">
          <cell r="A15109" t="str">
            <v>FY2018</v>
          </cell>
        </row>
        <row r="15110">
          <cell r="A15110" t="str">
            <v>FY2018</v>
          </cell>
        </row>
        <row r="15111">
          <cell r="A15111" t="str">
            <v>FY2018</v>
          </cell>
        </row>
        <row r="15112">
          <cell r="A15112" t="str">
            <v>FY2018</v>
          </cell>
        </row>
        <row r="15113">
          <cell r="A15113" t="str">
            <v>FY2018</v>
          </cell>
        </row>
        <row r="15114">
          <cell r="A15114" t="str">
            <v>FY2018</v>
          </cell>
        </row>
        <row r="15115">
          <cell r="A15115" t="str">
            <v>FY2018</v>
          </cell>
        </row>
        <row r="15116">
          <cell r="A15116" t="str">
            <v>FY2018</v>
          </cell>
        </row>
        <row r="15117">
          <cell r="A15117" t="str">
            <v>FY2018</v>
          </cell>
        </row>
        <row r="15118">
          <cell r="A15118" t="str">
            <v>FY2018</v>
          </cell>
        </row>
        <row r="15119">
          <cell r="A15119" t="str">
            <v>FY2018</v>
          </cell>
        </row>
        <row r="15120">
          <cell r="A15120" t="str">
            <v>FY2018</v>
          </cell>
        </row>
        <row r="15121">
          <cell r="A15121" t="str">
            <v>FY2018</v>
          </cell>
        </row>
        <row r="15122">
          <cell r="A15122" t="str">
            <v>FY2018</v>
          </cell>
        </row>
        <row r="15123">
          <cell r="A15123" t="str">
            <v>FY2018</v>
          </cell>
        </row>
        <row r="15124">
          <cell r="A15124" t="str">
            <v>FY2018</v>
          </cell>
        </row>
        <row r="15125">
          <cell r="A15125" t="str">
            <v>FY2018</v>
          </cell>
        </row>
        <row r="15126">
          <cell r="A15126" t="str">
            <v>FY2018</v>
          </cell>
        </row>
        <row r="15127">
          <cell r="A15127" t="str">
            <v>FY2018</v>
          </cell>
        </row>
        <row r="15128">
          <cell r="A15128" t="str">
            <v>FY2018</v>
          </cell>
        </row>
        <row r="15129">
          <cell r="A15129" t="str">
            <v>FY2018</v>
          </cell>
        </row>
        <row r="15130">
          <cell r="A15130" t="str">
            <v>FY2018</v>
          </cell>
        </row>
        <row r="15131">
          <cell r="A15131" t="str">
            <v>FY2018</v>
          </cell>
        </row>
        <row r="15132">
          <cell r="A15132" t="str">
            <v>FY2018</v>
          </cell>
        </row>
        <row r="15133">
          <cell r="A15133" t="str">
            <v>FY2018</v>
          </cell>
        </row>
        <row r="15134">
          <cell r="A15134" t="str">
            <v>FY2018</v>
          </cell>
        </row>
        <row r="15135">
          <cell r="A15135" t="str">
            <v>FY2018</v>
          </cell>
        </row>
        <row r="15136">
          <cell r="A15136" t="str">
            <v>FY2018</v>
          </cell>
        </row>
        <row r="15137">
          <cell r="A15137" t="str">
            <v>FY2018</v>
          </cell>
        </row>
        <row r="15138">
          <cell r="A15138" t="str">
            <v>FY2018</v>
          </cell>
        </row>
        <row r="15139">
          <cell r="A15139" t="str">
            <v>FY2018</v>
          </cell>
        </row>
        <row r="15140">
          <cell r="A15140" t="str">
            <v>FY2018</v>
          </cell>
        </row>
        <row r="15141">
          <cell r="A15141" t="str">
            <v>FY2018</v>
          </cell>
        </row>
        <row r="15142">
          <cell r="A15142" t="str">
            <v>FY2018</v>
          </cell>
        </row>
        <row r="15143">
          <cell r="A15143" t="str">
            <v>FY2018</v>
          </cell>
        </row>
        <row r="15144">
          <cell r="A15144" t="str">
            <v>FY2018</v>
          </cell>
        </row>
        <row r="15145">
          <cell r="A15145" t="str">
            <v>FY2018</v>
          </cell>
        </row>
        <row r="15146">
          <cell r="A15146" t="str">
            <v>FY2018</v>
          </cell>
        </row>
        <row r="15147">
          <cell r="A15147" t="str">
            <v>FY2018</v>
          </cell>
        </row>
        <row r="15148">
          <cell r="A15148" t="str">
            <v>FY2018</v>
          </cell>
        </row>
        <row r="15149">
          <cell r="A15149" t="str">
            <v>FY2018</v>
          </cell>
        </row>
        <row r="15150">
          <cell r="A15150" t="str">
            <v>FY2018</v>
          </cell>
        </row>
        <row r="15151">
          <cell r="A15151" t="str">
            <v>FY2018</v>
          </cell>
        </row>
        <row r="15152">
          <cell r="A15152" t="str">
            <v>FY2018</v>
          </cell>
        </row>
        <row r="15153">
          <cell r="A15153" t="str">
            <v>FY2018</v>
          </cell>
        </row>
        <row r="15154">
          <cell r="A15154" t="str">
            <v>FY2018</v>
          </cell>
        </row>
        <row r="15155">
          <cell r="A15155" t="str">
            <v>FY2018</v>
          </cell>
        </row>
        <row r="15156">
          <cell r="A15156" t="str">
            <v>FY2018</v>
          </cell>
        </row>
        <row r="15157">
          <cell r="A15157" t="str">
            <v>FY2018</v>
          </cell>
        </row>
        <row r="15158">
          <cell r="A15158" t="str">
            <v>FY2018</v>
          </cell>
        </row>
        <row r="15159">
          <cell r="A15159" t="str">
            <v>FY2018</v>
          </cell>
        </row>
        <row r="15160">
          <cell r="A15160" t="str">
            <v>FY2018</v>
          </cell>
        </row>
        <row r="15161">
          <cell r="A15161" t="str">
            <v>FY2018</v>
          </cell>
        </row>
        <row r="15162">
          <cell r="A15162" t="str">
            <v>FY2018</v>
          </cell>
        </row>
        <row r="15163">
          <cell r="A15163" t="str">
            <v>FY2018</v>
          </cell>
        </row>
        <row r="15164">
          <cell r="A15164" t="str">
            <v>FY2018</v>
          </cell>
        </row>
        <row r="15165">
          <cell r="A15165" t="str">
            <v>FY2018</v>
          </cell>
        </row>
        <row r="15166">
          <cell r="A15166" t="str">
            <v>FY2018</v>
          </cell>
        </row>
        <row r="15167">
          <cell r="A15167" t="str">
            <v>FY2018</v>
          </cell>
        </row>
        <row r="15168">
          <cell r="A15168" t="str">
            <v>FY2018</v>
          </cell>
        </row>
        <row r="15169">
          <cell r="A15169" t="str">
            <v>FY2018</v>
          </cell>
        </row>
        <row r="15170">
          <cell r="A15170" t="str">
            <v>FY2018</v>
          </cell>
        </row>
        <row r="15171">
          <cell r="A15171" t="str">
            <v>FY2018</v>
          </cell>
        </row>
        <row r="15172">
          <cell r="A15172" t="str">
            <v>FY2018</v>
          </cell>
        </row>
        <row r="15173">
          <cell r="A15173" t="str">
            <v>FY2018</v>
          </cell>
        </row>
        <row r="15174">
          <cell r="A15174" t="str">
            <v>FY2018</v>
          </cell>
        </row>
        <row r="15175">
          <cell r="A15175" t="str">
            <v>FY2018</v>
          </cell>
        </row>
        <row r="15176">
          <cell r="A15176" t="str">
            <v>FY2018</v>
          </cell>
        </row>
        <row r="15177">
          <cell r="A15177" t="str">
            <v>FY2018</v>
          </cell>
        </row>
        <row r="15178">
          <cell r="A15178" t="str">
            <v>FY2018</v>
          </cell>
        </row>
        <row r="15179">
          <cell r="A15179" t="str">
            <v>FY2018</v>
          </cell>
        </row>
        <row r="15180">
          <cell r="A15180" t="str">
            <v>FY2018</v>
          </cell>
        </row>
        <row r="15181">
          <cell r="A15181" t="str">
            <v>FY2018</v>
          </cell>
        </row>
        <row r="15182">
          <cell r="A15182" t="str">
            <v>FY2018</v>
          </cell>
        </row>
        <row r="15183">
          <cell r="A15183" t="str">
            <v>FY2018</v>
          </cell>
        </row>
        <row r="15184">
          <cell r="A15184" t="str">
            <v>FY2018</v>
          </cell>
        </row>
        <row r="15185">
          <cell r="A15185" t="str">
            <v>FY2018</v>
          </cell>
        </row>
        <row r="15186">
          <cell r="A15186" t="str">
            <v>FY2018</v>
          </cell>
        </row>
        <row r="15187">
          <cell r="A15187" t="str">
            <v>FY2018</v>
          </cell>
        </row>
        <row r="15188">
          <cell r="A15188" t="str">
            <v>FY2018</v>
          </cell>
        </row>
        <row r="15189">
          <cell r="A15189" t="str">
            <v>FY2018</v>
          </cell>
        </row>
        <row r="15190">
          <cell r="A15190" t="str">
            <v>FY2018</v>
          </cell>
        </row>
        <row r="15191">
          <cell r="A15191" t="str">
            <v>FY2018</v>
          </cell>
        </row>
        <row r="15192">
          <cell r="A15192" t="str">
            <v>FY2018</v>
          </cell>
        </row>
        <row r="15193">
          <cell r="A15193" t="str">
            <v>FY2018</v>
          </cell>
        </row>
        <row r="15194">
          <cell r="A15194" t="str">
            <v>FY2018</v>
          </cell>
        </row>
        <row r="15195">
          <cell r="A15195" t="str">
            <v>FY2018</v>
          </cell>
        </row>
        <row r="15196">
          <cell r="A15196" t="str">
            <v>FY2018</v>
          </cell>
        </row>
        <row r="15197">
          <cell r="A15197" t="str">
            <v>FY2018</v>
          </cell>
        </row>
        <row r="15198">
          <cell r="A15198" t="str">
            <v>FY2018</v>
          </cell>
        </row>
        <row r="15199">
          <cell r="A15199" t="str">
            <v>FY2018</v>
          </cell>
        </row>
        <row r="15200">
          <cell r="A15200" t="str">
            <v>FY2018</v>
          </cell>
        </row>
        <row r="15201">
          <cell r="A15201" t="str">
            <v>FY2018</v>
          </cell>
        </row>
        <row r="15202">
          <cell r="A15202" t="str">
            <v>FY2018</v>
          </cell>
        </row>
        <row r="15203">
          <cell r="A15203" t="str">
            <v>FY2018</v>
          </cell>
        </row>
        <row r="15204">
          <cell r="A15204" t="str">
            <v>FY2018</v>
          </cell>
        </row>
        <row r="15205">
          <cell r="A15205" t="str">
            <v>FY2018</v>
          </cell>
        </row>
        <row r="15206">
          <cell r="A15206" t="str">
            <v>FY2018</v>
          </cell>
        </row>
        <row r="15207">
          <cell r="A15207" t="str">
            <v>FY2018</v>
          </cell>
        </row>
        <row r="15208">
          <cell r="A15208" t="str">
            <v>FY2018</v>
          </cell>
        </row>
        <row r="15209">
          <cell r="A15209" t="str">
            <v>FY2018</v>
          </cell>
        </row>
        <row r="15210">
          <cell r="A15210" t="str">
            <v>FY2018</v>
          </cell>
        </row>
        <row r="15211">
          <cell r="A15211" t="str">
            <v>FY2018</v>
          </cell>
        </row>
        <row r="15212">
          <cell r="A15212" t="str">
            <v>FY2018</v>
          </cell>
        </row>
        <row r="15213">
          <cell r="A15213" t="str">
            <v>FY2018</v>
          </cell>
        </row>
        <row r="15214">
          <cell r="A15214" t="str">
            <v>FY2018</v>
          </cell>
        </row>
        <row r="15215">
          <cell r="A15215" t="str">
            <v>FY2018</v>
          </cell>
        </row>
        <row r="15216">
          <cell r="A15216" t="str">
            <v>FY2018</v>
          </cell>
        </row>
        <row r="15217">
          <cell r="A15217" t="str">
            <v>FY2018</v>
          </cell>
        </row>
        <row r="15218">
          <cell r="A15218" t="str">
            <v>FY2018</v>
          </cell>
        </row>
        <row r="15219">
          <cell r="A15219" t="str">
            <v>FY2018</v>
          </cell>
        </row>
        <row r="15220">
          <cell r="A15220" t="str">
            <v>FY2018</v>
          </cell>
        </row>
        <row r="15221">
          <cell r="A15221" t="str">
            <v>FY2018</v>
          </cell>
        </row>
        <row r="15222">
          <cell r="A15222" t="str">
            <v>FY2018</v>
          </cell>
        </row>
        <row r="15223">
          <cell r="A15223" t="str">
            <v>FY2018</v>
          </cell>
        </row>
        <row r="15224">
          <cell r="A15224" t="str">
            <v>FY2018</v>
          </cell>
        </row>
        <row r="15225">
          <cell r="A15225" t="str">
            <v>FY2018</v>
          </cell>
        </row>
        <row r="15226">
          <cell r="A15226" t="str">
            <v>FY2018</v>
          </cell>
        </row>
        <row r="15227">
          <cell r="A15227" t="str">
            <v>FY2018</v>
          </cell>
        </row>
        <row r="15228">
          <cell r="A15228" t="str">
            <v>FY2018</v>
          </cell>
        </row>
        <row r="15229">
          <cell r="A15229" t="str">
            <v>FY2018</v>
          </cell>
        </row>
        <row r="15230">
          <cell r="A15230" t="str">
            <v>FY2018</v>
          </cell>
        </row>
        <row r="15231">
          <cell r="A15231" t="str">
            <v>FY2018</v>
          </cell>
        </row>
        <row r="15232">
          <cell r="A15232" t="str">
            <v>FY2018</v>
          </cell>
        </row>
        <row r="15233">
          <cell r="A15233" t="str">
            <v>FY2018</v>
          </cell>
        </row>
        <row r="15234">
          <cell r="A15234" t="str">
            <v>FY2018</v>
          </cell>
        </row>
        <row r="15235">
          <cell r="A15235" t="str">
            <v>FY2018</v>
          </cell>
        </row>
        <row r="15236">
          <cell r="A15236" t="str">
            <v>FY2018</v>
          </cell>
        </row>
        <row r="15237">
          <cell r="A15237" t="str">
            <v>FY2018</v>
          </cell>
        </row>
        <row r="15238">
          <cell r="A15238" t="str">
            <v>FY2018</v>
          </cell>
        </row>
        <row r="15239">
          <cell r="A15239" t="str">
            <v>FY2018</v>
          </cell>
        </row>
        <row r="15240">
          <cell r="A15240" t="str">
            <v>FY2018</v>
          </cell>
        </row>
        <row r="15241">
          <cell r="A15241" t="str">
            <v>FY2018</v>
          </cell>
        </row>
        <row r="15242">
          <cell r="A15242" t="str">
            <v>FY2018</v>
          </cell>
        </row>
        <row r="15243">
          <cell r="A15243" t="str">
            <v>FY2018</v>
          </cell>
        </row>
        <row r="15244">
          <cell r="A15244" t="str">
            <v>FY2018</v>
          </cell>
        </row>
        <row r="15245">
          <cell r="A15245" t="str">
            <v>FY2018</v>
          </cell>
        </row>
        <row r="15246">
          <cell r="A15246" t="str">
            <v>FY2018</v>
          </cell>
        </row>
        <row r="15247">
          <cell r="A15247" t="str">
            <v>FY2018</v>
          </cell>
        </row>
        <row r="15248">
          <cell r="A15248" t="str">
            <v>FY2018</v>
          </cell>
        </row>
        <row r="15249">
          <cell r="A15249" t="str">
            <v>FY2018</v>
          </cell>
        </row>
        <row r="15250">
          <cell r="A15250" t="str">
            <v>FY2018</v>
          </cell>
        </row>
        <row r="15251">
          <cell r="A15251" t="str">
            <v>FY2018</v>
          </cell>
        </row>
        <row r="15252">
          <cell r="A15252" t="str">
            <v>FY2018</v>
          </cell>
        </row>
        <row r="15253">
          <cell r="A15253" t="str">
            <v>FY2018</v>
          </cell>
        </row>
        <row r="15254">
          <cell r="A15254" t="str">
            <v>FY2018</v>
          </cell>
        </row>
        <row r="15255">
          <cell r="A15255" t="str">
            <v>FY2018</v>
          </cell>
        </row>
        <row r="15256">
          <cell r="A15256" t="str">
            <v>FY2018</v>
          </cell>
        </row>
        <row r="15257">
          <cell r="A15257" t="str">
            <v>FY2018</v>
          </cell>
        </row>
        <row r="15258">
          <cell r="A15258" t="str">
            <v>FY2018</v>
          </cell>
        </row>
        <row r="15259">
          <cell r="A15259" t="str">
            <v>FY2018</v>
          </cell>
        </row>
        <row r="15260">
          <cell r="A15260" t="str">
            <v>FY2018</v>
          </cell>
        </row>
        <row r="15261">
          <cell r="A15261" t="str">
            <v>FY2018</v>
          </cell>
        </row>
        <row r="15262">
          <cell r="A15262" t="str">
            <v>FY2018</v>
          </cell>
        </row>
        <row r="15263">
          <cell r="A15263" t="str">
            <v>FY2018</v>
          </cell>
        </row>
        <row r="15264">
          <cell r="A15264" t="str">
            <v>FY2018</v>
          </cell>
        </row>
        <row r="15265">
          <cell r="A15265" t="str">
            <v>FY2018</v>
          </cell>
        </row>
        <row r="15266">
          <cell r="A15266" t="str">
            <v>FY2018</v>
          </cell>
        </row>
        <row r="15267">
          <cell r="A15267" t="str">
            <v>FY2018</v>
          </cell>
        </row>
        <row r="15268">
          <cell r="A15268" t="str">
            <v>FY2018</v>
          </cell>
        </row>
        <row r="15269">
          <cell r="A15269" t="str">
            <v>FY2018</v>
          </cell>
        </row>
        <row r="15270">
          <cell r="A15270" t="str">
            <v>FY2018</v>
          </cell>
        </row>
        <row r="15271">
          <cell r="A15271" t="str">
            <v>FY2018</v>
          </cell>
        </row>
        <row r="15272">
          <cell r="A15272" t="str">
            <v>FY2018</v>
          </cell>
        </row>
        <row r="15273">
          <cell r="A15273" t="str">
            <v>FY2018</v>
          </cell>
        </row>
        <row r="15274">
          <cell r="A15274" t="str">
            <v>FY2018</v>
          </cell>
        </row>
        <row r="15275">
          <cell r="A15275" t="str">
            <v>FY2018</v>
          </cell>
        </row>
        <row r="15276">
          <cell r="A15276" t="str">
            <v>FY2018</v>
          </cell>
        </row>
        <row r="15277">
          <cell r="A15277" t="str">
            <v>FY2018</v>
          </cell>
        </row>
        <row r="15278">
          <cell r="A15278" t="str">
            <v>FY2018</v>
          </cell>
        </row>
        <row r="15279">
          <cell r="A15279" t="str">
            <v>FY2018</v>
          </cell>
        </row>
        <row r="15280">
          <cell r="A15280" t="str">
            <v>FY2018</v>
          </cell>
        </row>
        <row r="15281">
          <cell r="A15281" t="str">
            <v>FY2018</v>
          </cell>
        </row>
        <row r="15282">
          <cell r="A15282" t="str">
            <v>FY2018</v>
          </cell>
        </row>
        <row r="15283">
          <cell r="A15283" t="str">
            <v>FY2018</v>
          </cell>
        </row>
        <row r="15284">
          <cell r="A15284" t="str">
            <v>FY2018</v>
          </cell>
        </row>
        <row r="15285">
          <cell r="A15285" t="str">
            <v>FY2018</v>
          </cell>
        </row>
        <row r="15286">
          <cell r="A15286" t="str">
            <v>FY2018</v>
          </cell>
        </row>
        <row r="15287">
          <cell r="A15287" t="str">
            <v>FY2018</v>
          </cell>
        </row>
        <row r="15288">
          <cell r="A15288" t="str">
            <v>FY2018</v>
          </cell>
        </row>
        <row r="15289">
          <cell r="A15289" t="str">
            <v>FY2018</v>
          </cell>
        </row>
        <row r="15290">
          <cell r="A15290" t="str">
            <v>FY2018</v>
          </cell>
        </row>
        <row r="15291">
          <cell r="A15291" t="str">
            <v>FY2018</v>
          </cell>
        </row>
        <row r="15292">
          <cell r="A15292" t="str">
            <v>FY2018</v>
          </cell>
        </row>
        <row r="15293">
          <cell r="A15293" t="str">
            <v>FY2018</v>
          </cell>
        </row>
        <row r="15294">
          <cell r="A15294" t="str">
            <v>FY2018</v>
          </cell>
        </row>
        <row r="15295">
          <cell r="A15295" t="str">
            <v>FY2018</v>
          </cell>
        </row>
        <row r="15296">
          <cell r="A15296" t="str">
            <v>FY2018</v>
          </cell>
        </row>
        <row r="15297">
          <cell r="A15297" t="str">
            <v>FY2018</v>
          </cell>
        </row>
        <row r="15298">
          <cell r="A15298" t="str">
            <v>FY2018</v>
          </cell>
        </row>
        <row r="15299">
          <cell r="A15299" t="str">
            <v>FY2018</v>
          </cell>
        </row>
        <row r="15300">
          <cell r="A15300" t="str">
            <v>FY2018</v>
          </cell>
        </row>
        <row r="15301">
          <cell r="A15301" t="str">
            <v>FY2018</v>
          </cell>
        </row>
        <row r="15302">
          <cell r="A15302" t="str">
            <v>FY2018</v>
          </cell>
        </row>
        <row r="15303">
          <cell r="A15303" t="str">
            <v>FY2018</v>
          </cell>
        </row>
        <row r="15304">
          <cell r="A15304" t="str">
            <v>FY2018</v>
          </cell>
        </row>
        <row r="15305">
          <cell r="A15305" t="str">
            <v>FY2018</v>
          </cell>
        </row>
        <row r="15306">
          <cell r="A15306" t="str">
            <v>FY2018</v>
          </cell>
        </row>
        <row r="15307">
          <cell r="A15307" t="str">
            <v>FY2018</v>
          </cell>
        </row>
        <row r="15308">
          <cell r="A15308" t="str">
            <v>FY2018</v>
          </cell>
        </row>
        <row r="15309">
          <cell r="A15309" t="str">
            <v>FY2018</v>
          </cell>
        </row>
        <row r="15310">
          <cell r="A15310" t="str">
            <v>FY2018</v>
          </cell>
        </row>
        <row r="15311">
          <cell r="A15311" t="str">
            <v>FY2018</v>
          </cell>
        </row>
        <row r="15312">
          <cell r="A15312" t="str">
            <v>FY2018</v>
          </cell>
        </row>
        <row r="15313">
          <cell r="A15313" t="str">
            <v>FY2018</v>
          </cell>
        </row>
        <row r="15314">
          <cell r="A15314" t="str">
            <v>FY2018</v>
          </cell>
        </row>
        <row r="15315">
          <cell r="A15315" t="str">
            <v>FY2018</v>
          </cell>
        </row>
        <row r="15316">
          <cell r="A15316" t="str">
            <v>FY2018</v>
          </cell>
        </row>
        <row r="15317">
          <cell r="A15317" t="str">
            <v>FY2018</v>
          </cell>
        </row>
        <row r="15318">
          <cell r="A15318" t="str">
            <v>FY2018</v>
          </cell>
        </row>
        <row r="15319">
          <cell r="A15319" t="str">
            <v>FY2018</v>
          </cell>
        </row>
        <row r="15320">
          <cell r="A15320" t="str">
            <v>FY2018</v>
          </cell>
        </row>
        <row r="15321">
          <cell r="A15321" t="str">
            <v>FY2018</v>
          </cell>
        </row>
        <row r="15322">
          <cell r="A15322" t="str">
            <v>FY2018</v>
          </cell>
        </row>
        <row r="15323">
          <cell r="A15323" t="str">
            <v>FY2018</v>
          </cell>
        </row>
        <row r="15324">
          <cell r="A15324" t="str">
            <v>FY2018</v>
          </cell>
        </row>
        <row r="15325">
          <cell r="A15325" t="str">
            <v>FY2018</v>
          </cell>
        </row>
        <row r="15326">
          <cell r="A15326" t="str">
            <v>FY2018</v>
          </cell>
        </row>
        <row r="15327">
          <cell r="A15327" t="str">
            <v>FY2018</v>
          </cell>
        </row>
        <row r="15328">
          <cell r="A15328" t="str">
            <v>FY2018</v>
          </cell>
        </row>
        <row r="15329">
          <cell r="A15329" t="str">
            <v>FY2018</v>
          </cell>
        </row>
        <row r="15330">
          <cell r="A15330" t="str">
            <v>FY2018</v>
          </cell>
        </row>
        <row r="15331">
          <cell r="A15331" t="str">
            <v>FY2018</v>
          </cell>
        </row>
        <row r="15332">
          <cell r="A15332" t="str">
            <v>FY2018</v>
          </cell>
        </row>
        <row r="15333">
          <cell r="A15333" t="str">
            <v>FY2018</v>
          </cell>
        </row>
        <row r="15334">
          <cell r="A15334" t="str">
            <v>FY2018</v>
          </cell>
        </row>
        <row r="15335">
          <cell r="A15335" t="str">
            <v>FY2018</v>
          </cell>
        </row>
        <row r="15336">
          <cell r="A15336" t="str">
            <v>FY2018</v>
          </cell>
        </row>
        <row r="15337">
          <cell r="A15337" t="str">
            <v>FY2018</v>
          </cell>
        </row>
        <row r="15338">
          <cell r="A15338" t="str">
            <v>FY2018</v>
          </cell>
        </row>
        <row r="15339">
          <cell r="A15339" t="str">
            <v>FY2018</v>
          </cell>
        </row>
        <row r="15340">
          <cell r="A15340" t="str">
            <v>FY2018</v>
          </cell>
        </row>
        <row r="15341">
          <cell r="A15341" t="str">
            <v>FY2018</v>
          </cell>
        </row>
        <row r="15342">
          <cell r="A15342" t="str">
            <v>FY2018</v>
          </cell>
        </row>
        <row r="15343">
          <cell r="A15343" t="str">
            <v>FY2018</v>
          </cell>
        </row>
        <row r="15344">
          <cell r="A15344" t="str">
            <v>FY2018</v>
          </cell>
        </row>
        <row r="15345">
          <cell r="A15345" t="str">
            <v>FY2018</v>
          </cell>
        </row>
        <row r="15346">
          <cell r="A15346" t="str">
            <v>FY2018</v>
          </cell>
        </row>
        <row r="15347">
          <cell r="A15347" t="str">
            <v>FY2018</v>
          </cell>
        </row>
        <row r="15348">
          <cell r="A15348" t="str">
            <v>FY2018</v>
          </cell>
        </row>
        <row r="15349">
          <cell r="A15349" t="str">
            <v>FY2018</v>
          </cell>
        </row>
        <row r="15350">
          <cell r="A15350" t="str">
            <v>FY2018</v>
          </cell>
        </row>
        <row r="15351">
          <cell r="A15351" t="str">
            <v>FY2018</v>
          </cell>
        </row>
        <row r="15352">
          <cell r="A15352" t="str">
            <v>FY2018</v>
          </cell>
        </row>
        <row r="15353">
          <cell r="A15353" t="str">
            <v>FY2018</v>
          </cell>
        </row>
        <row r="15354">
          <cell r="A15354" t="str">
            <v>FY2018</v>
          </cell>
        </row>
        <row r="15355">
          <cell r="A15355" t="str">
            <v>FY2018</v>
          </cell>
        </row>
        <row r="15356">
          <cell r="A15356" t="str">
            <v>FY2018</v>
          </cell>
        </row>
        <row r="15357">
          <cell r="A15357" t="str">
            <v>FY2018</v>
          </cell>
        </row>
        <row r="15358">
          <cell r="A15358" t="str">
            <v>FY2018</v>
          </cell>
        </row>
        <row r="15359">
          <cell r="A15359" t="str">
            <v>FY2018</v>
          </cell>
        </row>
        <row r="15360">
          <cell r="A15360" t="str">
            <v>FY2018</v>
          </cell>
        </row>
        <row r="15361">
          <cell r="A15361" t="str">
            <v>FY2018</v>
          </cell>
        </row>
        <row r="15362">
          <cell r="A15362" t="str">
            <v>FY2018</v>
          </cell>
        </row>
        <row r="15363">
          <cell r="A15363" t="str">
            <v>FY2018</v>
          </cell>
        </row>
        <row r="15364">
          <cell r="A15364" t="str">
            <v>FY2018</v>
          </cell>
        </row>
        <row r="15365">
          <cell r="A15365" t="str">
            <v>FY2018</v>
          </cell>
        </row>
        <row r="15366">
          <cell r="A15366" t="str">
            <v>FY2018</v>
          </cell>
        </row>
        <row r="15367">
          <cell r="A15367" t="str">
            <v>FY2018</v>
          </cell>
        </row>
        <row r="15368">
          <cell r="A15368" t="str">
            <v>FY2018</v>
          </cell>
        </row>
        <row r="15369">
          <cell r="A15369" t="str">
            <v>FY2018</v>
          </cell>
        </row>
        <row r="15370">
          <cell r="A15370" t="str">
            <v>FY2018</v>
          </cell>
        </row>
        <row r="15371">
          <cell r="A15371" t="str">
            <v>FY2018</v>
          </cell>
        </row>
        <row r="15372">
          <cell r="A15372" t="str">
            <v>FY2018</v>
          </cell>
        </row>
        <row r="15373">
          <cell r="A15373" t="str">
            <v>FY2018</v>
          </cell>
        </row>
        <row r="15374">
          <cell r="A15374" t="str">
            <v>FY2018</v>
          </cell>
        </row>
        <row r="15375">
          <cell r="A15375" t="str">
            <v>FY2018</v>
          </cell>
        </row>
        <row r="15376">
          <cell r="A15376" t="str">
            <v>FY2018</v>
          </cell>
        </row>
        <row r="15377">
          <cell r="A15377" t="str">
            <v>FY2018</v>
          </cell>
        </row>
        <row r="15378">
          <cell r="A15378" t="str">
            <v>FY2018</v>
          </cell>
        </row>
        <row r="15379">
          <cell r="A15379" t="str">
            <v>FY2018</v>
          </cell>
        </row>
        <row r="15380">
          <cell r="A15380" t="str">
            <v>FY2018</v>
          </cell>
        </row>
        <row r="15381">
          <cell r="A15381" t="str">
            <v>FY2018</v>
          </cell>
        </row>
        <row r="15382">
          <cell r="A15382" t="str">
            <v>FY2018</v>
          </cell>
        </row>
        <row r="15383">
          <cell r="A15383" t="str">
            <v>FY2018</v>
          </cell>
        </row>
        <row r="15384">
          <cell r="A15384" t="str">
            <v>FY2018</v>
          </cell>
        </row>
        <row r="15385">
          <cell r="A15385" t="str">
            <v>FY2018</v>
          </cell>
        </row>
        <row r="15386">
          <cell r="A15386" t="str">
            <v>FY2018</v>
          </cell>
        </row>
        <row r="15387">
          <cell r="A15387" t="str">
            <v>FY2018</v>
          </cell>
        </row>
        <row r="15388">
          <cell r="A15388" t="str">
            <v>FY2018</v>
          </cell>
        </row>
        <row r="15389">
          <cell r="A15389" t="str">
            <v>FY2018</v>
          </cell>
        </row>
        <row r="15390">
          <cell r="A15390" t="str">
            <v>FY2018</v>
          </cell>
        </row>
        <row r="15391">
          <cell r="A15391" t="str">
            <v>FY2018</v>
          </cell>
        </row>
        <row r="15392">
          <cell r="A15392" t="str">
            <v>FY2018</v>
          </cell>
        </row>
        <row r="15393">
          <cell r="A15393" t="str">
            <v>FY2018</v>
          </cell>
        </row>
        <row r="15394">
          <cell r="A15394" t="str">
            <v>FY2018</v>
          </cell>
        </row>
        <row r="15395">
          <cell r="A15395" t="str">
            <v>FY2018</v>
          </cell>
        </row>
        <row r="15396">
          <cell r="A15396" t="str">
            <v>FY2018</v>
          </cell>
        </row>
        <row r="15397">
          <cell r="A15397" t="str">
            <v>FY2018</v>
          </cell>
        </row>
        <row r="15398">
          <cell r="A15398" t="str">
            <v>FY2018</v>
          </cell>
        </row>
        <row r="15399">
          <cell r="A15399" t="str">
            <v>FY2018</v>
          </cell>
        </row>
        <row r="15400">
          <cell r="A15400" t="str">
            <v>FY2018</v>
          </cell>
        </row>
        <row r="15401">
          <cell r="A15401" t="str">
            <v>FY2018</v>
          </cell>
        </row>
        <row r="15402">
          <cell r="A15402" t="str">
            <v>FY2018</v>
          </cell>
        </row>
        <row r="15403">
          <cell r="A15403" t="str">
            <v>FY2018</v>
          </cell>
        </row>
        <row r="15404">
          <cell r="A15404" t="str">
            <v>FY2018</v>
          </cell>
        </row>
        <row r="15405">
          <cell r="A15405" t="str">
            <v>FY2018</v>
          </cell>
        </row>
        <row r="15406">
          <cell r="A15406" t="str">
            <v>FY2018</v>
          </cell>
        </row>
        <row r="15407">
          <cell r="A15407" t="str">
            <v>FY2018</v>
          </cell>
        </row>
        <row r="15408">
          <cell r="A15408" t="str">
            <v>FY2018</v>
          </cell>
        </row>
        <row r="15409">
          <cell r="A15409" t="str">
            <v>FY2018</v>
          </cell>
        </row>
        <row r="15410">
          <cell r="A15410" t="str">
            <v>FY2018</v>
          </cell>
        </row>
        <row r="15411">
          <cell r="A15411" t="str">
            <v>FY2018</v>
          </cell>
        </row>
        <row r="15412">
          <cell r="A15412" t="str">
            <v>FY2018</v>
          </cell>
        </row>
        <row r="15413">
          <cell r="A15413" t="str">
            <v>FY2018</v>
          </cell>
        </row>
        <row r="15414">
          <cell r="A15414" t="str">
            <v>FY2018</v>
          </cell>
        </row>
        <row r="15415">
          <cell r="A15415" t="str">
            <v>FY2018</v>
          </cell>
        </row>
        <row r="15416">
          <cell r="A15416" t="str">
            <v>FY2018</v>
          </cell>
        </row>
        <row r="15417">
          <cell r="A15417" t="str">
            <v>FY2018</v>
          </cell>
        </row>
        <row r="15418">
          <cell r="A15418" t="str">
            <v>FY2018</v>
          </cell>
        </row>
        <row r="15419">
          <cell r="A15419" t="str">
            <v>FY2018</v>
          </cell>
        </row>
        <row r="15420">
          <cell r="A15420" t="str">
            <v>FY2018</v>
          </cell>
        </row>
        <row r="15421">
          <cell r="A15421" t="str">
            <v>FY2018</v>
          </cell>
        </row>
        <row r="15422">
          <cell r="A15422" t="str">
            <v>FY2018</v>
          </cell>
        </row>
        <row r="15423">
          <cell r="A15423" t="str">
            <v>FY2018</v>
          </cell>
        </row>
        <row r="15424">
          <cell r="A15424" t="str">
            <v>FY2018</v>
          </cell>
        </row>
        <row r="15425">
          <cell r="A15425" t="str">
            <v>FY2018</v>
          </cell>
        </row>
        <row r="15426">
          <cell r="A15426" t="str">
            <v>FY2018</v>
          </cell>
        </row>
        <row r="15427">
          <cell r="A15427" t="str">
            <v>FY2018</v>
          </cell>
        </row>
        <row r="15428">
          <cell r="A15428" t="str">
            <v>FY2018</v>
          </cell>
        </row>
        <row r="15429">
          <cell r="A15429" t="str">
            <v>FY2018</v>
          </cell>
        </row>
        <row r="15430">
          <cell r="A15430" t="str">
            <v>FY2018</v>
          </cell>
        </row>
        <row r="15431">
          <cell r="A15431" t="str">
            <v>FY2018</v>
          </cell>
        </row>
        <row r="15432">
          <cell r="A15432" t="str">
            <v>FY2018</v>
          </cell>
        </row>
        <row r="15433">
          <cell r="A15433" t="str">
            <v>FY2018</v>
          </cell>
        </row>
        <row r="15434">
          <cell r="A15434" t="str">
            <v>FY2018</v>
          </cell>
        </row>
        <row r="15435">
          <cell r="A15435" t="str">
            <v>FY2018</v>
          </cell>
        </row>
        <row r="15436">
          <cell r="A15436" t="str">
            <v>FY2018</v>
          </cell>
        </row>
        <row r="15437">
          <cell r="A15437" t="str">
            <v>FY2018</v>
          </cell>
        </row>
        <row r="15438">
          <cell r="A15438" t="str">
            <v>FY2018</v>
          </cell>
        </row>
        <row r="15439">
          <cell r="A15439" t="str">
            <v>FY2018</v>
          </cell>
        </row>
        <row r="15440">
          <cell r="A15440" t="str">
            <v>FY2018</v>
          </cell>
        </row>
        <row r="15441">
          <cell r="A15441" t="str">
            <v>FY2018</v>
          </cell>
        </row>
        <row r="15442">
          <cell r="A15442" t="str">
            <v>FY2018</v>
          </cell>
        </row>
        <row r="15443">
          <cell r="A15443" t="str">
            <v>FY2018</v>
          </cell>
        </row>
        <row r="15444">
          <cell r="A15444" t="str">
            <v>FY2018</v>
          </cell>
        </row>
        <row r="15445">
          <cell r="A15445" t="str">
            <v>FY2018</v>
          </cell>
        </row>
        <row r="15446">
          <cell r="A15446" t="str">
            <v>FY2018</v>
          </cell>
        </row>
        <row r="15447">
          <cell r="A15447" t="str">
            <v>FY2018</v>
          </cell>
        </row>
        <row r="15448">
          <cell r="A15448" t="str">
            <v>FY2018</v>
          </cell>
        </row>
        <row r="15449">
          <cell r="A15449" t="str">
            <v>FY2018</v>
          </cell>
        </row>
        <row r="15450">
          <cell r="A15450" t="str">
            <v>FY2018</v>
          </cell>
        </row>
        <row r="15451">
          <cell r="A15451" t="str">
            <v>FY2018</v>
          </cell>
        </row>
        <row r="15452">
          <cell r="A15452" t="str">
            <v>FY2018</v>
          </cell>
        </row>
        <row r="15453">
          <cell r="A15453" t="str">
            <v>FY2018</v>
          </cell>
        </row>
        <row r="15454">
          <cell r="A15454" t="str">
            <v>FY2018</v>
          </cell>
        </row>
        <row r="15455">
          <cell r="A15455" t="str">
            <v>FY2018</v>
          </cell>
        </row>
        <row r="15456">
          <cell r="A15456" t="str">
            <v>FY2018</v>
          </cell>
        </row>
        <row r="15457">
          <cell r="A15457" t="str">
            <v>FY2018</v>
          </cell>
        </row>
        <row r="15458">
          <cell r="A15458" t="str">
            <v>FY2018</v>
          </cell>
        </row>
        <row r="15459">
          <cell r="A15459" t="str">
            <v>FY2018</v>
          </cell>
        </row>
        <row r="15460">
          <cell r="A15460" t="str">
            <v>FY2018</v>
          </cell>
        </row>
        <row r="15461">
          <cell r="A15461" t="str">
            <v>FY2018</v>
          </cell>
        </row>
        <row r="15462">
          <cell r="A15462" t="str">
            <v>FY2018</v>
          </cell>
        </row>
        <row r="15463">
          <cell r="A15463" t="str">
            <v>FY2018</v>
          </cell>
        </row>
        <row r="15464">
          <cell r="A15464" t="str">
            <v>FY2018</v>
          </cell>
        </row>
        <row r="15465">
          <cell r="A15465" t="str">
            <v>FY2018</v>
          </cell>
        </row>
        <row r="15466">
          <cell r="A15466" t="str">
            <v>FY2018</v>
          </cell>
        </row>
        <row r="15467">
          <cell r="A15467" t="str">
            <v>FY2018</v>
          </cell>
        </row>
        <row r="15468">
          <cell r="A15468" t="str">
            <v>FY2018</v>
          </cell>
        </row>
        <row r="15469">
          <cell r="A15469" t="str">
            <v>FY2018</v>
          </cell>
        </row>
        <row r="15470">
          <cell r="A15470" t="str">
            <v>FY2018</v>
          </cell>
        </row>
        <row r="15471">
          <cell r="A15471" t="str">
            <v>FY2018</v>
          </cell>
        </row>
        <row r="15472">
          <cell r="A15472" t="str">
            <v>FY2018</v>
          </cell>
        </row>
        <row r="15473">
          <cell r="A15473" t="str">
            <v>FY2018</v>
          </cell>
        </row>
        <row r="15474">
          <cell r="A15474" t="str">
            <v>FY2018</v>
          </cell>
        </row>
        <row r="15475">
          <cell r="A15475" t="str">
            <v>FY2018</v>
          </cell>
        </row>
        <row r="15476">
          <cell r="A15476" t="str">
            <v>FY2018</v>
          </cell>
        </row>
        <row r="15477">
          <cell r="A15477" t="str">
            <v>FY2018</v>
          </cell>
        </row>
        <row r="15478">
          <cell r="A15478" t="str">
            <v>FY2018</v>
          </cell>
        </row>
        <row r="15479">
          <cell r="A15479" t="str">
            <v>FY2018</v>
          </cell>
        </row>
        <row r="15480">
          <cell r="A15480" t="str">
            <v>FY2018</v>
          </cell>
        </row>
        <row r="15481">
          <cell r="A15481" t="str">
            <v>FY2018</v>
          </cell>
        </row>
        <row r="15482">
          <cell r="A15482" t="str">
            <v>FY2018</v>
          </cell>
        </row>
        <row r="15483">
          <cell r="A15483" t="str">
            <v>FY2018</v>
          </cell>
        </row>
        <row r="15484">
          <cell r="A15484" t="str">
            <v>FY2018</v>
          </cell>
        </row>
        <row r="15485">
          <cell r="A15485" t="str">
            <v>FY2018</v>
          </cell>
        </row>
        <row r="15486">
          <cell r="A15486" t="str">
            <v>FY2018</v>
          </cell>
        </row>
        <row r="15487">
          <cell r="A15487" t="str">
            <v>FY2018</v>
          </cell>
        </row>
        <row r="15488">
          <cell r="A15488" t="str">
            <v>FY2018</v>
          </cell>
        </row>
        <row r="15489">
          <cell r="A15489" t="str">
            <v>FY2018</v>
          </cell>
        </row>
        <row r="15490">
          <cell r="A15490" t="str">
            <v>FY2018</v>
          </cell>
        </row>
        <row r="15491">
          <cell r="A15491" t="str">
            <v>FY2018</v>
          </cell>
        </row>
        <row r="15492">
          <cell r="A15492" t="str">
            <v>FY2018</v>
          </cell>
        </row>
        <row r="15493">
          <cell r="A15493" t="str">
            <v>FY2018</v>
          </cell>
        </row>
        <row r="15494">
          <cell r="A15494" t="str">
            <v>FY2018</v>
          </cell>
        </row>
        <row r="15495">
          <cell r="A15495" t="str">
            <v>FY2018</v>
          </cell>
        </row>
        <row r="15496">
          <cell r="A15496" t="str">
            <v>FY2018</v>
          </cell>
        </row>
        <row r="15497">
          <cell r="A15497" t="str">
            <v>FY2018</v>
          </cell>
        </row>
        <row r="15498">
          <cell r="A15498" t="str">
            <v>FY2018</v>
          </cell>
        </row>
        <row r="15499">
          <cell r="A15499" t="str">
            <v>FY2018</v>
          </cell>
        </row>
        <row r="15500">
          <cell r="A15500" t="str">
            <v>FY2018</v>
          </cell>
        </row>
        <row r="15501">
          <cell r="A15501" t="str">
            <v>FY2018</v>
          </cell>
        </row>
        <row r="15502">
          <cell r="A15502" t="str">
            <v>FY2018</v>
          </cell>
        </row>
        <row r="15503">
          <cell r="A15503" t="str">
            <v>FY2018</v>
          </cell>
        </row>
        <row r="15504">
          <cell r="A15504" t="str">
            <v>FY2018</v>
          </cell>
        </row>
        <row r="15505">
          <cell r="A15505" t="str">
            <v>FY2018</v>
          </cell>
        </row>
        <row r="15506">
          <cell r="A15506" t="str">
            <v>FY2018</v>
          </cell>
        </row>
        <row r="15507">
          <cell r="A15507" t="str">
            <v>FY2018</v>
          </cell>
        </row>
        <row r="15508">
          <cell r="A15508" t="str">
            <v>FY2018</v>
          </cell>
        </row>
        <row r="15509">
          <cell r="A15509" t="str">
            <v>FY2018</v>
          </cell>
        </row>
        <row r="15510">
          <cell r="A15510" t="str">
            <v>FY2018</v>
          </cell>
        </row>
        <row r="15511">
          <cell r="A15511" t="str">
            <v>FY2018</v>
          </cell>
        </row>
        <row r="15512">
          <cell r="A15512" t="str">
            <v>FY2018</v>
          </cell>
        </row>
        <row r="15513">
          <cell r="A15513" t="str">
            <v>FY2018</v>
          </cell>
        </row>
        <row r="15514">
          <cell r="A15514" t="str">
            <v>FY2018</v>
          </cell>
        </row>
        <row r="15515">
          <cell r="A15515" t="str">
            <v>FY2018</v>
          </cell>
        </row>
        <row r="15516">
          <cell r="A15516" t="str">
            <v>FY2018</v>
          </cell>
        </row>
        <row r="15517">
          <cell r="A15517" t="str">
            <v>FY2018</v>
          </cell>
        </row>
        <row r="15518">
          <cell r="A15518" t="str">
            <v>FY2018</v>
          </cell>
        </row>
        <row r="15519">
          <cell r="A15519" t="str">
            <v>FY2018</v>
          </cell>
        </row>
        <row r="15520">
          <cell r="A15520" t="str">
            <v>FY2018</v>
          </cell>
        </row>
        <row r="15521">
          <cell r="A15521" t="str">
            <v>FY2018</v>
          </cell>
        </row>
        <row r="15522">
          <cell r="A15522" t="str">
            <v>FY2018</v>
          </cell>
        </row>
        <row r="15523">
          <cell r="A15523" t="str">
            <v>FY2018</v>
          </cell>
        </row>
        <row r="15524">
          <cell r="A15524" t="str">
            <v>FY2018</v>
          </cell>
        </row>
        <row r="15525">
          <cell r="A15525" t="str">
            <v>FY2018</v>
          </cell>
        </row>
        <row r="15526">
          <cell r="A15526" t="str">
            <v>FY2018</v>
          </cell>
        </row>
        <row r="15527">
          <cell r="A15527" t="str">
            <v>FY2018</v>
          </cell>
        </row>
        <row r="15528">
          <cell r="A15528" t="str">
            <v>FY2018</v>
          </cell>
        </row>
        <row r="15529">
          <cell r="A15529" t="str">
            <v>FY2018</v>
          </cell>
        </row>
        <row r="15530">
          <cell r="A15530" t="str">
            <v>FY2018</v>
          </cell>
        </row>
        <row r="15531">
          <cell r="A15531" t="str">
            <v>FY2018</v>
          </cell>
        </row>
        <row r="15532">
          <cell r="A15532" t="str">
            <v>FY2018</v>
          </cell>
        </row>
        <row r="15533">
          <cell r="A15533" t="str">
            <v>FY2018</v>
          </cell>
        </row>
        <row r="15534">
          <cell r="A15534" t="str">
            <v>FY2018</v>
          </cell>
        </row>
        <row r="15535">
          <cell r="A15535" t="str">
            <v>FY2018</v>
          </cell>
        </row>
        <row r="15536">
          <cell r="A15536" t="str">
            <v>FY2018</v>
          </cell>
        </row>
        <row r="15537">
          <cell r="A15537" t="str">
            <v>FY2018</v>
          </cell>
        </row>
        <row r="15538">
          <cell r="A15538" t="str">
            <v>FY2018</v>
          </cell>
        </row>
        <row r="15539">
          <cell r="A15539" t="str">
            <v>FY2018</v>
          </cell>
        </row>
        <row r="15540">
          <cell r="A15540" t="str">
            <v>FY2018</v>
          </cell>
        </row>
        <row r="15541">
          <cell r="A15541" t="str">
            <v>FY2018</v>
          </cell>
        </row>
        <row r="15542">
          <cell r="A15542" t="str">
            <v>FY2018</v>
          </cell>
        </row>
        <row r="15543">
          <cell r="A15543" t="str">
            <v>FY2018</v>
          </cell>
        </row>
        <row r="15544">
          <cell r="A15544" t="str">
            <v>FY2018</v>
          </cell>
        </row>
        <row r="15545">
          <cell r="A15545" t="str">
            <v>FY2018</v>
          </cell>
        </row>
        <row r="15546">
          <cell r="A15546" t="str">
            <v>FY2018</v>
          </cell>
        </row>
        <row r="15547">
          <cell r="A15547" t="str">
            <v>FY2018</v>
          </cell>
        </row>
        <row r="15548">
          <cell r="A15548" t="str">
            <v>FY2018</v>
          </cell>
        </row>
        <row r="15549">
          <cell r="A15549" t="str">
            <v>FY2018</v>
          </cell>
        </row>
        <row r="15550">
          <cell r="A15550" t="str">
            <v>FY2018</v>
          </cell>
        </row>
        <row r="15551">
          <cell r="A15551" t="str">
            <v>FY2018</v>
          </cell>
        </row>
        <row r="15552">
          <cell r="A15552" t="str">
            <v>FY2018</v>
          </cell>
        </row>
        <row r="15553">
          <cell r="A15553" t="str">
            <v>FY2018</v>
          </cell>
        </row>
        <row r="15554">
          <cell r="A15554" t="str">
            <v>FY2018</v>
          </cell>
        </row>
        <row r="15555">
          <cell r="A15555" t="str">
            <v>FY2018</v>
          </cell>
        </row>
        <row r="15556">
          <cell r="A15556" t="str">
            <v>FY2018</v>
          </cell>
        </row>
        <row r="15557">
          <cell r="A15557" t="str">
            <v>FY2018</v>
          </cell>
        </row>
        <row r="15558">
          <cell r="A15558" t="str">
            <v>FY2018</v>
          </cell>
        </row>
        <row r="15559">
          <cell r="A15559" t="str">
            <v>FY2018</v>
          </cell>
        </row>
        <row r="15560">
          <cell r="A15560" t="str">
            <v>FY2018</v>
          </cell>
        </row>
        <row r="15561">
          <cell r="A15561" t="str">
            <v>FY2018</v>
          </cell>
        </row>
        <row r="15562">
          <cell r="A15562" t="str">
            <v>FY2018</v>
          </cell>
        </row>
        <row r="15563">
          <cell r="A15563" t="str">
            <v>FY2018</v>
          </cell>
        </row>
        <row r="15564">
          <cell r="A15564" t="str">
            <v>FY2018</v>
          </cell>
        </row>
        <row r="15565">
          <cell r="A15565" t="str">
            <v>FY2018</v>
          </cell>
        </row>
        <row r="15566">
          <cell r="A15566" t="str">
            <v>FY2018</v>
          </cell>
        </row>
        <row r="15567">
          <cell r="A15567" t="str">
            <v>FY2018</v>
          </cell>
        </row>
        <row r="15568">
          <cell r="A15568" t="str">
            <v>FY2018</v>
          </cell>
        </row>
        <row r="15569">
          <cell r="A15569" t="str">
            <v>FY2018</v>
          </cell>
        </row>
        <row r="15570">
          <cell r="A15570" t="str">
            <v>FY2018</v>
          </cell>
        </row>
        <row r="15571">
          <cell r="A15571" t="str">
            <v>FY2018</v>
          </cell>
        </row>
        <row r="15572">
          <cell r="A15572" t="str">
            <v>FY2018</v>
          </cell>
        </row>
        <row r="15573">
          <cell r="A15573" t="str">
            <v>FY2018</v>
          </cell>
        </row>
        <row r="15574">
          <cell r="A15574" t="str">
            <v>FY2018</v>
          </cell>
        </row>
        <row r="15575">
          <cell r="A15575" t="str">
            <v>FY2018</v>
          </cell>
        </row>
        <row r="15576">
          <cell r="A15576" t="str">
            <v>FY2018</v>
          </cell>
        </row>
        <row r="15577">
          <cell r="A15577" t="str">
            <v>FY2018</v>
          </cell>
        </row>
        <row r="15578">
          <cell r="A15578" t="str">
            <v>FY2018</v>
          </cell>
        </row>
        <row r="15579">
          <cell r="A15579" t="str">
            <v>FY2018</v>
          </cell>
        </row>
        <row r="15580">
          <cell r="A15580" t="str">
            <v>FY2018</v>
          </cell>
        </row>
        <row r="15581">
          <cell r="A15581" t="str">
            <v>FY2018</v>
          </cell>
        </row>
        <row r="15582">
          <cell r="A15582" t="str">
            <v>FY2018</v>
          </cell>
        </row>
        <row r="15583">
          <cell r="A15583" t="str">
            <v>FY2018</v>
          </cell>
        </row>
        <row r="15584">
          <cell r="A15584" t="str">
            <v>FY2018</v>
          </cell>
        </row>
        <row r="15585">
          <cell r="A15585" t="str">
            <v>FY2018</v>
          </cell>
        </row>
        <row r="15586">
          <cell r="A15586" t="str">
            <v>FY2018</v>
          </cell>
        </row>
        <row r="15587">
          <cell r="A15587" t="str">
            <v>FY2018</v>
          </cell>
        </row>
        <row r="15588">
          <cell r="A15588" t="str">
            <v>FY2018</v>
          </cell>
        </row>
        <row r="15589">
          <cell r="A15589" t="str">
            <v>FY2018</v>
          </cell>
        </row>
        <row r="15590">
          <cell r="A15590" t="str">
            <v>FY2018</v>
          </cell>
        </row>
        <row r="15591">
          <cell r="A15591" t="str">
            <v>FY2018</v>
          </cell>
        </row>
        <row r="15592">
          <cell r="A15592" t="str">
            <v>FY2018</v>
          </cell>
        </row>
        <row r="15593">
          <cell r="A15593" t="str">
            <v>FY2018</v>
          </cell>
        </row>
        <row r="15594">
          <cell r="A15594" t="str">
            <v>FY2018</v>
          </cell>
        </row>
        <row r="15595">
          <cell r="A15595" t="str">
            <v>FY2018</v>
          </cell>
        </row>
        <row r="15596">
          <cell r="A15596" t="str">
            <v>FY2018</v>
          </cell>
        </row>
        <row r="15597">
          <cell r="A15597" t="str">
            <v>FY2018</v>
          </cell>
        </row>
        <row r="15598">
          <cell r="A15598" t="str">
            <v>FY2018</v>
          </cell>
        </row>
        <row r="15599">
          <cell r="A15599" t="str">
            <v>FY2018</v>
          </cell>
        </row>
        <row r="15600">
          <cell r="A15600" t="str">
            <v>FY2018</v>
          </cell>
        </row>
        <row r="15601">
          <cell r="A15601" t="str">
            <v>FY2018</v>
          </cell>
        </row>
        <row r="15602">
          <cell r="A15602" t="str">
            <v>FY2018</v>
          </cell>
        </row>
        <row r="15603">
          <cell r="A15603" t="str">
            <v>FY2018</v>
          </cell>
        </row>
        <row r="15604">
          <cell r="A15604" t="str">
            <v>FY2018</v>
          </cell>
        </row>
        <row r="15605">
          <cell r="A15605" t="str">
            <v>FY2018</v>
          </cell>
        </row>
        <row r="15606">
          <cell r="A15606" t="str">
            <v>FY2018</v>
          </cell>
        </row>
        <row r="15607">
          <cell r="A15607" t="str">
            <v>FY2018</v>
          </cell>
        </row>
        <row r="15608">
          <cell r="A15608" t="str">
            <v>FY2018</v>
          </cell>
        </row>
        <row r="15609">
          <cell r="A15609" t="str">
            <v>FY2018</v>
          </cell>
        </row>
        <row r="15610">
          <cell r="A15610" t="str">
            <v>FY2018</v>
          </cell>
        </row>
        <row r="15611">
          <cell r="A15611" t="str">
            <v>FY2018</v>
          </cell>
        </row>
        <row r="15612">
          <cell r="A15612" t="str">
            <v>FY2018</v>
          </cell>
        </row>
        <row r="15613">
          <cell r="A15613" t="str">
            <v>FY2018</v>
          </cell>
        </row>
        <row r="15614">
          <cell r="A15614" t="str">
            <v>FY2018</v>
          </cell>
        </row>
        <row r="15615">
          <cell r="A15615" t="str">
            <v>FY2018</v>
          </cell>
        </row>
        <row r="15616">
          <cell r="A15616" t="str">
            <v>FY2018</v>
          </cell>
        </row>
        <row r="15617">
          <cell r="A15617" t="str">
            <v>FY2018</v>
          </cell>
        </row>
        <row r="15618">
          <cell r="A15618" t="str">
            <v>FY2018</v>
          </cell>
        </row>
        <row r="15619">
          <cell r="A15619" t="str">
            <v>FY2018</v>
          </cell>
        </row>
        <row r="15620">
          <cell r="A15620" t="str">
            <v>FY2018</v>
          </cell>
        </row>
        <row r="15621">
          <cell r="A15621" t="str">
            <v>FY2018</v>
          </cell>
        </row>
        <row r="15622">
          <cell r="A15622" t="str">
            <v>FY2018</v>
          </cell>
        </row>
        <row r="15623">
          <cell r="A15623" t="str">
            <v>FY2018</v>
          </cell>
        </row>
        <row r="15624">
          <cell r="A15624" t="str">
            <v>FY2018</v>
          </cell>
        </row>
        <row r="15625">
          <cell r="A15625" t="str">
            <v>FY2018</v>
          </cell>
        </row>
        <row r="15626">
          <cell r="A15626" t="str">
            <v>FY2018</v>
          </cell>
        </row>
        <row r="15627">
          <cell r="A15627" t="str">
            <v>FY2018</v>
          </cell>
        </row>
        <row r="15628">
          <cell r="A15628" t="str">
            <v>FY2018</v>
          </cell>
        </row>
        <row r="15629">
          <cell r="A15629" t="str">
            <v>FY2018</v>
          </cell>
        </row>
        <row r="15630">
          <cell r="A15630" t="str">
            <v>FY2018</v>
          </cell>
        </row>
        <row r="15631">
          <cell r="A15631" t="str">
            <v>FY2018</v>
          </cell>
        </row>
        <row r="15632">
          <cell r="A15632" t="str">
            <v>FY2018</v>
          </cell>
        </row>
        <row r="15633">
          <cell r="A15633" t="str">
            <v>FY2018</v>
          </cell>
        </row>
        <row r="15634">
          <cell r="A15634" t="str">
            <v>FY2018</v>
          </cell>
        </row>
        <row r="15635">
          <cell r="A15635" t="str">
            <v>FY2018</v>
          </cell>
        </row>
        <row r="15636">
          <cell r="A15636" t="str">
            <v>FY2018</v>
          </cell>
        </row>
        <row r="15637">
          <cell r="A15637" t="str">
            <v>FY2018</v>
          </cell>
        </row>
        <row r="15638">
          <cell r="A15638" t="str">
            <v>FY2018</v>
          </cell>
        </row>
        <row r="15639">
          <cell r="A15639" t="str">
            <v>FY2018</v>
          </cell>
        </row>
        <row r="15640">
          <cell r="A15640" t="str">
            <v>FY2018</v>
          </cell>
        </row>
        <row r="15641">
          <cell r="A15641" t="str">
            <v>FY2018</v>
          </cell>
        </row>
        <row r="15642">
          <cell r="A15642" t="str">
            <v>FY2018</v>
          </cell>
        </row>
        <row r="15643">
          <cell r="A15643" t="str">
            <v>FY2018</v>
          </cell>
        </row>
        <row r="15644">
          <cell r="A15644" t="str">
            <v>FY2018</v>
          </cell>
        </row>
        <row r="15645">
          <cell r="A15645" t="str">
            <v>FY2018</v>
          </cell>
        </row>
        <row r="15646">
          <cell r="A15646" t="str">
            <v>FY2018</v>
          </cell>
        </row>
        <row r="15647">
          <cell r="A15647" t="str">
            <v>FY2018</v>
          </cell>
        </row>
        <row r="15648">
          <cell r="A15648" t="str">
            <v>FY2018</v>
          </cell>
        </row>
        <row r="15649">
          <cell r="A15649" t="str">
            <v>FY2018</v>
          </cell>
        </row>
        <row r="15650">
          <cell r="A15650" t="str">
            <v>FY2018</v>
          </cell>
        </row>
        <row r="15651">
          <cell r="A15651" t="str">
            <v>FY2018</v>
          </cell>
        </row>
        <row r="15652">
          <cell r="A15652" t="str">
            <v>FY2018</v>
          </cell>
        </row>
        <row r="15653">
          <cell r="A15653" t="str">
            <v>FY2018</v>
          </cell>
        </row>
        <row r="15654">
          <cell r="A15654" t="str">
            <v>FY2018</v>
          </cell>
        </row>
        <row r="15655">
          <cell r="A15655" t="str">
            <v>FY2018</v>
          </cell>
        </row>
        <row r="15656">
          <cell r="A15656" t="str">
            <v>FY2018</v>
          </cell>
        </row>
        <row r="15657">
          <cell r="A15657" t="str">
            <v>FY2018</v>
          </cell>
        </row>
        <row r="15658">
          <cell r="A15658" t="str">
            <v>FY2018</v>
          </cell>
        </row>
        <row r="15659">
          <cell r="A15659" t="str">
            <v>FY2018</v>
          </cell>
        </row>
        <row r="15660">
          <cell r="A15660" t="str">
            <v>FY2018</v>
          </cell>
        </row>
        <row r="15661">
          <cell r="A15661" t="str">
            <v>FY2018</v>
          </cell>
        </row>
        <row r="15662">
          <cell r="A15662" t="str">
            <v>FY2018</v>
          </cell>
        </row>
        <row r="15663">
          <cell r="A15663" t="str">
            <v>FY2018</v>
          </cell>
        </row>
        <row r="15664">
          <cell r="A15664" t="str">
            <v>FY2018</v>
          </cell>
        </row>
        <row r="15665">
          <cell r="A15665" t="str">
            <v>FY2018</v>
          </cell>
        </row>
        <row r="15666">
          <cell r="A15666" t="str">
            <v>FY2018</v>
          </cell>
        </row>
        <row r="15667">
          <cell r="A15667" t="str">
            <v>FY2018</v>
          </cell>
        </row>
        <row r="15668">
          <cell r="A15668" t="str">
            <v>FY2018</v>
          </cell>
        </row>
        <row r="15669">
          <cell r="A15669" t="str">
            <v>FY2018</v>
          </cell>
        </row>
        <row r="15670">
          <cell r="A15670" t="str">
            <v>FY2018</v>
          </cell>
        </row>
        <row r="15671">
          <cell r="A15671" t="str">
            <v>FY2018</v>
          </cell>
        </row>
        <row r="15672">
          <cell r="A15672" t="str">
            <v>FY2018</v>
          </cell>
        </row>
        <row r="15673">
          <cell r="A15673" t="str">
            <v>FY2018</v>
          </cell>
        </row>
        <row r="15674">
          <cell r="A15674" t="str">
            <v>FY2018</v>
          </cell>
        </row>
        <row r="15675">
          <cell r="A15675" t="str">
            <v>FY2018</v>
          </cell>
        </row>
        <row r="15676">
          <cell r="A15676" t="str">
            <v>FY2018</v>
          </cell>
        </row>
        <row r="15677">
          <cell r="A15677" t="str">
            <v>FY2018</v>
          </cell>
        </row>
        <row r="15678">
          <cell r="A15678" t="str">
            <v>FY2018</v>
          </cell>
        </row>
        <row r="15679">
          <cell r="A15679" t="str">
            <v>FY2018</v>
          </cell>
        </row>
        <row r="15680">
          <cell r="A15680" t="str">
            <v>FY2018</v>
          </cell>
        </row>
        <row r="15681">
          <cell r="A15681" t="str">
            <v>FY2018</v>
          </cell>
        </row>
        <row r="15682">
          <cell r="A15682" t="str">
            <v>FY2018</v>
          </cell>
        </row>
        <row r="15683">
          <cell r="A15683" t="str">
            <v>FY2018</v>
          </cell>
        </row>
        <row r="15684">
          <cell r="A15684" t="str">
            <v>FY2018</v>
          </cell>
        </row>
        <row r="15685">
          <cell r="A15685" t="str">
            <v>FY2018</v>
          </cell>
        </row>
        <row r="15686">
          <cell r="A15686" t="str">
            <v>FY2018</v>
          </cell>
        </row>
        <row r="15687">
          <cell r="A15687" t="str">
            <v>FY2018</v>
          </cell>
        </row>
        <row r="15688">
          <cell r="A15688" t="str">
            <v>FY2018</v>
          </cell>
        </row>
        <row r="15689">
          <cell r="A15689" t="str">
            <v>FY2018</v>
          </cell>
        </row>
        <row r="15690">
          <cell r="A15690" t="str">
            <v>FY2018</v>
          </cell>
        </row>
        <row r="15691">
          <cell r="A15691" t="str">
            <v>FY2018</v>
          </cell>
        </row>
        <row r="15692">
          <cell r="A15692" t="str">
            <v>FY2018</v>
          </cell>
        </row>
        <row r="15693">
          <cell r="A15693" t="str">
            <v>FY2018</v>
          </cell>
        </row>
        <row r="15694">
          <cell r="A15694" t="str">
            <v>FY2018</v>
          </cell>
        </row>
        <row r="15695">
          <cell r="A15695" t="str">
            <v>FY2018</v>
          </cell>
        </row>
        <row r="15696">
          <cell r="A15696" t="str">
            <v>FY2018</v>
          </cell>
        </row>
        <row r="15697">
          <cell r="A15697" t="str">
            <v>FY2018</v>
          </cell>
        </row>
        <row r="15698">
          <cell r="A15698" t="str">
            <v>FY2018</v>
          </cell>
        </row>
        <row r="15699">
          <cell r="A15699" t="str">
            <v>FY2018</v>
          </cell>
        </row>
        <row r="15700">
          <cell r="A15700" t="str">
            <v>FY2018</v>
          </cell>
        </row>
        <row r="15701">
          <cell r="A15701" t="str">
            <v>FY2018</v>
          </cell>
        </row>
        <row r="15702">
          <cell r="A15702" t="str">
            <v>FY2018</v>
          </cell>
        </row>
        <row r="15703">
          <cell r="A15703" t="str">
            <v>FY2018</v>
          </cell>
        </row>
        <row r="15704">
          <cell r="A15704" t="str">
            <v>FY2018</v>
          </cell>
        </row>
        <row r="15705">
          <cell r="A15705" t="str">
            <v>FY2018</v>
          </cell>
        </row>
        <row r="15706">
          <cell r="A15706" t="str">
            <v>FY2018</v>
          </cell>
        </row>
        <row r="15707">
          <cell r="A15707" t="str">
            <v>FY2018</v>
          </cell>
        </row>
        <row r="15708">
          <cell r="A15708" t="str">
            <v>FY2018</v>
          </cell>
        </row>
        <row r="15709">
          <cell r="A15709" t="str">
            <v>FY2018</v>
          </cell>
        </row>
        <row r="15710">
          <cell r="A15710" t="str">
            <v>FY2018</v>
          </cell>
        </row>
        <row r="15711">
          <cell r="A15711" t="str">
            <v>FY2018</v>
          </cell>
        </row>
        <row r="15712">
          <cell r="A15712" t="str">
            <v>FY2018</v>
          </cell>
        </row>
        <row r="15713">
          <cell r="A15713" t="str">
            <v>FY2018</v>
          </cell>
        </row>
        <row r="15714">
          <cell r="A15714" t="str">
            <v>FY2018</v>
          </cell>
        </row>
        <row r="15715">
          <cell r="A15715" t="str">
            <v>FY2018</v>
          </cell>
        </row>
        <row r="15716">
          <cell r="A15716" t="str">
            <v>FY2018</v>
          </cell>
        </row>
        <row r="15717">
          <cell r="A15717" t="str">
            <v>FY2018</v>
          </cell>
        </row>
        <row r="15718">
          <cell r="A15718" t="str">
            <v>FY2018</v>
          </cell>
        </row>
        <row r="15719">
          <cell r="A15719" t="str">
            <v>FY2018</v>
          </cell>
        </row>
        <row r="15720">
          <cell r="A15720" t="str">
            <v>FY2018</v>
          </cell>
        </row>
        <row r="15721">
          <cell r="A15721" t="str">
            <v>FY2018</v>
          </cell>
        </row>
        <row r="15722">
          <cell r="A15722" t="str">
            <v>FY2018</v>
          </cell>
        </row>
        <row r="15723">
          <cell r="A15723" t="str">
            <v>FY2018</v>
          </cell>
        </row>
        <row r="15724">
          <cell r="A15724" t="str">
            <v>FY2018</v>
          </cell>
        </row>
        <row r="15725">
          <cell r="A15725" t="str">
            <v>FY2018</v>
          </cell>
        </row>
        <row r="15726">
          <cell r="A15726" t="str">
            <v>FY2018</v>
          </cell>
        </row>
        <row r="15727">
          <cell r="A15727" t="str">
            <v>FY2018</v>
          </cell>
        </row>
        <row r="15728">
          <cell r="A15728" t="str">
            <v>FY2018</v>
          </cell>
        </row>
        <row r="15729">
          <cell r="A15729" t="str">
            <v>FY2018</v>
          </cell>
        </row>
        <row r="15730">
          <cell r="A15730" t="str">
            <v>FY2018</v>
          </cell>
        </row>
        <row r="15731">
          <cell r="A15731" t="str">
            <v>FY2018</v>
          </cell>
        </row>
        <row r="15732">
          <cell r="A15732" t="str">
            <v>FY2018</v>
          </cell>
        </row>
        <row r="15733">
          <cell r="A15733" t="str">
            <v>FY2018</v>
          </cell>
        </row>
        <row r="15734">
          <cell r="A15734" t="str">
            <v>FY2018</v>
          </cell>
        </row>
        <row r="15735">
          <cell r="A15735" t="str">
            <v>FY2018</v>
          </cell>
        </row>
        <row r="15736">
          <cell r="A15736" t="str">
            <v>FY2018</v>
          </cell>
        </row>
        <row r="15737">
          <cell r="A15737" t="str">
            <v>FY2018</v>
          </cell>
        </row>
        <row r="15738">
          <cell r="A15738" t="str">
            <v>FY2018</v>
          </cell>
        </row>
        <row r="15739">
          <cell r="A15739" t="str">
            <v>FY2018</v>
          </cell>
        </row>
        <row r="15740">
          <cell r="A15740" t="str">
            <v>FY2018</v>
          </cell>
        </row>
        <row r="15741">
          <cell r="A15741" t="str">
            <v>FY2018</v>
          </cell>
        </row>
        <row r="15742">
          <cell r="A15742" t="str">
            <v>FY2018</v>
          </cell>
        </row>
        <row r="15743">
          <cell r="A15743" t="str">
            <v>FY2018</v>
          </cell>
        </row>
        <row r="15744">
          <cell r="A15744" t="str">
            <v>FY2018</v>
          </cell>
        </row>
        <row r="15745">
          <cell r="A15745" t="str">
            <v>FY2018</v>
          </cell>
        </row>
        <row r="15746">
          <cell r="A15746" t="str">
            <v>FY2018</v>
          </cell>
        </row>
        <row r="15747">
          <cell r="A15747" t="str">
            <v>FY2018</v>
          </cell>
        </row>
        <row r="15748">
          <cell r="A15748" t="str">
            <v>FY2018</v>
          </cell>
        </row>
        <row r="15749">
          <cell r="A15749" t="str">
            <v>FY2018</v>
          </cell>
        </row>
        <row r="15750">
          <cell r="A15750" t="str">
            <v>FY2018</v>
          </cell>
        </row>
        <row r="15751">
          <cell r="A15751" t="str">
            <v>FY2018</v>
          </cell>
        </row>
        <row r="15752">
          <cell r="A15752" t="str">
            <v>FY2018</v>
          </cell>
        </row>
        <row r="15753">
          <cell r="A15753" t="str">
            <v>FY2018</v>
          </cell>
        </row>
        <row r="15754">
          <cell r="A15754" t="str">
            <v>FY2018</v>
          </cell>
        </row>
        <row r="15755">
          <cell r="A15755" t="str">
            <v>FY2018</v>
          </cell>
        </row>
        <row r="15756">
          <cell r="A15756" t="str">
            <v>FY2018</v>
          </cell>
        </row>
        <row r="15757">
          <cell r="A15757" t="str">
            <v>FY2018</v>
          </cell>
        </row>
        <row r="15758">
          <cell r="A15758" t="str">
            <v>FY2018</v>
          </cell>
        </row>
        <row r="15759">
          <cell r="A15759" t="str">
            <v>FY2018</v>
          </cell>
        </row>
        <row r="15760">
          <cell r="A15760" t="str">
            <v>FY2018</v>
          </cell>
        </row>
        <row r="15761">
          <cell r="A15761" t="str">
            <v>FY2018</v>
          </cell>
        </row>
        <row r="15762">
          <cell r="A15762" t="str">
            <v>FY2018</v>
          </cell>
        </row>
        <row r="15763">
          <cell r="A15763" t="str">
            <v>FY2018</v>
          </cell>
        </row>
        <row r="15764">
          <cell r="A15764" t="str">
            <v>FY2018</v>
          </cell>
        </row>
        <row r="15765">
          <cell r="A15765" t="str">
            <v>FY2018</v>
          </cell>
        </row>
        <row r="15766">
          <cell r="A15766" t="str">
            <v>FY2018</v>
          </cell>
        </row>
        <row r="15767">
          <cell r="A15767" t="str">
            <v>FY2018</v>
          </cell>
        </row>
        <row r="15768">
          <cell r="A15768" t="str">
            <v>FY2018</v>
          </cell>
        </row>
        <row r="15769">
          <cell r="A15769" t="str">
            <v>FY2018</v>
          </cell>
        </row>
        <row r="15770">
          <cell r="A15770" t="str">
            <v>FY2018</v>
          </cell>
        </row>
        <row r="15771">
          <cell r="A15771" t="str">
            <v>FY2018</v>
          </cell>
        </row>
        <row r="15772">
          <cell r="A15772" t="str">
            <v>FY2018</v>
          </cell>
        </row>
        <row r="15773">
          <cell r="A15773" t="str">
            <v>FY2018</v>
          </cell>
        </row>
        <row r="15774">
          <cell r="A15774" t="str">
            <v>FY2018</v>
          </cell>
        </row>
        <row r="15775">
          <cell r="A15775" t="str">
            <v>FY2018</v>
          </cell>
        </row>
        <row r="15776">
          <cell r="A15776" t="str">
            <v>FY2018</v>
          </cell>
        </row>
        <row r="15777">
          <cell r="A15777" t="str">
            <v>FY2018</v>
          </cell>
        </row>
        <row r="15778">
          <cell r="A15778" t="str">
            <v>FY2018</v>
          </cell>
        </row>
        <row r="15779">
          <cell r="A15779" t="str">
            <v>FY2018</v>
          </cell>
        </row>
        <row r="15780">
          <cell r="A15780" t="str">
            <v>FY2018</v>
          </cell>
        </row>
        <row r="15781">
          <cell r="A15781" t="str">
            <v>FY2018</v>
          </cell>
        </row>
        <row r="15782">
          <cell r="A15782" t="str">
            <v>FY2018</v>
          </cell>
        </row>
        <row r="15783">
          <cell r="A15783" t="str">
            <v>FY2018</v>
          </cell>
        </row>
        <row r="15784">
          <cell r="A15784" t="str">
            <v>FY2018</v>
          </cell>
        </row>
        <row r="15785">
          <cell r="A15785" t="str">
            <v>FY2018</v>
          </cell>
        </row>
        <row r="15786">
          <cell r="A15786" t="str">
            <v>FY2018</v>
          </cell>
        </row>
        <row r="15787">
          <cell r="A15787" t="str">
            <v>FY2018</v>
          </cell>
        </row>
        <row r="15788">
          <cell r="A15788" t="str">
            <v>FY2018</v>
          </cell>
        </row>
        <row r="15789">
          <cell r="A15789" t="str">
            <v>FY2018</v>
          </cell>
        </row>
        <row r="15790">
          <cell r="A15790" t="str">
            <v>FY2018</v>
          </cell>
        </row>
        <row r="15791">
          <cell r="A15791" t="str">
            <v>FY2018</v>
          </cell>
        </row>
        <row r="15792">
          <cell r="A15792" t="str">
            <v>FY2018</v>
          </cell>
        </row>
        <row r="15793">
          <cell r="A15793" t="str">
            <v>FY2018</v>
          </cell>
        </row>
        <row r="15794">
          <cell r="A15794" t="str">
            <v>FY2018</v>
          </cell>
        </row>
        <row r="15795">
          <cell r="A15795" t="str">
            <v>FY2018</v>
          </cell>
        </row>
        <row r="15796">
          <cell r="A15796" t="str">
            <v>FY2018</v>
          </cell>
        </row>
        <row r="15797">
          <cell r="A15797" t="str">
            <v>FY2018</v>
          </cell>
        </row>
        <row r="15798">
          <cell r="A15798" t="str">
            <v>FY2018</v>
          </cell>
        </row>
        <row r="15799">
          <cell r="A15799" t="str">
            <v>FY2018</v>
          </cell>
        </row>
        <row r="15800">
          <cell r="A15800" t="str">
            <v>FY2018</v>
          </cell>
        </row>
        <row r="15801">
          <cell r="A15801" t="str">
            <v>FY2018</v>
          </cell>
        </row>
        <row r="15802">
          <cell r="A15802" t="str">
            <v>FY2018</v>
          </cell>
        </row>
        <row r="15803">
          <cell r="A15803" t="str">
            <v>FY2018</v>
          </cell>
        </row>
        <row r="15804">
          <cell r="A15804" t="str">
            <v>FY2018</v>
          </cell>
        </row>
        <row r="15805">
          <cell r="A15805" t="str">
            <v>FY2018</v>
          </cell>
        </row>
        <row r="15806">
          <cell r="A15806" t="str">
            <v>FY2018</v>
          </cell>
        </row>
        <row r="15807">
          <cell r="A15807" t="str">
            <v>FY2018</v>
          </cell>
        </row>
        <row r="15808">
          <cell r="A15808" t="str">
            <v>FY2018</v>
          </cell>
        </row>
        <row r="15809">
          <cell r="A15809" t="str">
            <v>FY2018</v>
          </cell>
        </row>
        <row r="15810">
          <cell r="A15810" t="str">
            <v>FY2018</v>
          </cell>
        </row>
        <row r="15811">
          <cell r="A15811" t="str">
            <v>FY2018</v>
          </cell>
        </row>
        <row r="15812">
          <cell r="A15812" t="str">
            <v>FY2018</v>
          </cell>
        </row>
        <row r="15813">
          <cell r="A15813" t="str">
            <v>FY2018</v>
          </cell>
        </row>
        <row r="15814">
          <cell r="A15814" t="str">
            <v>FY2018</v>
          </cell>
        </row>
        <row r="15815">
          <cell r="A15815" t="str">
            <v>FY2018</v>
          </cell>
        </row>
        <row r="15816">
          <cell r="A15816" t="str">
            <v>FY2018</v>
          </cell>
        </row>
        <row r="15817">
          <cell r="A15817" t="str">
            <v>FY2018</v>
          </cell>
        </row>
        <row r="15818">
          <cell r="A15818" t="str">
            <v>FY2018</v>
          </cell>
        </row>
        <row r="15819">
          <cell r="A15819" t="str">
            <v>FY2018</v>
          </cell>
        </row>
        <row r="15820">
          <cell r="A15820" t="str">
            <v>FY2018</v>
          </cell>
        </row>
        <row r="15821">
          <cell r="A15821" t="str">
            <v>FY2018</v>
          </cell>
        </row>
        <row r="15822">
          <cell r="A15822" t="str">
            <v>FY2018</v>
          </cell>
        </row>
        <row r="15823">
          <cell r="A15823" t="str">
            <v>FY2018</v>
          </cell>
        </row>
        <row r="15824">
          <cell r="A15824" t="str">
            <v>FY2018</v>
          </cell>
        </row>
        <row r="15825">
          <cell r="A15825" t="str">
            <v>FY2018</v>
          </cell>
        </row>
        <row r="15826">
          <cell r="A15826" t="str">
            <v>FY2018</v>
          </cell>
        </row>
        <row r="15827">
          <cell r="A15827" t="str">
            <v>FY2018</v>
          </cell>
        </row>
        <row r="15828">
          <cell r="A15828" t="str">
            <v>FY2018</v>
          </cell>
        </row>
        <row r="15829">
          <cell r="A15829" t="str">
            <v>FY2018</v>
          </cell>
        </row>
        <row r="15830">
          <cell r="A15830" t="str">
            <v>FY2018</v>
          </cell>
        </row>
        <row r="15831">
          <cell r="A15831" t="str">
            <v>FY2018</v>
          </cell>
        </row>
        <row r="15832">
          <cell r="A15832" t="str">
            <v>FY2018</v>
          </cell>
        </row>
        <row r="15833">
          <cell r="A15833" t="str">
            <v>FY2018</v>
          </cell>
        </row>
        <row r="15834">
          <cell r="A15834" t="str">
            <v>FY2018</v>
          </cell>
        </row>
        <row r="15835">
          <cell r="A15835" t="str">
            <v>FY2018</v>
          </cell>
        </row>
        <row r="15836">
          <cell r="A15836" t="str">
            <v>FY2018</v>
          </cell>
        </row>
        <row r="15837">
          <cell r="A15837" t="str">
            <v>FY2018</v>
          </cell>
        </row>
        <row r="15838">
          <cell r="A15838" t="str">
            <v>FY2018</v>
          </cell>
        </row>
        <row r="15839">
          <cell r="A15839" t="str">
            <v>FY2018</v>
          </cell>
        </row>
        <row r="15840">
          <cell r="A15840" t="str">
            <v>FY2018</v>
          </cell>
        </row>
        <row r="15841">
          <cell r="A15841" t="str">
            <v>FY2018</v>
          </cell>
        </row>
        <row r="15842">
          <cell r="A15842" t="str">
            <v>FY2018</v>
          </cell>
        </row>
        <row r="15843">
          <cell r="A15843" t="str">
            <v>FY2018</v>
          </cell>
        </row>
        <row r="15844">
          <cell r="A15844" t="str">
            <v>FY2018</v>
          </cell>
        </row>
        <row r="15845">
          <cell r="A15845" t="str">
            <v>FY2018</v>
          </cell>
        </row>
        <row r="15846">
          <cell r="A15846" t="str">
            <v>FY2018</v>
          </cell>
        </row>
        <row r="15847">
          <cell r="A15847" t="str">
            <v>FY2018</v>
          </cell>
        </row>
        <row r="15848">
          <cell r="A15848" t="str">
            <v>FY2018</v>
          </cell>
        </row>
        <row r="15849">
          <cell r="A15849" t="str">
            <v>FY2018</v>
          </cell>
        </row>
        <row r="15850">
          <cell r="A15850" t="str">
            <v>FY2018</v>
          </cell>
        </row>
        <row r="15851">
          <cell r="A15851" t="str">
            <v>FY2018</v>
          </cell>
        </row>
        <row r="15852">
          <cell r="A15852" t="str">
            <v>FY2018</v>
          </cell>
        </row>
        <row r="15853">
          <cell r="A15853" t="str">
            <v>FY2018</v>
          </cell>
        </row>
        <row r="15854">
          <cell r="A15854" t="str">
            <v>FY2018</v>
          </cell>
        </row>
        <row r="15855">
          <cell r="A15855" t="str">
            <v>FY2018</v>
          </cell>
        </row>
        <row r="15856">
          <cell r="A15856" t="str">
            <v>FY2018</v>
          </cell>
        </row>
        <row r="15857">
          <cell r="A15857" t="str">
            <v>FY2018</v>
          </cell>
        </row>
        <row r="15858">
          <cell r="A15858" t="str">
            <v>FY2018</v>
          </cell>
        </row>
        <row r="15859">
          <cell r="A15859" t="str">
            <v>FY2018</v>
          </cell>
        </row>
        <row r="15860">
          <cell r="A15860" t="str">
            <v>FY2018</v>
          </cell>
        </row>
        <row r="15861">
          <cell r="A15861" t="str">
            <v>FY2018</v>
          </cell>
        </row>
        <row r="15862">
          <cell r="A15862" t="str">
            <v>FY2018</v>
          </cell>
        </row>
        <row r="15863">
          <cell r="A15863" t="str">
            <v>FY2018</v>
          </cell>
        </row>
        <row r="15864">
          <cell r="A15864" t="str">
            <v>FY2018</v>
          </cell>
        </row>
        <row r="15865">
          <cell r="A15865" t="str">
            <v>FY2018</v>
          </cell>
        </row>
        <row r="15866">
          <cell r="A15866" t="str">
            <v>FY2018</v>
          </cell>
        </row>
        <row r="15867">
          <cell r="A15867" t="str">
            <v>FY2018</v>
          </cell>
        </row>
        <row r="15868">
          <cell r="A15868" t="str">
            <v>FY2018</v>
          </cell>
        </row>
        <row r="15869">
          <cell r="A15869" t="str">
            <v>FY2018</v>
          </cell>
        </row>
        <row r="15870">
          <cell r="A15870" t="str">
            <v>FY2018</v>
          </cell>
        </row>
        <row r="15871">
          <cell r="A15871" t="str">
            <v>FY2018</v>
          </cell>
        </row>
        <row r="15872">
          <cell r="A15872" t="str">
            <v>FY2018</v>
          </cell>
        </row>
        <row r="15873">
          <cell r="A15873" t="str">
            <v>FY2018</v>
          </cell>
        </row>
        <row r="15874">
          <cell r="A15874" t="str">
            <v>FY2018</v>
          </cell>
        </row>
        <row r="15875">
          <cell r="A15875" t="str">
            <v>FY2018</v>
          </cell>
        </row>
        <row r="15876">
          <cell r="A15876" t="str">
            <v>FY2018</v>
          </cell>
        </row>
        <row r="15877">
          <cell r="A15877" t="str">
            <v>FY2018</v>
          </cell>
        </row>
        <row r="15878">
          <cell r="A15878" t="str">
            <v>FY2018</v>
          </cell>
        </row>
        <row r="15879">
          <cell r="A15879" t="str">
            <v>FY2018</v>
          </cell>
        </row>
        <row r="15880">
          <cell r="A15880" t="str">
            <v>FY2018</v>
          </cell>
        </row>
        <row r="15881">
          <cell r="A15881" t="str">
            <v>FY2018</v>
          </cell>
        </row>
        <row r="15882">
          <cell r="A15882" t="str">
            <v>FY2018</v>
          </cell>
        </row>
        <row r="15883">
          <cell r="A15883" t="str">
            <v>FY2018</v>
          </cell>
        </row>
        <row r="15884">
          <cell r="A15884" t="str">
            <v>FY2018</v>
          </cell>
        </row>
        <row r="15885">
          <cell r="A15885" t="str">
            <v>FY2018</v>
          </cell>
        </row>
        <row r="15886">
          <cell r="A15886" t="str">
            <v>FY2018</v>
          </cell>
        </row>
        <row r="15887">
          <cell r="A15887" t="str">
            <v>FY2018</v>
          </cell>
        </row>
        <row r="15888">
          <cell r="A15888" t="str">
            <v>FY2018</v>
          </cell>
        </row>
        <row r="15889">
          <cell r="A15889" t="str">
            <v>FY2018</v>
          </cell>
        </row>
        <row r="15890">
          <cell r="A15890" t="str">
            <v>FY2018</v>
          </cell>
        </row>
        <row r="15891">
          <cell r="A15891" t="str">
            <v>FY2018</v>
          </cell>
        </row>
        <row r="15892">
          <cell r="A15892" t="str">
            <v>FY2018</v>
          </cell>
        </row>
        <row r="15893">
          <cell r="A15893" t="str">
            <v>FY2018</v>
          </cell>
        </row>
        <row r="15894">
          <cell r="A15894" t="str">
            <v>FY2018</v>
          </cell>
        </row>
        <row r="15895">
          <cell r="A15895" t="str">
            <v>FY2018</v>
          </cell>
        </row>
        <row r="15896">
          <cell r="A15896" t="str">
            <v>FY2018</v>
          </cell>
        </row>
        <row r="15897">
          <cell r="A15897" t="str">
            <v>FY2018</v>
          </cell>
        </row>
        <row r="15898">
          <cell r="A15898" t="str">
            <v>FY2018</v>
          </cell>
        </row>
        <row r="15899">
          <cell r="A15899" t="str">
            <v>FY2018</v>
          </cell>
        </row>
        <row r="15900">
          <cell r="A15900" t="str">
            <v>FY2018</v>
          </cell>
        </row>
        <row r="15901">
          <cell r="A15901" t="str">
            <v>FY2018</v>
          </cell>
        </row>
        <row r="15902">
          <cell r="A15902" t="str">
            <v>FY2018</v>
          </cell>
        </row>
        <row r="15903">
          <cell r="A15903" t="str">
            <v>FY2018</v>
          </cell>
        </row>
        <row r="15904">
          <cell r="A15904" t="str">
            <v>FY2018</v>
          </cell>
        </row>
        <row r="15905">
          <cell r="A15905" t="str">
            <v>FY2018</v>
          </cell>
        </row>
        <row r="15906">
          <cell r="A15906" t="str">
            <v>FY2018</v>
          </cell>
        </row>
        <row r="15907">
          <cell r="A15907" t="str">
            <v>FY2018</v>
          </cell>
        </row>
        <row r="15908">
          <cell r="A15908" t="str">
            <v>FY2018</v>
          </cell>
        </row>
        <row r="15909">
          <cell r="A15909" t="str">
            <v>FY2018</v>
          </cell>
        </row>
        <row r="15910">
          <cell r="A15910" t="str">
            <v>FY2018</v>
          </cell>
        </row>
        <row r="15911">
          <cell r="A15911" t="str">
            <v>FY2018</v>
          </cell>
        </row>
        <row r="15912">
          <cell r="A15912" t="str">
            <v>FY2018</v>
          </cell>
        </row>
        <row r="15913">
          <cell r="A15913" t="str">
            <v>FY2018</v>
          </cell>
        </row>
        <row r="15914">
          <cell r="A15914" t="str">
            <v>FY2018</v>
          </cell>
        </row>
        <row r="15915">
          <cell r="A15915" t="str">
            <v>FY2018</v>
          </cell>
        </row>
        <row r="15916">
          <cell r="A15916" t="str">
            <v>FY2018</v>
          </cell>
        </row>
        <row r="15917">
          <cell r="A15917" t="str">
            <v>FY2018</v>
          </cell>
        </row>
        <row r="15918">
          <cell r="A15918" t="str">
            <v>FY2018</v>
          </cell>
        </row>
        <row r="15919">
          <cell r="A15919" t="str">
            <v>FY2018</v>
          </cell>
        </row>
        <row r="15920">
          <cell r="A15920" t="str">
            <v>FY2018</v>
          </cell>
        </row>
        <row r="15921">
          <cell r="A15921" t="str">
            <v>FY2018</v>
          </cell>
        </row>
        <row r="15922">
          <cell r="A15922" t="str">
            <v>FY2018</v>
          </cell>
        </row>
        <row r="15923">
          <cell r="A15923" t="str">
            <v>FY2018</v>
          </cell>
        </row>
        <row r="15924">
          <cell r="A15924" t="str">
            <v>FY2018</v>
          </cell>
        </row>
        <row r="15925">
          <cell r="A15925" t="str">
            <v>FY2018</v>
          </cell>
        </row>
        <row r="15926">
          <cell r="A15926" t="str">
            <v>FY2018</v>
          </cell>
        </row>
        <row r="15927">
          <cell r="A15927" t="str">
            <v>FY2018</v>
          </cell>
        </row>
        <row r="15928">
          <cell r="A15928" t="str">
            <v>FY2018</v>
          </cell>
        </row>
        <row r="15929">
          <cell r="A15929" t="str">
            <v>FY2018</v>
          </cell>
        </row>
        <row r="15930">
          <cell r="A15930" t="str">
            <v>FY2018</v>
          </cell>
        </row>
        <row r="15931">
          <cell r="A15931" t="str">
            <v>FY2018</v>
          </cell>
        </row>
        <row r="15932">
          <cell r="A15932" t="str">
            <v>FY2018</v>
          </cell>
        </row>
        <row r="15933">
          <cell r="A15933" t="str">
            <v>FY2018</v>
          </cell>
        </row>
        <row r="15934">
          <cell r="A15934" t="str">
            <v>FY2018</v>
          </cell>
        </row>
        <row r="15935">
          <cell r="A15935" t="str">
            <v>FY2018</v>
          </cell>
        </row>
        <row r="15936">
          <cell r="A15936" t="str">
            <v>FY2018</v>
          </cell>
        </row>
        <row r="15937">
          <cell r="A15937" t="str">
            <v>FY2018</v>
          </cell>
        </row>
        <row r="15938">
          <cell r="A15938" t="str">
            <v>FY2018</v>
          </cell>
        </row>
        <row r="15939">
          <cell r="A15939" t="str">
            <v>FY2018</v>
          </cell>
        </row>
        <row r="15940">
          <cell r="A15940" t="str">
            <v>FY2018</v>
          </cell>
        </row>
        <row r="15941">
          <cell r="A15941" t="str">
            <v>FY2018</v>
          </cell>
        </row>
        <row r="15942">
          <cell r="A15942" t="str">
            <v>FY2018</v>
          </cell>
        </row>
        <row r="15943">
          <cell r="A15943" t="str">
            <v>FY2018</v>
          </cell>
        </row>
        <row r="15944">
          <cell r="A15944" t="str">
            <v>FY2018</v>
          </cell>
        </row>
        <row r="15945">
          <cell r="A15945" t="str">
            <v>FY2018</v>
          </cell>
        </row>
        <row r="15946">
          <cell r="A15946" t="str">
            <v>FY2018</v>
          </cell>
        </row>
        <row r="15947">
          <cell r="A15947" t="str">
            <v>FY2018</v>
          </cell>
        </row>
        <row r="15948">
          <cell r="A15948" t="str">
            <v>FY2018</v>
          </cell>
        </row>
        <row r="15949">
          <cell r="A15949" t="str">
            <v>FY2018</v>
          </cell>
        </row>
        <row r="15950">
          <cell r="A15950" t="str">
            <v>FY2018</v>
          </cell>
        </row>
        <row r="15951">
          <cell r="A15951" t="str">
            <v>FY2018</v>
          </cell>
        </row>
        <row r="15952">
          <cell r="A15952" t="str">
            <v>FY2018</v>
          </cell>
        </row>
        <row r="15953">
          <cell r="A15953" t="str">
            <v>FY2018</v>
          </cell>
        </row>
        <row r="15954">
          <cell r="A15954" t="str">
            <v>FY2018</v>
          </cell>
        </row>
        <row r="15955">
          <cell r="A15955" t="str">
            <v>FY2018</v>
          </cell>
        </row>
        <row r="15956">
          <cell r="A15956" t="str">
            <v>FY2018</v>
          </cell>
        </row>
        <row r="15957">
          <cell r="A15957" t="str">
            <v>FY2018</v>
          </cell>
        </row>
        <row r="15958">
          <cell r="A15958" t="str">
            <v>FY2018</v>
          </cell>
        </row>
        <row r="15959">
          <cell r="A15959" t="str">
            <v>FY2018</v>
          </cell>
        </row>
        <row r="15960">
          <cell r="A15960" t="str">
            <v>FY2018</v>
          </cell>
        </row>
        <row r="15961">
          <cell r="A15961" t="str">
            <v>FY2018</v>
          </cell>
        </row>
        <row r="15962">
          <cell r="A15962" t="str">
            <v>FY2018</v>
          </cell>
        </row>
        <row r="15963">
          <cell r="A15963" t="str">
            <v>FY2018</v>
          </cell>
        </row>
        <row r="15964">
          <cell r="A15964" t="str">
            <v>FY2018</v>
          </cell>
        </row>
        <row r="15965">
          <cell r="A15965" t="str">
            <v>FY2018</v>
          </cell>
        </row>
        <row r="15966">
          <cell r="A15966" t="str">
            <v>FY2018</v>
          </cell>
        </row>
        <row r="15967">
          <cell r="A15967" t="str">
            <v>FY2018</v>
          </cell>
        </row>
        <row r="15968">
          <cell r="A15968" t="str">
            <v>FY2018</v>
          </cell>
        </row>
        <row r="15969">
          <cell r="A15969" t="str">
            <v>FY2018</v>
          </cell>
        </row>
        <row r="15970">
          <cell r="A15970" t="str">
            <v>FY2018</v>
          </cell>
        </row>
        <row r="15971">
          <cell r="A15971" t="str">
            <v>FY2018</v>
          </cell>
        </row>
        <row r="15972">
          <cell r="A15972" t="str">
            <v>FY2018</v>
          </cell>
        </row>
        <row r="15973">
          <cell r="A15973" t="str">
            <v>FY2018</v>
          </cell>
        </row>
        <row r="15974">
          <cell r="A15974" t="str">
            <v>FY2018</v>
          </cell>
        </row>
        <row r="15975">
          <cell r="A15975" t="str">
            <v>FY2018</v>
          </cell>
        </row>
        <row r="15976">
          <cell r="A15976" t="str">
            <v>FY2018</v>
          </cell>
        </row>
        <row r="15977">
          <cell r="A15977" t="str">
            <v>FY2018</v>
          </cell>
        </row>
        <row r="15978">
          <cell r="A15978" t="str">
            <v>FY2018</v>
          </cell>
        </row>
        <row r="15979">
          <cell r="A15979" t="str">
            <v>FY2018</v>
          </cell>
        </row>
        <row r="15980">
          <cell r="A15980" t="str">
            <v>FY2018</v>
          </cell>
        </row>
        <row r="15981">
          <cell r="A15981" t="str">
            <v>FY2018</v>
          </cell>
        </row>
        <row r="15982">
          <cell r="A15982" t="str">
            <v>FY2018</v>
          </cell>
        </row>
        <row r="15983">
          <cell r="A15983" t="str">
            <v>FY2018</v>
          </cell>
        </row>
        <row r="15984">
          <cell r="A15984" t="str">
            <v>FY2018</v>
          </cell>
        </row>
        <row r="15985">
          <cell r="A15985" t="str">
            <v>FY2018</v>
          </cell>
        </row>
        <row r="15986">
          <cell r="A15986" t="str">
            <v>FY2018</v>
          </cell>
        </row>
        <row r="15987">
          <cell r="A15987" t="str">
            <v>FY2018</v>
          </cell>
        </row>
        <row r="15988">
          <cell r="A15988" t="str">
            <v>FY2018</v>
          </cell>
        </row>
        <row r="15989">
          <cell r="A15989" t="str">
            <v>FY2018</v>
          </cell>
        </row>
        <row r="15990">
          <cell r="A15990" t="str">
            <v>FY2018</v>
          </cell>
        </row>
        <row r="15991">
          <cell r="A15991" t="str">
            <v>FY2018</v>
          </cell>
        </row>
        <row r="15992">
          <cell r="A15992" t="str">
            <v>FY2018</v>
          </cell>
        </row>
        <row r="15993">
          <cell r="A15993" t="str">
            <v>FY2018</v>
          </cell>
        </row>
        <row r="15994">
          <cell r="A15994" t="str">
            <v>FY2018</v>
          </cell>
        </row>
        <row r="15995">
          <cell r="A15995" t="str">
            <v>FY2018</v>
          </cell>
        </row>
        <row r="15996">
          <cell r="A15996" t="str">
            <v>FY2018</v>
          </cell>
        </row>
        <row r="15997">
          <cell r="A15997" t="str">
            <v>FY2018</v>
          </cell>
        </row>
        <row r="15998">
          <cell r="A15998" t="str">
            <v>FY2018</v>
          </cell>
        </row>
        <row r="15999">
          <cell r="A15999" t="str">
            <v>FY2018</v>
          </cell>
        </row>
        <row r="16000">
          <cell r="A16000" t="str">
            <v>FY2018</v>
          </cell>
        </row>
        <row r="16001">
          <cell r="A16001" t="str">
            <v>FY2018</v>
          </cell>
        </row>
        <row r="16002">
          <cell r="A16002" t="str">
            <v>FY2018</v>
          </cell>
        </row>
        <row r="16003">
          <cell r="A16003" t="str">
            <v>FY2018</v>
          </cell>
        </row>
        <row r="16004">
          <cell r="A16004" t="str">
            <v>FY2018</v>
          </cell>
        </row>
        <row r="16005">
          <cell r="A16005" t="str">
            <v>FY2018</v>
          </cell>
        </row>
        <row r="16006">
          <cell r="A16006" t="str">
            <v>FY2018</v>
          </cell>
        </row>
        <row r="16007">
          <cell r="A16007" t="str">
            <v>FY2018</v>
          </cell>
        </row>
        <row r="16008">
          <cell r="A16008" t="str">
            <v>FY2018</v>
          </cell>
        </row>
        <row r="16009">
          <cell r="A16009" t="str">
            <v>FY2018</v>
          </cell>
        </row>
        <row r="16010">
          <cell r="A16010" t="str">
            <v>FY2018</v>
          </cell>
        </row>
        <row r="16011">
          <cell r="A16011" t="str">
            <v>FY2018</v>
          </cell>
        </row>
        <row r="16012">
          <cell r="A16012" t="str">
            <v>FY2018</v>
          </cell>
        </row>
        <row r="16013">
          <cell r="A16013" t="str">
            <v>FY2018</v>
          </cell>
        </row>
        <row r="16014">
          <cell r="A16014" t="str">
            <v>FY2018</v>
          </cell>
        </row>
        <row r="16015">
          <cell r="A16015" t="str">
            <v>FY2018</v>
          </cell>
        </row>
        <row r="16016">
          <cell r="A16016" t="str">
            <v>FY2018</v>
          </cell>
        </row>
        <row r="16017">
          <cell r="A16017" t="str">
            <v>FY2018</v>
          </cell>
        </row>
        <row r="16018">
          <cell r="A16018" t="str">
            <v>FY2018</v>
          </cell>
        </row>
        <row r="16019">
          <cell r="A16019" t="str">
            <v>FY2018</v>
          </cell>
        </row>
        <row r="16020">
          <cell r="A16020" t="str">
            <v>FY2018</v>
          </cell>
        </row>
        <row r="16021">
          <cell r="A16021" t="str">
            <v>FY2018</v>
          </cell>
        </row>
        <row r="16022">
          <cell r="A16022" t="str">
            <v>FY2018</v>
          </cell>
        </row>
        <row r="16023">
          <cell r="A16023" t="str">
            <v>FY2018</v>
          </cell>
        </row>
        <row r="16024">
          <cell r="A16024" t="str">
            <v>FY2018</v>
          </cell>
        </row>
        <row r="16025">
          <cell r="A16025" t="str">
            <v>FY2018</v>
          </cell>
        </row>
        <row r="16026">
          <cell r="A16026" t="str">
            <v>FY2018</v>
          </cell>
        </row>
        <row r="16027">
          <cell r="A16027" t="str">
            <v>FY2018</v>
          </cell>
        </row>
        <row r="16028">
          <cell r="A16028" t="str">
            <v>FY2018</v>
          </cell>
        </row>
        <row r="16029">
          <cell r="A16029" t="str">
            <v>FY2018</v>
          </cell>
        </row>
        <row r="16030">
          <cell r="A16030" t="str">
            <v>FY2018</v>
          </cell>
        </row>
        <row r="16031">
          <cell r="A16031" t="str">
            <v>FY2018</v>
          </cell>
        </row>
        <row r="16032">
          <cell r="A16032" t="str">
            <v>FY2018</v>
          </cell>
        </row>
        <row r="16033">
          <cell r="A16033" t="str">
            <v>FY2018</v>
          </cell>
        </row>
        <row r="16034">
          <cell r="A16034" t="str">
            <v>FY2018</v>
          </cell>
        </row>
        <row r="16035">
          <cell r="A16035" t="str">
            <v>FY2018</v>
          </cell>
        </row>
        <row r="16036">
          <cell r="A16036" t="str">
            <v>FY2018</v>
          </cell>
        </row>
        <row r="16037">
          <cell r="A16037" t="str">
            <v>FY2018</v>
          </cell>
        </row>
        <row r="16038">
          <cell r="A16038" t="str">
            <v>FY2018</v>
          </cell>
        </row>
        <row r="16039">
          <cell r="A16039" t="str">
            <v>FY2018</v>
          </cell>
        </row>
        <row r="16040">
          <cell r="A16040" t="str">
            <v>FY2018</v>
          </cell>
        </row>
        <row r="16041">
          <cell r="A16041" t="str">
            <v>FY2018</v>
          </cell>
        </row>
        <row r="16042">
          <cell r="A16042" t="str">
            <v>FY2018</v>
          </cell>
        </row>
        <row r="16043">
          <cell r="A16043" t="str">
            <v>FY2018</v>
          </cell>
        </row>
        <row r="16044">
          <cell r="A16044" t="str">
            <v>FY2018</v>
          </cell>
        </row>
        <row r="16045">
          <cell r="A16045" t="str">
            <v>FY2018</v>
          </cell>
        </row>
        <row r="16046">
          <cell r="A16046" t="str">
            <v>FY2018</v>
          </cell>
        </row>
        <row r="16047">
          <cell r="A16047" t="str">
            <v>FY2018</v>
          </cell>
        </row>
        <row r="16048">
          <cell r="A16048" t="str">
            <v>FY2018</v>
          </cell>
        </row>
        <row r="16049">
          <cell r="A16049" t="str">
            <v>FY2018</v>
          </cell>
        </row>
        <row r="16050">
          <cell r="A16050" t="str">
            <v>FY2018</v>
          </cell>
        </row>
        <row r="16051">
          <cell r="A16051" t="str">
            <v>FY2018</v>
          </cell>
        </row>
        <row r="16052">
          <cell r="A16052" t="str">
            <v>FY2018</v>
          </cell>
        </row>
        <row r="16053">
          <cell r="A16053" t="str">
            <v>FY2018</v>
          </cell>
        </row>
        <row r="16054">
          <cell r="A16054" t="str">
            <v>FY2018</v>
          </cell>
        </row>
        <row r="16055">
          <cell r="A16055" t="str">
            <v>FY2018</v>
          </cell>
        </row>
        <row r="16056">
          <cell r="A16056" t="str">
            <v>FY2018</v>
          </cell>
        </row>
        <row r="16057">
          <cell r="A16057" t="str">
            <v>FY2018</v>
          </cell>
        </row>
        <row r="16058">
          <cell r="A16058" t="str">
            <v>FY2018</v>
          </cell>
        </row>
        <row r="16059">
          <cell r="A16059" t="str">
            <v>FY2018</v>
          </cell>
        </row>
        <row r="16060">
          <cell r="A16060" t="str">
            <v>FY2018</v>
          </cell>
        </row>
        <row r="16061">
          <cell r="A16061" t="str">
            <v>FY2018</v>
          </cell>
        </row>
        <row r="16062">
          <cell r="A16062" t="str">
            <v>FY2018</v>
          </cell>
        </row>
        <row r="16063">
          <cell r="A16063" t="str">
            <v>FY2018</v>
          </cell>
        </row>
        <row r="16064">
          <cell r="A16064" t="str">
            <v>FY2018</v>
          </cell>
        </row>
        <row r="16065">
          <cell r="A16065" t="str">
            <v>FY2018</v>
          </cell>
        </row>
        <row r="16066">
          <cell r="A16066" t="str">
            <v>FY2018</v>
          </cell>
        </row>
        <row r="16067">
          <cell r="A16067" t="str">
            <v>FY2018</v>
          </cell>
        </row>
        <row r="16068">
          <cell r="A16068" t="str">
            <v>FY2018</v>
          </cell>
        </row>
        <row r="16069">
          <cell r="A16069" t="str">
            <v>FY2018</v>
          </cell>
        </row>
        <row r="16070">
          <cell r="A16070" t="str">
            <v>FY2018</v>
          </cell>
        </row>
        <row r="16071">
          <cell r="A16071" t="str">
            <v>FY2018</v>
          </cell>
        </row>
        <row r="16072">
          <cell r="A16072" t="str">
            <v>FY2018</v>
          </cell>
        </row>
        <row r="16073">
          <cell r="A16073" t="str">
            <v>FY2018</v>
          </cell>
        </row>
        <row r="16074">
          <cell r="A16074" t="str">
            <v>FY2018</v>
          </cell>
        </row>
        <row r="16075">
          <cell r="A16075" t="str">
            <v>FY2018</v>
          </cell>
        </row>
        <row r="16076">
          <cell r="A16076" t="str">
            <v>FY2018</v>
          </cell>
        </row>
        <row r="16077">
          <cell r="A16077" t="str">
            <v>FY2018</v>
          </cell>
        </row>
        <row r="16078">
          <cell r="A16078" t="str">
            <v>FY2018</v>
          </cell>
        </row>
        <row r="16079">
          <cell r="A16079" t="str">
            <v>FY2018</v>
          </cell>
        </row>
        <row r="16080">
          <cell r="A16080" t="str">
            <v>FY2018</v>
          </cell>
        </row>
        <row r="16081">
          <cell r="A16081" t="str">
            <v>FY2018</v>
          </cell>
        </row>
        <row r="16082">
          <cell r="A16082" t="str">
            <v>FY2018</v>
          </cell>
        </row>
        <row r="16083">
          <cell r="A16083" t="str">
            <v>FY2018</v>
          </cell>
        </row>
        <row r="16084">
          <cell r="A16084" t="str">
            <v>FY2018</v>
          </cell>
        </row>
        <row r="16085">
          <cell r="A16085" t="str">
            <v>FY2018</v>
          </cell>
        </row>
        <row r="16086">
          <cell r="A16086" t="str">
            <v>FY2018</v>
          </cell>
        </row>
        <row r="16087">
          <cell r="A16087" t="str">
            <v>FY2018</v>
          </cell>
        </row>
        <row r="16088">
          <cell r="A16088" t="str">
            <v>FY2018</v>
          </cell>
        </row>
        <row r="16089">
          <cell r="A16089" t="str">
            <v>FY2018</v>
          </cell>
        </row>
        <row r="16090">
          <cell r="A16090" t="str">
            <v>FY2018</v>
          </cell>
        </row>
        <row r="16091">
          <cell r="A16091" t="str">
            <v>FY2018</v>
          </cell>
        </row>
        <row r="16092">
          <cell r="A16092" t="str">
            <v>FY2018</v>
          </cell>
        </row>
        <row r="16093">
          <cell r="A16093" t="str">
            <v>FY2018</v>
          </cell>
        </row>
        <row r="16094">
          <cell r="A16094" t="str">
            <v>FY2018</v>
          </cell>
        </row>
        <row r="16095">
          <cell r="A16095" t="str">
            <v>FY2018</v>
          </cell>
        </row>
        <row r="16096">
          <cell r="A16096" t="str">
            <v>FY2018</v>
          </cell>
        </row>
        <row r="16097">
          <cell r="A16097" t="str">
            <v>FY2018</v>
          </cell>
        </row>
        <row r="16098">
          <cell r="A16098" t="str">
            <v>FY2018</v>
          </cell>
        </row>
        <row r="16099">
          <cell r="A16099" t="str">
            <v>FY2018</v>
          </cell>
        </row>
        <row r="16100">
          <cell r="A16100" t="str">
            <v>FY2018</v>
          </cell>
        </row>
        <row r="16101">
          <cell r="A16101" t="str">
            <v>FY2018</v>
          </cell>
        </row>
        <row r="16102">
          <cell r="A16102" t="str">
            <v>FY2018</v>
          </cell>
        </row>
        <row r="16103">
          <cell r="A16103" t="str">
            <v>FY2018</v>
          </cell>
        </row>
        <row r="16104">
          <cell r="A16104" t="str">
            <v>FY2018</v>
          </cell>
        </row>
        <row r="16105">
          <cell r="A16105" t="str">
            <v>FY2018</v>
          </cell>
        </row>
        <row r="16106">
          <cell r="A16106" t="str">
            <v>FY2018</v>
          </cell>
        </row>
        <row r="16107">
          <cell r="A16107" t="str">
            <v>FY2018</v>
          </cell>
        </row>
        <row r="16108">
          <cell r="A16108" t="str">
            <v>FY2018</v>
          </cell>
        </row>
        <row r="16109">
          <cell r="A16109" t="str">
            <v>FY2018</v>
          </cell>
        </row>
        <row r="16110">
          <cell r="A16110" t="str">
            <v>FY2018</v>
          </cell>
        </row>
        <row r="16111">
          <cell r="A16111" t="str">
            <v>FY2018</v>
          </cell>
        </row>
        <row r="16112">
          <cell r="A16112" t="str">
            <v>FY2018</v>
          </cell>
        </row>
        <row r="16113">
          <cell r="A16113" t="str">
            <v>FY2018</v>
          </cell>
        </row>
        <row r="16114">
          <cell r="A16114" t="str">
            <v>FY2018</v>
          </cell>
        </row>
        <row r="16115">
          <cell r="A16115" t="str">
            <v>FY2018</v>
          </cell>
        </row>
        <row r="16116">
          <cell r="A16116" t="str">
            <v>FY2018</v>
          </cell>
        </row>
        <row r="16117">
          <cell r="A16117" t="str">
            <v>FY2018</v>
          </cell>
        </row>
        <row r="16118">
          <cell r="A16118" t="str">
            <v>FY2018</v>
          </cell>
        </row>
        <row r="16119">
          <cell r="A16119" t="str">
            <v>FY2018</v>
          </cell>
        </row>
        <row r="16120">
          <cell r="A16120" t="str">
            <v>FY2018</v>
          </cell>
        </row>
        <row r="16121">
          <cell r="A16121" t="str">
            <v>FY2018</v>
          </cell>
        </row>
        <row r="16122">
          <cell r="A16122" t="str">
            <v>FY2018</v>
          </cell>
        </row>
        <row r="16123">
          <cell r="A16123" t="str">
            <v>FY2013</v>
          </cell>
        </row>
        <row r="16124">
          <cell r="A16124" t="str">
            <v>FY2013</v>
          </cell>
        </row>
        <row r="16125">
          <cell r="A16125" t="str">
            <v>FY2013</v>
          </cell>
        </row>
        <row r="16126">
          <cell r="A16126" t="str">
            <v>FY2013</v>
          </cell>
        </row>
        <row r="16127">
          <cell r="A16127" t="str">
            <v>FY2013</v>
          </cell>
        </row>
        <row r="16128">
          <cell r="A16128" t="str">
            <v>FY2013</v>
          </cell>
        </row>
        <row r="16129">
          <cell r="A16129" t="str">
            <v>FY2013</v>
          </cell>
        </row>
        <row r="16130">
          <cell r="A16130" t="str">
            <v>FY2013</v>
          </cell>
        </row>
        <row r="16131">
          <cell r="A16131" t="str">
            <v>FY2013</v>
          </cell>
        </row>
        <row r="16132">
          <cell r="A16132" t="str">
            <v>FY2013</v>
          </cell>
        </row>
        <row r="16133">
          <cell r="A16133" t="str">
            <v>FY2013</v>
          </cell>
        </row>
        <row r="16134">
          <cell r="A16134" t="str">
            <v>FY2013</v>
          </cell>
        </row>
        <row r="16135">
          <cell r="A16135" t="str">
            <v>FY2013</v>
          </cell>
        </row>
        <row r="16136">
          <cell r="A16136" t="str">
            <v>FY2013</v>
          </cell>
        </row>
        <row r="16137">
          <cell r="A16137" t="str">
            <v>FY2013</v>
          </cell>
        </row>
        <row r="16138">
          <cell r="A16138" t="str">
            <v>FY2013</v>
          </cell>
        </row>
        <row r="16139">
          <cell r="A16139" t="str">
            <v>FY2013</v>
          </cell>
        </row>
        <row r="16140">
          <cell r="A16140" t="str">
            <v>FY2013</v>
          </cell>
        </row>
        <row r="16141">
          <cell r="A16141" t="str">
            <v>FY2013</v>
          </cell>
        </row>
        <row r="16142">
          <cell r="A16142" t="str">
            <v>FY2013</v>
          </cell>
        </row>
        <row r="16143">
          <cell r="A16143" t="str">
            <v>FY2013</v>
          </cell>
        </row>
        <row r="16144">
          <cell r="A16144" t="str">
            <v>FY2013</v>
          </cell>
        </row>
        <row r="16145">
          <cell r="A16145" t="str">
            <v>FY2013</v>
          </cell>
        </row>
        <row r="16146">
          <cell r="A16146" t="str">
            <v>FY2013</v>
          </cell>
        </row>
        <row r="16147">
          <cell r="A16147" t="str">
            <v>FY2013</v>
          </cell>
        </row>
        <row r="16148">
          <cell r="A16148" t="str">
            <v>FY2013</v>
          </cell>
        </row>
        <row r="16149">
          <cell r="A16149" t="str">
            <v>FY2013</v>
          </cell>
        </row>
        <row r="16150">
          <cell r="A16150" t="str">
            <v>FY2013</v>
          </cell>
        </row>
        <row r="16151">
          <cell r="A16151" t="str">
            <v>FY2013</v>
          </cell>
        </row>
        <row r="16152">
          <cell r="A16152" t="str">
            <v>FY2013</v>
          </cell>
        </row>
        <row r="16153">
          <cell r="A16153" t="str">
            <v>FY2013</v>
          </cell>
        </row>
        <row r="16154">
          <cell r="A16154" t="str">
            <v>FY2013</v>
          </cell>
        </row>
        <row r="16155">
          <cell r="A16155" t="str">
            <v>FY2013</v>
          </cell>
        </row>
        <row r="16156">
          <cell r="A16156" t="str">
            <v>FY2013</v>
          </cell>
        </row>
        <row r="16157">
          <cell r="A16157" t="str">
            <v>FY2013</v>
          </cell>
        </row>
        <row r="16158">
          <cell r="A16158" t="str">
            <v>FY2013</v>
          </cell>
        </row>
        <row r="16159">
          <cell r="A16159" t="str">
            <v>FY2013</v>
          </cell>
        </row>
        <row r="16160">
          <cell r="A16160" t="str">
            <v>FY2013</v>
          </cell>
        </row>
        <row r="16161">
          <cell r="A16161" t="str">
            <v>FY2013</v>
          </cell>
        </row>
        <row r="16162">
          <cell r="A16162" t="str">
            <v>FY2013</v>
          </cell>
        </row>
        <row r="16163">
          <cell r="A16163" t="str">
            <v>FY2013</v>
          </cell>
        </row>
        <row r="16164">
          <cell r="A16164" t="str">
            <v>FY2013</v>
          </cell>
        </row>
        <row r="16165">
          <cell r="A16165" t="str">
            <v>FY2013</v>
          </cell>
        </row>
        <row r="16166">
          <cell r="A16166" t="str">
            <v>FY2013</v>
          </cell>
        </row>
        <row r="16167">
          <cell r="A16167" t="str">
            <v>FY2013</v>
          </cell>
        </row>
        <row r="16168">
          <cell r="A16168" t="str">
            <v>FY2013</v>
          </cell>
        </row>
        <row r="16169">
          <cell r="A16169" t="str">
            <v>FY2013</v>
          </cell>
        </row>
        <row r="16170">
          <cell r="A16170" t="str">
            <v>FY2013</v>
          </cell>
        </row>
        <row r="16171">
          <cell r="A16171" t="str">
            <v>FY2013</v>
          </cell>
        </row>
        <row r="16172">
          <cell r="A16172" t="str">
            <v>FY2013</v>
          </cell>
        </row>
        <row r="16173">
          <cell r="A16173" t="str">
            <v>FY2013</v>
          </cell>
        </row>
        <row r="16174">
          <cell r="A16174" t="str">
            <v>FY2013</v>
          </cell>
        </row>
        <row r="16175">
          <cell r="A16175" t="str">
            <v>FY2013</v>
          </cell>
        </row>
        <row r="16176">
          <cell r="A16176" t="str">
            <v>FY2013</v>
          </cell>
        </row>
        <row r="16177">
          <cell r="A16177" t="str">
            <v>FY2013</v>
          </cell>
        </row>
        <row r="16178">
          <cell r="A16178" t="str">
            <v>FY2013</v>
          </cell>
        </row>
        <row r="16179">
          <cell r="A16179" t="str">
            <v>FY2013</v>
          </cell>
        </row>
        <row r="16180">
          <cell r="A16180" t="str">
            <v>FY2013</v>
          </cell>
        </row>
        <row r="16181">
          <cell r="A16181" t="str">
            <v>FY2013</v>
          </cell>
        </row>
        <row r="16182">
          <cell r="A16182" t="str">
            <v>FY2013</v>
          </cell>
        </row>
        <row r="16183">
          <cell r="A16183" t="str">
            <v>FY2013</v>
          </cell>
        </row>
        <row r="16184">
          <cell r="A16184" t="str">
            <v>FY2013</v>
          </cell>
        </row>
        <row r="16185">
          <cell r="A16185" t="str">
            <v>FY2013</v>
          </cell>
        </row>
        <row r="16186">
          <cell r="A16186" t="str">
            <v>FY2013</v>
          </cell>
        </row>
        <row r="16187">
          <cell r="A16187" t="str">
            <v>FY2013</v>
          </cell>
        </row>
        <row r="16188">
          <cell r="A16188" t="str">
            <v>FY2013</v>
          </cell>
        </row>
        <row r="16189">
          <cell r="A16189" t="str">
            <v>FY2013</v>
          </cell>
        </row>
        <row r="16190">
          <cell r="A16190" t="str">
            <v>FY2013</v>
          </cell>
        </row>
        <row r="16191">
          <cell r="A16191" t="str">
            <v>FY2013</v>
          </cell>
        </row>
        <row r="16192">
          <cell r="A16192" t="str">
            <v>FY2013</v>
          </cell>
        </row>
        <row r="16193">
          <cell r="A16193" t="str">
            <v>FY2013</v>
          </cell>
        </row>
        <row r="16194">
          <cell r="A16194" t="str">
            <v>FY2013</v>
          </cell>
        </row>
        <row r="16195">
          <cell r="A16195" t="str">
            <v>FY2013</v>
          </cell>
        </row>
        <row r="16196">
          <cell r="A16196" t="str">
            <v>FY2013</v>
          </cell>
        </row>
        <row r="16197">
          <cell r="A16197" t="str">
            <v>FY2013</v>
          </cell>
        </row>
        <row r="16198">
          <cell r="A16198" t="str">
            <v>FY2013</v>
          </cell>
        </row>
        <row r="16199">
          <cell r="A16199" t="str">
            <v>FY2013</v>
          </cell>
        </row>
        <row r="16200">
          <cell r="A16200" t="str">
            <v>FY2013</v>
          </cell>
        </row>
        <row r="16201">
          <cell r="A16201" t="str">
            <v>FY2013</v>
          </cell>
        </row>
        <row r="16202">
          <cell r="A16202" t="str">
            <v>FY2013</v>
          </cell>
        </row>
        <row r="16203">
          <cell r="A16203" t="str">
            <v>FY2013</v>
          </cell>
        </row>
        <row r="16204">
          <cell r="A16204" t="str">
            <v>FY2013</v>
          </cell>
        </row>
        <row r="16205">
          <cell r="A16205" t="str">
            <v>FY2013</v>
          </cell>
        </row>
        <row r="16206">
          <cell r="A16206" t="str">
            <v>FY2013</v>
          </cell>
        </row>
        <row r="16207">
          <cell r="A16207" t="str">
            <v>FY2013</v>
          </cell>
        </row>
        <row r="16208">
          <cell r="A16208" t="str">
            <v>FY2013</v>
          </cell>
        </row>
        <row r="16209">
          <cell r="A16209" t="str">
            <v>FY2013</v>
          </cell>
        </row>
        <row r="16210">
          <cell r="A16210" t="str">
            <v>FY2013</v>
          </cell>
        </row>
        <row r="16211">
          <cell r="A16211" t="str">
            <v>FY2013</v>
          </cell>
        </row>
        <row r="16212">
          <cell r="A16212" t="str">
            <v>FY2013</v>
          </cell>
        </row>
        <row r="16213">
          <cell r="A16213" t="str">
            <v>FY2013</v>
          </cell>
        </row>
        <row r="16214">
          <cell r="A16214" t="str">
            <v>FY2013</v>
          </cell>
        </row>
        <row r="16215">
          <cell r="A16215" t="str">
            <v>FY2013</v>
          </cell>
        </row>
        <row r="16216">
          <cell r="A16216" t="str">
            <v>FY2013</v>
          </cell>
        </row>
        <row r="16217">
          <cell r="A16217" t="str">
            <v>FY2013</v>
          </cell>
        </row>
        <row r="16218">
          <cell r="A16218" t="str">
            <v>FY2013</v>
          </cell>
        </row>
        <row r="16219">
          <cell r="A16219" t="str">
            <v>FY2013</v>
          </cell>
        </row>
        <row r="16220">
          <cell r="A16220" t="str">
            <v>FY2013</v>
          </cell>
        </row>
        <row r="16221">
          <cell r="A16221" t="str">
            <v>FY2013</v>
          </cell>
        </row>
        <row r="16222">
          <cell r="A16222" t="str">
            <v>FY2013</v>
          </cell>
        </row>
        <row r="16223">
          <cell r="A16223" t="str">
            <v>FY2013</v>
          </cell>
        </row>
        <row r="16224">
          <cell r="A16224" t="str">
            <v>FY2013</v>
          </cell>
        </row>
        <row r="16225">
          <cell r="A16225" t="str">
            <v>FY2013</v>
          </cell>
        </row>
        <row r="16226">
          <cell r="A16226" t="str">
            <v>FY2013</v>
          </cell>
        </row>
        <row r="16227">
          <cell r="A16227" t="str">
            <v>FY2013</v>
          </cell>
        </row>
        <row r="16228">
          <cell r="A16228" t="str">
            <v>FY2013</v>
          </cell>
        </row>
        <row r="16229">
          <cell r="A16229" t="str">
            <v>FY2013</v>
          </cell>
        </row>
        <row r="16230">
          <cell r="A16230" t="str">
            <v>FY2013</v>
          </cell>
        </row>
        <row r="16231">
          <cell r="A16231" t="str">
            <v>FY2013</v>
          </cell>
        </row>
        <row r="16232">
          <cell r="A16232" t="str">
            <v>FY2013</v>
          </cell>
        </row>
        <row r="16233">
          <cell r="A16233" t="str">
            <v>FY2013</v>
          </cell>
        </row>
        <row r="16234">
          <cell r="A16234" t="str">
            <v>FY2013</v>
          </cell>
        </row>
        <row r="16235">
          <cell r="A16235" t="str">
            <v>FY2013</v>
          </cell>
        </row>
        <row r="16236">
          <cell r="A16236" t="str">
            <v>FY2013</v>
          </cell>
        </row>
        <row r="16237">
          <cell r="A16237" t="str">
            <v>FY2013</v>
          </cell>
        </row>
        <row r="16238">
          <cell r="A16238" t="str">
            <v>FY2013</v>
          </cell>
        </row>
        <row r="16239">
          <cell r="A16239" t="str">
            <v>FY2013</v>
          </cell>
        </row>
        <row r="16240">
          <cell r="A16240" t="str">
            <v>FY2013</v>
          </cell>
        </row>
        <row r="16241">
          <cell r="A16241" t="str">
            <v>FY2013</v>
          </cell>
        </row>
        <row r="16242">
          <cell r="A16242" t="str">
            <v>FY2013</v>
          </cell>
        </row>
        <row r="16243">
          <cell r="A16243" t="str">
            <v>FY2013</v>
          </cell>
        </row>
        <row r="16244">
          <cell r="A16244" t="str">
            <v>FY2013</v>
          </cell>
        </row>
        <row r="16245">
          <cell r="A16245" t="str">
            <v>FY2013</v>
          </cell>
        </row>
        <row r="16246">
          <cell r="A16246" t="str">
            <v>FY2013</v>
          </cell>
        </row>
        <row r="16247">
          <cell r="A16247" t="str">
            <v>FY2013</v>
          </cell>
        </row>
        <row r="16248">
          <cell r="A16248" t="str">
            <v>FY2013</v>
          </cell>
        </row>
        <row r="16249">
          <cell r="A16249" t="str">
            <v>FY2013</v>
          </cell>
        </row>
        <row r="16250">
          <cell r="A16250" t="str">
            <v>FY2013</v>
          </cell>
        </row>
        <row r="16251">
          <cell r="A16251" t="str">
            <v>FY2013</v>
          </cell>
        </row>
        <row r="16252">
          <cell r="A16252" t="str">
            <v>FY2013</v>
          </cell>
        </row>
        <row r="16253">
          <cell r="A16253" t="str">
            <v>FY2013</v>
          </cell>
        </row>
        <row r="16254">
          <cell r="A16254" t="str">
            <v>FY2013</v>
          </cell>
        </row>
        <row r="16255">
          <cell r="A16255" t="str">
            <v>FY2013</v>
          </cell>
        </row>
        <row r="16256">
          <cell r="A16256" t="str">
            <v>FY2013</v>
          </cell>
        </row>
        <row r="16257">
          <cell r="A16257" t="str">
            <v>FY2013</v>
          </cell>
        </row>
        <row r="16258">
          <cell r="A16258" t="str">
            <v>FY2013</v>
          </cell>
        </row>
        <row r="16259">
          <cell r="A16259" t="str">
            <v>FY2013</v>
          </cell>
        </row>
        <row r="16260">
          <cell r="A16260" t="str">
            <v>FY2013</v>
          </cell>
        </row>
        <row r="16261">
          <cell r="A16261" t="str">
            <v>FY2013</v>
          </cell>
        </row>
        <row r="16262">
          <cell r="A16262" t="str">
            <v>FY2013</v>
          </cell>
        </row>
        <row r="16263">
          <cell r="A16263" t="str">
            <v>FY2013</v>
          </cell>
        </row>
        <row r="16264">
          <cell r="A16264" t="str">
            <v>FY2013</v>
          </cell>
        </row>
        <row r="16265">
          <cell r="A16265" t="str">
            <v>FY2013</v>
          </cell>
        </row>
        <row r="16266">
          <cell r="A16266" t="str">
            <v>FY2013</v>
          </cell>
        </row>
        <row r="16267">
          <cell r="A16267" t="str">
            <v>FY2013</v>
          </cell>
        </row>
        <row r="16268">
          <cell r="A16268" t="str">
            <v>FY2013</v>
          </cell>
        </row>
        <row r="16269">
          <cell r="A16269" t="str">
            <v>FY2013</v>
          </cell>
        </row>
        <row r="16270">
          <cell r="A16270" t="str">
            <v>FY2013</v>
          </cell>
        </row>
        <row r="16271">
          <cell r="A16271" t="str">
            <v>FY2013</v>
          </cell>
        </row>
        <row r="16272">
          <cell r="A16272" t="str">
            <v>FY2013</v>
          </cell>
        </row>
        <row r="16273">
          <cell r="A16273" t="str">
            <v>FY2013</v>
          </cell>
        </row>
        <row r="16274">
          <cell r="A16274" t="str">
            <v>FY2013</v>
          </cell>
        </row>
        <row r="16275">
          <cell r="A16275" t="str">
            <v>FY2013</v>
          </cell>
        </row>
        <row r="16276">
          <cell r="A16276" t="str">
            <v>FY2013</v>
          </cell>
        </row>
        <row r="16277">
          <cell r="A16277" t="str">
            <v>FY2013</v>
          </cell>
        </row>
        <row r="16278">
          <cell r="A16278" t="str">
            <v>FY2013</v>
          </cell>
        </row>
        <row r="16279">
          <cell r="A16279" t="str">
            <v>FY2013</v>
          </cell>
        </row>
        <row r="16280">
          <cell r="A16280" t="str">
            <v>FY2013</v>
          </cell>
        </row>
        <row r="16281">
          <cell r="A16281" t="str">
            <v>FY2013</v>
          </cell>
        </row>
        <row r="16282">
          <cell r="A16282" t="str">
            <v>FY2013</v>
          </cell>
        </row>
        <row r="16283">
          <cell r="A16283" t="str">
            <v>FY2013</v>
          </cell>
        </row>
        <row r="16284">
          <cell r="A16284" t="str">
            <v>FY2013</v>
          </cell>
        </row>
        <row r="16285">
          <cell r="A16285" t="str">
            <v>FY2013</v>
          </cell>
        </row>
        <row r="16286">
          <cell r="A16286" t="str">
            <v>FY2013</v>
          </cell>
        </row>
        <row r="16287">
          <cell r="A16287" t="str">
            <v>FY2013</v>
          </cell>
        </row>
        <row r="16288">
          <cell r="A16288" t="str">
            <v>FY2013</v>
          </cell>
        </row>
        <row r="16289">
          <cell r="A16289" t="str">
            <v>FY2013</v>
          </cell>
        </row>
        <row r="16290">
          <cell r="A16290" t="str">
            <v>FY2013</v>
          </cell>
        </row>
        <row r="16291">
          <cell r="A16291" t="str">
            <v>FY2013</v>
          </cell>
        </row>
        <row r="16292">
          <cell r="A16292" t="str">
            <v>FY2013</v>
          </cell>
        </row>
        <row r="16293">
          <cell r="A16293" t="str">
            <v>FY2013</v>
          </cell>
        </row>
        <row r="16294">
          <cell r="A16294" t="str">
            <v>FY2013</v>
          </cell>
        </row>
        <row r="16295">
          <cell r="A16295" t="str">
            <v>FY2013</v>
          </cell>
        </row>
        <row r="16296">
          <cell r="A16296" t="str">
            <v>FY2013</v>
          </cell>
        </row>
        <row r="16297">
          <cell r="A16297" t="str">
            <v>FY2013</v>
          </cell>
        </row>
        <row r="16298">
          <cell r="A16298" t="str">
            <v>FY2013</v>
          </cell>
        </row>
        <row r="16299">
          <cell r="A16299" t="str">
            <v>FY2013</v>
          </cell>
        </row>
        <row r="16300">
          <cell r="A16300" t="str">
            <v>FY2013</v>
          </cell>
        </row>
        <row r="16301">
          <cell r="A16301" t="str">
            <v>FY2013</v>
          </cell>
        </row>
        <row r="16302">
          <cell r="A16302" t="str">
            <v>FY2013</v>
          </cell>
        </row>
        <row r="16303">
          <cell r="A16303" t="str">
            <v>FY2013</v>
          </cell>
        </row>
        <row r="16304">
          <cell r="A16304" t="str">
            <v>FY2013</v>
          </cell>
        </row>
        <row r="16305">
          <cell r="A16305" t="str">
            <v>FY2013</v>
          </cell>
        </row>
        <row r="16306">
          <cell r="A16306" t="str">
            <v>FY2013</v>
          </cell>
        </row>
        <row r="16307">
          <cell r="A16307" t="str">
            <v>FY2013</v>
          </cell>
        </row>
        <row r="16308">
          <cell r="A16308" t="str">
            <v>FY2013</v>
          </cell>
        </row>
        <row r="16309">
          <cell r="A16309" t="str">
            <v>FY2013</v>
          </cell>
        </row>
        <row r="16310">
          <cell r="A16310" t="str">
            <v>FY2013</v>
          </cell>
        </row>
        <row r="16311">
          <cell r="A16311" t="str">
            <v>FY2013</v>
          </cell>
        </row>
        <row r="16312">
          <cell r="A16312" t="str">
            <v>FY2013</v>
          </cell>
        </row>
        <row r="16313">
          <cell r="A16313" t="str">
            <v>FY2013</v>
          </cell>
        </row>
        <row r="16314">
          <cell r="A16314" t="str">
            <v>FY2013</v>
          </cell>
        </row>
        <row r="16315">
          <cell r="A16315" t="str">
            <v>FY2013</v>
          </cell>
        </row>
        <row r="16316">
          <cell r="A16316" t="str">
            <v>FY2013</v>
          </cell>
        </row>
        <row r="16317">
          <cell r="A16317" t="str">
            <v>FY2013</v>
          </cell>
        </row>
        <row r="16318">
          <cell r="A16318" t="str">
            <v>FY2013</v>
          </cell>
        </row>
        <row r="16319">
          <cell r="A16319" t="str">
            <v>FY2013</v>
          </cell>
        </row>
        <row r="16320">
          <cell r="A16320" t="str">
            <v>FY2013</v>
          </cell>
        </row>
        <row r="16321">
          <cell r="A16321" t="str">
            <v>FY2013</v>
          </cell>
        </row>
        <row r="16322">
          <cell r="A16322" t="str">
            <v>FY2013</v>
          </cell>
        </row>
        <row r="16323">
          <cell r="A16323" t="str">
            <v>FY2013</v>
          </cell>
        </row>
        <row r="16324">
          <cell r="A16324" t="str">
            <v>FY2013</v>
          </cell>
        </row>
        <row r="16325">
          <cell r="A16325" t="str">
            <v>FY2013</v>
          </cell>
        </row>
        <row r="16326">
          <cell r="A16326" t="str">
            <v>FY2013</v>
          </cell>
        </row>
        <row r="16327">
          <cell r="A16327" t="str">
            <v>FY2013</v>
          </cell>
        </row>
        <row r="16328">
          <cell r="A16328" t="str">
            <v>FY2013</v>
          </cell>
        </row>
        <row r="16329">
          <cell r="A16329" t="str">
            <v>FY2013</v>
          </cell>
        </row>
        <row r="16330">
          <cell r="A16330" t="str">
            <v>FY2013</v>
          </cell>
        </row>
        <row r="16331">
          <cell r="A16331" t="str">
            <v>FY2013</v>
          </cell>
        </row>
        <row r="16332">
          <cell r="A16332" t="str">
            <v>FY2013</v>
          </cell>
        </row>
        <row r="16333">
          <cell r="A16333" t="str">
            <v>FY2013</v>
          </cell>
        </row>
        <row r="16334">
          <cell r="A16334" t="str">
            <v>FY2013</v>
          </cell>
        </row>
        <row r="16335">
          <cell r="A16335" t="str">
            <v>FY2013</v>
          </cell>
        </row>
        <row r="16336">
          <cell r="A16336" t="str">
            <v>FY2013</v>
          </cell>
        </row>
        <row r="16337">
          <cell r="A16337" t="str">
            <v>FY2013</v>
          </cell>
        </row>
        <row r="16338">
          <cell r="A16338" t="str">
            <v>FY2013</v>
          </cell>
        </row>
        <row r="16339">
          <cell r="A16339" t="str">
            <v>FY2013</v>
          </cell>
        </row>
        <row r="16340">
          <cell r="A16340" t="str">
            <v>FY2013</v>
          </cell>
        </row>
        <row r="16341">
          <cell r="A16341" t="str">
            <v>FY2013</v>
          </cell>
        </row>
        <row r="16342">
          <cell r="A16342" t="str">
            <v>FY2013</v>
          </cell>
        </row>
        <row r="16343">
          <cell r="A16343" t="str">
            <v>FY2013</v>
          </cell>
        </row>
        <row r="16344">
          <cell r="A16344" t="str">
            <v>FY2013</v>
          </cell>
        </row>
        <row r="16345">
          <cell r="A16345" t="str">
            <v>FY2013</v>
          </cell>
        </row>
        <row r="16346">
          <cell r="A16346" t="str">
            <v>FY2013</v>
          </cell>
        </row>
        <row r="16347">
          <cell r="A16347" t="str">
            <v>FY2013</v>
          </cell>
        </row>
        <row r="16348">
          <cell r="A16348" t="str">
            <v>FY2013</v>
          </cell>
        </row>
        <row r="16349">
          <cell r="A16349" t="str">
            <v>FY2014</v>
          </cell>
        </row>
        <row r="16350">
          <cell r="A16350" t="str">
            <v>FY2014</v>
          </cell>
        </row>
        <row r="16351">
          <cell r="A16351" t="str">
            <v>FY2014</v>
          </cell>
        </row>
        <row r="16352">
          <cell r="A16352" t="str">
            <v>FY2014</v>
          </cell>
        </row>
        <row r="16353">
          <cell r="A16353" t="str">
            <v>FY2014</v>
          </cell>
        </row>
        <row r="16354">
          <cell r="A16354" t="str">
            <v>FY2014</v>
          </cell>
        </row>
        <row r="16355">
          <cell r="A16355" t="str">
            <v>FY2014</v>
          </cell>
        </row>
        <row r="16356">
          <cell r="A16356" t="str">
            <v>FY2014</v>
          </cell>
        </row>
        <row r="16357">
          <cell r="A16357" t="str">
            <v>FY2014</v>
          </cell>
        </row>
        <row r="16358">
          <cell r="A16358" t="str">
            <v>FY2014</v>
          </cell>
        </row>
        <row r="16359">
          <cell r="A16359" t="str">
            <v>FY2014</v>
          </cell>
        </row>
        <row r="16360">
          <cell r="A16360" t="str">
            <v>FY2014</v>
          </cell>
        </row>
        <row r="16361">
          <cell r="A16361" t="str">
            <v>FY2014</v>
          </cell>
        </row>
        <row r="16362">
          <cell r="A16362" t="str">
            <v>FY2014</v>
          </cell>
        </row>
        <row r="16363">
          <cell r="A16363" t="str">
            <v>FY2014</v>
          </cell>
        </row>
        <row r="16364">
          <cell r="A16364" t="str">
            <v>FY2014</v>
          </cell>
        </row>
        <row r="16365">
          <cell r="A16365" t="str">
            <v>FY2015</v>
          </cell>
        </row>
        <row r="16366">
          <cell r="A16366" t="str">
            <v>FY2015</v>
          </cell>
        </row>
        <row r="16367">
          <cell r="A16367" t="str">
            <v>FY2015</v>
          </cell>
        </row>
        <row r="16368">
          <cell r="A16368" t="str">
            <v>FY2015</v>
          </cell>
        </row>
        <row r="16369">
          <cell r="A16369" t="str">
            <v>FY2015</v>
          </cell>
        </row>
        <row r="16370">
          <cell r="A16370" t="str">
            <v>FY2015</v>
          </cell>
        </row>
        <row r="16371">
          <cell r="A16371" t="str">
            <v>FY2015</v>
          </cell>
        </row>
        <row r="16372">
          <cell r="A16372" t="str">
            <v>FY2015</v>
          </cell>
        </row>
        <row r="16373">
          <cell r="A16373" t="str">
            <v>FY2015</v>
          </cell>
        </row>
        <row r="16374">
          <cell r="A16374" t="str">
            <v>FY2015</v>
          </cell>
        </row>
        <row r="16375">
          <cell r="A16375" t="str">
            <v>FY2015</v>
          </cell>
        </row>
      </sheetData>
      <sheetData sheetId="9"/>
      <sheetData sheetId="10"/>
      <sheetData sheetId="11"/>
      <sheetData sheetId="12"/>
      <sheetData sheetId="13"/>
      <sheetData sheetId="14"/>
      <sheetData sheetId="15"/>
      <sheetData sheetId="16"/>
      <sheetData sheetId="17"/>
      <sheetData sheetId="18"/>
      <sheetData sheetId="19">
        <row r="1">
          <cell r="A1" t="str">
            <v>FY</v>
          </cell>
          <cell r="B1" t="str">
            <v>FY_MAPPED</v>
          </cell>
          <cell r="C1" t="str">
            <v>REG_PERIOD</v>
          </cell>
          <cell r="D1" t="str">
            <v>FY_MAPPED_NUM</v>
          </cell>
          <cell r="E1" t="str">
            <v>FY_AS_DATE</v>
          </cell>
        </row>
        <row r="2">
          <cell r="A2" t="str">
            <v>EARLIER</v>
          </cell>
          <cell r="B2" t="str">
            <v>EARLIER</v>
          </cell>
          <cell r="C2" t="str">
            <v>EARLIER</v>
          </cell>
          <cell r="D2">
            <v>1</v>
          </cell>
          <cell r="E2">
            <v>2</v>
          </cell>
        </row>
        <row r="3">
          <cell r="A3" t="str">
            <v>FY2008</v>
          </cell>
          <cell r="B3" t="str">
            <v>2007-08</v>
          </cell>
          <cell r="C3" t="str">
            <v>REG0</v>
          </cell>
          <cell r="D3">
            <v>200708</v>
          </cell>
          <cell r="E3">
            <v>39448</v>
          </cell>
        </row>
        <row r="4">
          <cell r="A4" t="str">
            <v>FY2009</v>
          </cell>
          <cell r="B4" t="str">
            <v>2008-09</v>
          </cell>
          <cell r="C4" t="str">
            <v>REG0</v>
          </cell>
          <cell r="D4">
            <v>200809</v>
          </cell>
          <cell r="E4">
            <v>39814</v>
          </cell>
        </row>
        <row r="5">
          <cell r="A5" t="str">
            <v>FY2010</v>
          </cell>
          <cell r="B5" t="str">
            <v>2009-10</v>
          </cell>
          <cell r="C5" t="str">
            <v>REG1</v>
          </cell>
          <cell r="D5">
            <v>200910</v>
          </cell>
          <cell r="E5">
            <v>40179</v>
          </cell>
        </row>
        <row r="6">
          <cell r="A6" t="str">
            <v>FY2011</v>
          </cell>
          <cell r="B6" t="str">
            <v>2010-11</v>
          </cell>
          <cell r="C6" t="str">
            <v>REG1</v>
          </cell>
          <cell r="D6">
            <v>201011</v>
          </cell>
          <cell r="E6">
            <v>40544</v>
          </cell>
        </row>
        <row r="7">
          <cell r="A7" t="str">
            <v>FY2012</v>
          </cell>
          <cell r="B7" t="str">
            <v>2011-12</v>
          </cell>
          <cell r="C7" t="str">
            <v>REG1</v>
          </cell>
          <cell r="D7">
            <v>201112</v>
          </cell>
          <cell r="E7">
            <v>40909</v>
          </cell>
        </row>
        <row r="8">
          <cell r="A8" t="str">
            <v>FY2013</v>
          </cell>
          <cell r="B8" t="str">
            <v>2012-13</v>
          </cell>
          <cell r="C8" t="str">
            <v>REG1</v>
          </cell>
          <cell r="D8">
            <v>201213</v>
          </cell>
          <cell r="E8">
            <v>41275</v>
          </cell>
        </row>
        <row r="9">
          <cell r="A9" t="str">
            <v>FY2014</v>
          </cell>
          <cell r="B9" t="str">
            <v>2013-14</v>
          </cell>
          <cell r="C9" t="str">
            <v>REG1</v>
          </cell>
          <cell r="D9">
            <v>201314</v>
          </cell>
          <cell r="E9">
            <v>41640</v>
          </cell>
        </row>
        <row r="10">
          <cell r="A10" t="str">
            <v>FY2015</v>
          </cell>
          <cell r="B10" t="str">
            <v>2014-15</v>
          </cell>
          <cell r="C10" t="str">
            <v>REG2</v>
          </cell>
          <cell r="D10">
            <v>201415</v>
          </cell>
          <cell r="E10">
            <v>42005</v>
          </cell>
        </row>
        <row r="11">
          <cell r="A11" t="str">
            <v>FY2016</v>
          </cell>
          <cell r="B11" t="str">
            <v>2015-16</v>
          </cell>
          <cell r="C11" t="str">
            <v>REG2</v>
          </cell>
          <cell r="D11">
            <v>201516</v>
          </cell>
          <cell r="E11">
            <v>42370</v>
          </cell>
        </row>
        <row r="12">
          <cell r="A12" t="str">
            <v>FY2017</v>
          </cell>
          <cell r="B12" t="str">
            <v>2016-17</v>
          </cell>
          <cell r="C12" t="str">
            <v>REG2</v>
          </cell>
          <cell r="D12">
            <v>201617</v>
          </cell>
          <cell r="E12">
            <v>42736</v>
          </cell>
        </row>
        <row r="13">
          <cell r="A13" t="str">
            <v>FY2018</v>
          </cell>
          <cell r="B13" t="str">
            <v>2017-18</v>
          </cell>
          <cell r="C13" t="str">
            <v>REG2</v>
          </cell>
          <cell r="D13">
            <v>201718</v>
          </cell>
          <cell r="E13">
            <v>43101</v>
          </cell>
        </row>
        <row r="14">
          <cell r="A14" t="str">
            <v>FY2019</v>
          </cell>
          <cell r="B14" t="str">
            <v>2018-19</v>
          </cell>
          <cell r="C14" t="str">
            <v>REG2</v>
          </cell>
          <cell r="D14">
            <v>201819</v>
          </cell>
          <cell r="E14">
            <v>43466</v>
          </cell>
        </row>
        <row r="15">
          <cell r="A15" t="str">
            <v>FY2020</v>
          </cell>
          <cell r="B15" t="str">
            <v>2019-20</v>
          </cell>
          <cell r="C15" t="str">
            <v>REG3</v>
          </cell>
          <cell r="D15">
            <v>201920</v>
          </cell>
          <cell r="E15">
            <v>43831</v>
          </cell>
        </row>
        <row r="16">
          <cell r="A16" t="str">
            <v>FY2021</v>
          </cell>
          <cell r="B16" t="str">
            <v>2020-21</v>
          </cell>
          <cell r="C16" t="str">
            <v>REG3</v>
          </cell>
          <cell r="D16">
            <v>202021</v>
          </cell>
          <cell r="E16">
            <v>44197</v>
          </cell>
        </row>
        <row r="17">
          <cell r="A17" t="str">
            <v>FY2022</v>
          </cell>
          <cell r="B17" t="str">
            <v>2021-22</v>
          </cell>
          <cell r="C17" t="str">
            <v>REG3</v>
          </cell>
          <cell r="D17">
            <v>202122</v>
          </cell>
          <cell r="E17">
            <v>44562</v>
          </cell>
        </row>
        <row r="18">
          <cell r="A18" t="str">
            <v>FY2023</v>
          </cell>
          <cell r="B18" t="str">
            <v>2022-23</v>
          </cell>
          <cell r="C18" t="str">
            <v>REG3</v>
          </cell>
          <cell r="D18">
            <v>202223</v>
          </cell>
          <cell r="E18">
            <v>44927</v>
          </cell>
        </row>
        <row r="19">
          <cell r="A19" t="str">
            <v>FY2024</v>
          </cell>
          <cell r="B19" t="str">
            <v>2023-24</v>
          </cell>
          <cell r="C19" t="str">
            <v>REG3</v>
          </cell>
          <cell r="D19">
            <v>202324</v>
          </cell>
          <cell r="E19">
            <v>45292</v>
          </cell>
        </row>
        <row r="20">
          <cell r="A20" t="str">
            <v>FY2025</v>
          </cell>
          <cell r="B20" t="str">
            <v>2024-25</v>
          </cell>
          <cell r="C20" t="str">
            <v>REG4</v>
          </cell>
          <cell r="D20">
            <v>202425</v>
          </cell>
          <cell r="E20">
            <v>45658</v>
          </cell>
        </row>
      </sheetData>
      <sheetData sheetId="20">
        <row r="1">
          <cell r="A1" t="str">
            <v>PROJECT_NO</v>
          </cell>
          <cell r="B1" t="str">
            <v>REGION_ID</v>
          </cell>
        </row>
        <row r="2">
          <cell r="A2" t="str">
            <v>AR</v>
          </cell>
          <cell r="B2" t="str">
            <v>NA</v>
          </cell>
        </row>
        <row r="3">
          <cell r="A3" t="str">
            <v>AU002</v>
          </cell>
          <cell r="B3" t="str">
            <v>NA</v>
          </cell>
        </row>
        <row r="4">
          <cell r="A4" t="str">
            <v>AU004</v>
          </cell>
          <cell r="B4" t="str">
            <v>NA</v>
          </cell>
        </row>
        <row r="5">
          <cell r="A5" t="str">
            <v>AU013</v>
          </cell>
          <cell r="B5" t="str">
            <v>NA</v>
          </cell>
        </row>
        <row r="6">
          <cell r="A6" t="str">
            <v>AU016</v>
          </cell>
          <cell r="B6" t="str">
            <v>NA</v>
          </cell>
        </row>
        <row r="7">
          <cell r="A7" t="str">
            <v>AU017</v>
          </cell>
          <cell r="B7" t="str">
            <v>NA</v>
          </cell>
        </row>
        <row r="8">
          <cell r="A8" t="str">
            <v>CC002</v>
          </cell>
          <cell r="B8" t="str">
            <v>NA</v>
          </cell>
        </row>
        <row r="9">
          <cell r="A9" t="str">
            <v>CC007</v>
          </cell>
          <cell r="B9" t="str">
            <v>NA</v>
          </cell>
        </row>
        <row r="10">
          <cell r="A10" t="str">
            <v>CC018</v>
          </cell>
          <cell r="B10" t="str">
            <v>NA</v>
          </cell>
        </row>
        <row r="11">
          <cell r="A11" t="str">
            <v>CC020</v>
          </cell>
          <cell r="B11" t="str">
            <v>NA</v>
          </cell>
        </row>
        <row r="12">
          <cell r="A12" t="str">
            <v>DM</v>
          </cell>
          <cell r="B12" t="str">
            <v>NA</v>
          </cell>
        </row>
        <row r="13">
          <cell r="A13" t="str">
            <v>DS002</v>
          </cell>
          <cell r="B13" t="str">
            <v>NA</v>
          </cell>
        </row>
        <row r="14">
          <cell r="A14" t="str">
            <v>DS003</v>
          </cell>
          <cell r="B14" t="str">
            <v>NA</v>
          </cell>
        </row>
        <row r="15">
          <cell r="A15" t="str">
            <v>DS004</v>
          </cell>
          <cell r="B15" t="str">
            <v>NA</v>
          </cell>
        </row>
        <row r="16">
          <cell r="A16" t="str">
            <v>DS005</v>
          </cell>
          <cell r="B16" t="str">
            <v>NA</v>
          </cell>
        </row>
        <row r="17">
          <cell r="A17" t="str">
            <v>DS006</v>
          </cell>
          <cell r="B17" t="str">
            <v>NA</v>
          </cell>
        </row>
        <row r="18">
          <cell r="A18" t="str">
            <v>DS007</v>
          </cell>
          <cell r="B18" t="str">
            <v>NA</v>
          </cell>
        </row>
        <row r="19">
          <cell r="A19" t="str">
            <v>DS008</v>
          </cell>
          <cell r="B19" t="str">
            <v>NA</v>
          </cell>
        </row>
        <row r="20">
          <cell r="A20" t="str">
            <v>DS009</v>
          </cell>
          <cell r="B20" t="str">
            <v>NA</v>
          </cell>
        </row>
        <row r="21">
          <cell r="A21" t="str">
            <v>DS010</v>
          </cell>
          <cell r="B21" t="str">
            <v>UNKNOWN</v>
          </cell>
        </row>
        <row r="22">
          <cell r="A22" t="str">
            <v>EH</v>
          </cell>
          <cell r="B22" t="str">
            <v>NA</v>
          </cell>
        </row>
        <row r="23">
          <cell r="A23" t="str">
            <v>HVW</v>
          </cell>
          <cell r="B23" t="str">
            <v>NA</v>
          </cell>
        </row>
        <row r="24">
          <cell r="A24" t="str">
            <v>IC</v>
          </cell>
          <cell r="B24" t="str">
            <v>NA</v>
          </cell>
        </row>
        <row r="25">
          <cell r="A25" t="str">
            <v>LV001</v>
          </cell>
          <cell r="B25" t="str">
            <v>NA</v>
          </cell>
        </row>
        <row r="26">
          <cell r="A26" t="str">
            <v>LV002</v>
          </cell>
          <cell r="B26" t="str">
            <v>NA</v>
          </cell>
        </row>
        <row r="27">
          <cell r="A27" t="str">
            <v>LV003</v>
          </cell>
          <cell r="B27" t="str">
            <v>NA</v>
          </cell>
        </row>
        <row r="28">
          <cell r="A28" t="str">
            <v>LV004</v>
          </cell>
          <cell r="B28" t="str">
            <v>NA</v>
          </cell>
        </row>
        <row r="29">
          <cell r="A29" t="str">
            <v>MC101</v>
          </cell>
          <cell r="B29" t="str">
            <v>NA</v>
          </cell>
        </row>
        <row r="30">
          <cell r="A30" t="str">
            <v>MC102</v>
          </cell>
          <cell r="B30" t="str">
            <v>NA</v>
          </cell>
        </row>
        <row r="31">
          <cell r="A31" t="str">
            <v>MC103</v>
          </cell>
          <cell r="B31" t="str">
            <v>NA</v>
          </cell>
        </row>
        <row r="32">
          <cell r="A32" t="str">
            <v>MC104</v>
          </cell>
          <cell r="B32" t="str">
            <v>NA</v>
          </cell>
        </row>
        <row r="33">
          <cell r="A33" t="str">
            <v>MC105</v>
          </cell>
          <cell r="B33" t="str">
            <v>NA</v>
          </cell>
        </row>
        <row r="34">
          <cell r="A34" t="str">
            <v>MC106</v>
          </cell>
          <cell r="B34" t="str">
            <v>NA</v>
          </cell>
        </row>
        <row r="35">
          <cell r="A35" t="str">
            <v>MC107</v>
          </cell>
          <cell r="B35" t="str">
            <v>NA</v>
          </cell>
        </row>
        <row r="36">
          <cell r="A36" t="str">
            <v>MC108</v>
          </cell>
          <cell r="B36" t="str">
            <v>NA</v>
          </cell>
        </row>
        <row r="37">
          <cell r="A37" t="str">
            <v>MD</v>
          </cell>
          <cell r="B37" t="str">
            <v>NA</v>
          </cell>
        </row>
        <row r="38">
          <cell r="A38" t="str">
            <v>NU</v>
          </cell>
          <cell r="B38" t="str">
            <v>NA</v>
          </cell>
        </row>
        <row r="39">
          <cell r="A39" t="str">
            <v>OFP</v>
          </cell>
          <cell r="B39" t="str">
            <v>NA</v>
          </cell>
        </row>
        <row r="40">
          <cell r="A40" t="str">
            <v>OH</v>
          </cell>
          <cell r="B40" t="str">
            <v>NA</v>
          </cell>
        </row>
        <row r="41">
          <cell r="A41" t="str">
            <v>PF</v>
          </cell>
          <cell r="B41" t="str">
            <v>NA</v>
          </cell>
        </row>
        <row r="42">
          <cell r="A42" t="str">
            <v>PQ001</v>
          </cell>
          <cell r="B42" t="str">
            <v>NA</v>
          </cell>
        </row>
        <row r="43">
          <cell r="A43" t="str">
            <v>PQ002</v>
          </cell>
          <cell r="B43" t="str">
            <v>NA</v>
          </cell>
        </row>
        <row r="44">
          <cell r="A44" t="str">
            <v>PQ003</v>
          </cell>
          <cell r="B44" t="str">
            <v>NA</v>
          </cell>
        </row>
        <row r="45">
          <cell r="A45" t="str">
            <v>PR000</v>
          </cell>
          <cell r="B45" t="str">
            <v>C</v>
          </cell>
        </row>
        <row r="46">
          <cell r="A46" t="str">
            <v>PR017</v>
          </cell>
          <cell r="B46" t="str">
            <v>N</v>
          </cell>
        </row>
        <row r="47">
          <cell r="A47" t="str">
            <v>PR020</v>
          </cell>
          <cell r="B47" t="str">
            <v>N</v>
          </cell>
        </row>
        <row r="48">
          <cell r="A48" t="str">
            <v>PR022</v>
          </cell>
          <cell r="B48" t="str">
            <v>C</v>
          </cell>
        </row>
        <row r="49">
          <cell r="A49" t="str">
            <v>PR029</v>
          </cell>
          <cell r="B49" t="str">
            <v>N</v>
          </cell>
        </row>
        <row r="50">
          <cell r="A50" t="str">
            <v>PR032</v>
          </cell>
          <cell r="B50" t="str">
            <v>N</v>
          </cell>
        </row>
        <row r="51">
          <cell r="A51" t="str">
            <v>PR035</v>
          </cell>
          <cell r="B51" t="str">
            <v>N</v>
          </cell>
        </row>
        <row r="52">
          <cell r="A52" t="str">
            <v>PR044</v>
          </cell>
          <cell r="B52" t="str">
            <v>C</v>
          </cell>
        </row>
        <row r="53">
          <cell r="A53" t="str">
            <v>PR047</v>
          </cell>
          <cell r="B53" t="str">
            <v>N</v>
          </cell>
        </row>
        <row r="54">
          <cell r="A54" t="str">
            <v>PR050</v>
          </cell>
          <cell r="B54" t="str">
            <v>S</v>
          </cell>
        </row>
        <row r="55">
          <cell r="A55" t="str">
            <v>PR052</v>
          </cell>
          <cell r="B55" t="str">
            <v>N</v>
          </cell>
        </row>
        <row r="56">
          <cell r="A56" t="str">
            <v>PR054</v>
          </cell>
          <cell r="B56" t="str">
            <v>N</v>
          </cell>
        </row>
        <row r="57">
          <cell r="A57" t="str">
            <v>PR059</v>
          </cell>
          <cell r="B57" t="str">
            <v>C</v>
          </cell>
        </row>
        <row r="58">
          <cell r="A58" t="str">
            <v>PR060</v>
          </cell>
          <cell r="B58" t="str">
            <v>C</v>
          </cell>
        </row>
        <row r="59">
          <cell r="A59" t="str">
            <v>PR061</v>
          </cell>
          <cell r="B59" t="str">
            <v>S</v>
          </cell>
        </row>
        <row r="60">
          <cell r="A60" t="str">
            <v>PR070</v>
          </cell>
          <cell r="B60" t="str">
            <v>N</v>
          </cell>
        </row>
        <row r="61">
          <cell r="A61" t="str">
            <v>PR073</v>
          </cell>
          <cell r="B61" t="str">
            <v>C</v>
          </cell>
        </row>
        <row r="62">
          <cell r="A62" t="str">
            <v>PR081</v>
          </cell>
          <cell r="B62" t="str">
            <v>C</v>
          </cell>
        </row>
        <row r="63">
          <cell r="A63" t="str">
            <v>PR086</v>
          </cell>
          <cell r="B63" t="str">
            <v>S</v>
          </cell>
        </row>
        <row r="64">
          <cell r="A64" t="str">
            <v>PR090</v>
          </cell>
          <cell r="B64" t="str">
            <v>N</v>
          </cell>
        </row>
        <row r="65">
          <cell r="A65" t="str">
            <v>PR091</v>
          </cell>
          <cell r="B65" t="str">
            <v>N</v>
          </cell>
        </row>
        <row r="66">
          <cell r="A66" t="str">
            <v>PR093</v>
          </cell>
          <cell r="B66" t="str">
            <v>N</v>
          </cell>
        </row>
        <row r="67">
          <cell r="A67" t="str">
            <v>PR096</v>
          </cell>
          <cell r="B67" t="str">
            <v>S</v>
          </cell>
        </row>
        <row r="68">
          <cell r="A68" t="str">
            <v>PR097</v>
          </cell>
          <cell r="B68" t="str">
            <v>C</v>
          </cell>
        </row>
        <row r="69">
          <cell r="A69" t="str">
            <v>PR100</v>
          </cell>
          <cell r="B69" t="str">
            <v>S</v>
          </cell>
        </row>
        <row r="70">
          <cell r="A70" t="str">
            <v>PR101</v>
          </cell>
          <cell r="B70" t="str">
            <v>N</v>
          </cell>
        </row>
        <row r="71">
          <cell r="A71" t="str">
            <v>PR102</v>
          </cell>
          <cell r="B71" t="str">
            <v>C</v>
          </cell>
        </row>
        <row r="72">
          <cell r="A72" t="str">
            <v>PR107</v>
          </cell>
          <cell r="B72" t="str">
            <v>C</v>
          </cell>
        </row>
        <row r="73">
          <cell r="A73" t="str">
            <v>PR110</v>
          </cell>
          <cell r="B73" t="str">
            <v>C</v>
          </cell>
        </row>
        <row r="74">
          <cell r="A74" t="str">
            <v>PR111</v>
          </cell>
          <cell r="B74" t="str">
            <v>N</v>
          </cell>
        </row>
        <row r="75">
          <cell r="A75" t="str">
            <v>PR113</v>
          </cell>
          <cell r="B75" t="str">
            <v>C</v>
          </cell>
        </row>
        <row r="76">
          <cell r="A76" t="str">
            <v>PR115</v>
          </cell>
          <cell r="B76" t="str">
            <v>N</v>
          </cell>
        </row>
        <row r="77">
          <cell r="A77" t="str">
            <v>PR121</v>
          </cell>
          <cell r="B77" t="str">
            <v>S</v>
          </cell>
        </row>
        <row r="78">
          <cell r="A78" t="str">
            <v>PR122</v>
          </cell>
          <cell r="B78" t="str">
            <v>N</v>
          </cell>
        </row>
        <row r="79">
          <cell r="A79" t="str">
            <v>PR123</v>
          </cell>
          <cell r="B79" t="str">
            <v>S</v>
          </cell>
        </row>
        <row r="80">
          <cell r="A80" t="str">
            <v>PR126</v>
          </cell>
          <cell r="B80" t="str">
            <v>C</v>
          </cell>
        </row>
        <row r="81">
          <cell r="A81" t="str">
            <v>PR128</v>
          </cell>
          <cell r="B81" t="str">
            <v>C</v>
          </cell>
        </row>
        <row r="82">
          <cell r="A82" t="str">
            <v>PR136</v>
          </cell>
          <cell r="B82" t="str">
            <v>N</v>
          </cell>
        </row>
        <row r="83">
          <cell r="A83" t="str">
            <v>PR143</v>
          </cell>
          <cell r="B83" t="str">
            <v>N</v>
          </cell>
        </row>
        <row r="84">
          <cell r="A84" t="str">
            <v>PR144</v>
          </cell>
          <cell r="B84" t="str">
            <v>C</v>
          </cell>
        </row>
        <row r="85">
          <cell r="A85" t="str">
            <v>PR145</v>
          </cell>
          <cell r="B85" t="str">
            <v>C</v>
          </cell>
        </row>
        <row r="86">
          <cell r="A86" t="str">
            <v>PR146</v>
          </cell>
          <cell r="B86" t="str">
            <v>N</v>
          </cell>
        </row>
        <row r="87">
          <cell r="A87" t="str">
            <v>PR148</v>
          </cell>
          <cell r="B87" t="str">
            <v>S</v>
          </cell>
        </row>
        <row r="88">
          <cell r="A88" t="str">
            <v>PR149</v>
          </cell>
          <cell r="B88" t="str">
            <v>S</v>
          </cell>
        </row>
        <row r="89">
          <cell r="A89" t="str">
            <v>PR154</v>
          </cell>
          <cell r="B89" t="str">
            <v>S</v>
          </cell>
        </row>
        <row r="90">
          <cell r="A90" t="str">
            <v>PR155</v>
          </cell>
          <cell r="B90" t="str">
            <v>S</v>
          </cell>
        </row>
        <row r="91">
          <cell r="A91" t="str">
            <v>PR156</v>
          </cell>
          <cell r="B91" t="str">
            <v>S</v>
          </cell>
        </row>
        <row r="92">
          <cell r="A92" t="str">
            <v>PR157</v>
          </cell>
          <cell r="B92" t="str">
            <v>N</v>
          </cell>
        </row>
        <row r="93">
          <cell r="A93" t="str">
            <v>PR165</v>
          </cell>
          <cell r="B93" t="str">
            <v>N</v>
          </cell>
        </row>
        <row r="94">
          <cell r="A94" t="str">
            <v>PR168</v>
          </cell>
          <cell r="B94" t="str">
            <v>C</v>
          </cell>
        </row>
        <row r="95">
          <cell r="A95" t="str">
            <v>PR170</v>
          </cell>
          <cell r="B95" t="str">
            <v>C</v>
          </cell>
        </row>
        <row r="96">
          <cell r="A96" t="str">
            <v>PR176</v>
          </cell>
          <cell r="B96" t="str">
            <v>N</v>
          </cell>
        </row>
        <row r="97">
          <cell r="A97" t="str">
            <v>PR177</v>
          </cell>
          <cell r="B97" t="str">
            <v>N</v>
          </cell>
        </row>
        <row r="98">
          <cell r="A98" t="str">
            <v>PR179</v>
          </cell>
          <cell r="B98" t="str">
            <v>N</v>
          </cell>
        </row>
        <row r="99">
          <cell r="A99" t="str">
            <v>PR182</v>
          </cell>
          <cell r="B99" t="str">
            <v>N</v>
          </cell>
        </row>
        <row r="100">
          <cell r="A100" t="str">
            <v>PR183</v>
          </cell>
          <cell r="B100" t="str">
            <v>N</v>
          </cell>
        </row>
        <row r="101">
          <cell r="A101" t="str">
            <v>PR184</v>
          </cell>
          <cell r="B101" t="str">
            <v>N</v>
          </cell>
        </row>
        <row r="102">
          <cell r="A102" t="str">
            <v>PR186</v>
          </cell>
          <cell r="B102" t="str">
            <v>N</v>
          </cell>
        </row>
        <row r="103">
          <cell r="A103" t="str">
            <v>PR189</v>
          </cell>
          <cell r="B103" t="str">
            <v>N</v>
          </cell>
        </row>
        <row r="104">
          <cell r="A104" t="str">
            <v>PR190</v>
          </cell>
          <cell r="B104" t="str">
            <v>C</v>
          </cell>
        </row>
        <row r="105">
          <cell r="A105" t="str">
            <v>PR191</v>
          </cell>
          <cell r="B105" t="str">
            <v>S</v>
          </cell>
        </row>
        <row r="106">
          <cell r="A106" t="str">
            <v>PR192</v>
          </cell>
          <cell r="B106" t="str">
            <v>S</v>
          </cell>
        </row>
        <row r="107">
          <cell r="A107" t="str">
            <v>PR193</v>
          </cell>
          <cell r="B107" t="str">
            <v>S</v>
          </cell>
        </row>
        <row r="108">
          <cell r="A108" t="str">
            <v>PR194</v>
          </cell>
          <cell r="B108" t="str">
            <v>S</v>
          </cell>
        </row>
        <row r="109">
          <cell r="A109" t="str">
            <v>PR200</v>
          </cell>
          <cell r="B109" t="str">
            <v>S</v>
          </cell>
        </row>
        <row r="110">
          <cell r="A110" t="str">
            <v>PR204</v>
          </cell>
          <cell r="B110" t="str">
            <v>N</v>
          </cell>
        </row>
        <row r="111">
          <cell r="A111" t="str">
            <v>PR206</v>
          </cell>
          <cell r="B111" t="str">
            <v>C</v>
          </cell>
        </row>
        <row r="112">
          <cell r="A112" t="str">
            <v>PR208</v>
          </cell>
          <cell r="B112" t="str">
            <v>C</v>
          </cell>
        </row>
        <row r="113">
          <cell r="A113" t="str">
            <v>PR238</v>
          </cell>
          <cell r="B113" t="str">
            <v>C</v>
          </cell>
        </row>
        <row r="114">
          <cell r="A114" t="str">
            <v>PR241</v>
          </cell>
          <cell r="B114" t="str">
            <v>N</v>
          </cell>
        </row>
        <row r="115">
          <cell r="A115" t="str">
            <v>PR244</v>
          </cell>
          <cell r="B115" t="str">
            <v>N</v>
          </cell>
        </row>
        <row r="116">
          <cell r="A116" t="str">
            <v>PR245</v>
          </cell>
          <cell r="B116" t="str">
            <v>S</v>
          </cell>
        </row>
        <row r="117">
          <cell r="A117" t="str">
            <v>PR255</v>
          </cell>
          <cell r="B117" t="str">
            <v>C</v>
          </cell>
        </row>
        <row r="118">
          <cell r="A118" t="str">
            <v>PR258</v>
          </cell>
          <cell r="B118" t="str">
            <v>C</v>
          </cell>
        </row>
        <row r="119">
          <cell r="A119" t="str">
            <v>PR259</v>
          </cell>
          <cell r="B119" t="str">
            <v>C</v>
          </cell>
        </row>
        <row r="120">
          <cell r="A120" t="str">
            <v>PR261</v>
          </cell>
          <cell r="B120" t="str">
            <v>N</v>
          </cell>
        </row>
        <row r="121">
          <cell r="A121" t="str">
            <v>PR270</v>
          </cell>
          <cell r="B121" t="str">
            <v>N</v>
          </cell>
        </row>
        <row r="122">
          <cell r="A122" t="str">
            <v>PR276</v>
          </cell>
          <cell r="B122" t="str">
            <v>C</v>
          </cell>
        </row>
        <row r="123">
          <cell r="A123" t="str">
            <v>PR278</v>
          </cell>
          <cell r="B123" t="str">
            <v>C</v>
          </cell>
        </row>
        <row r="124">
          <cell r="A124" t="str">
            <v>PR280</v>
          </cell>
          <cell r="B124" t="str">
            <v>C</v>
          </cell>
        </row>
        <row r="125">
          <cell r="A125" t="str">
            <v>PR281</v>
          </cell>
          <cell r="B125" t="str">
            <v>S</v>
          </cell>
        </row>
        <row r="126">
          <cell r="A126" t="str">
            <v>PR288</v>
          </cell>
          <cell r="B126" t="str">
            <v>C</v>
          </cell>
        </row>
        <row r="127">
          <cell r="A127" t="str">
            <v>PR292</v>
          </cell>
          <cell r="B127" t="str">
            <v>N</v>
          </cell>
        </row>
        <row r="128">
          <cell r="A128" t="str">
            <v>PR296</v>
          </cell>
          <cell r="B128" t="str">
            <v>N</v>
          </cell>
        </row>
        <row r="129">
          <cell r="A129" t="str">
            <v>PR301</v>
          </cell>
          <cell r="B129" t="str">
            <v>C</v>
          </cell>
        </row>
        <row r="130">
          <cell r="A130" t="str">
            <v>PR303</v>
          </cell>
          <cell r="B130" t="str">
            <v>C</v>
          </cell>
        </row>
        <row r="131">
          <cell r="A131" t="str">
            <v>PR308</v>
          </cell>
          <cell r="B131" t="str">
            <v>N</v>
          </cell>
        </row>
        <row r="132">
          <cell r="A132" t="str">
            <v>PR312</v>
          </cell>
          <cell r="B132" t="str">
            <v>N</v>
          </cell>
        </row>
        <row r="133">
          <cell r="A133" t="str">
            <v>PR315</v>
          </cell>
          <cell r="B133" t="str">
            <v>C</v>
          </cell>
        </row>
        <row r="134">
          <cell r="A134" t="str">
            <v>PR318</v>
          </cell>
          <cell r="B134" t="str">
            <v>C</v>
          </cell>
        </row>
        <row r="135">
          <cell r="A135" t="str">
            <v>PR319</v>
          </cell>
          <cell r="B135" t="str">
            <v>C</v>
          </cell>
        </row>
        <row r="136">
          <cell r="A136" t="str">
            <v>PR326</v>
          </cell>
          <cell r="B136" t="str">
            <v>C</v>
          </cell>
        </row>
        <row r="137">
          <cell r="A137" t="str">
            <v>PR339</v>
          </cell>
          <cell r="B137" t="str">
            <v>N</v>
          </cell>
        </row>
        <row r="138">
          <cell r="A138" t="str">
            <v>PR342</v>
          </cell>
          <cell r="B138" t="str">
            <v>N</v>
          </cell>
        </row>
        <row r="139">
          <cell r="A139" t="str">
            <v>PR343</v>
          </cell>
          <cell r="B139" t="str">
            <v>C</v>
          </cell>
        </row>
        <row r="140">
          <cell r="A140" t="str">
            <v>PR345</v>
          </cell>
          <cell r="B140" t="str">
            <v>UNKNOWN</v>
          </cell>
        </row>
        <row r="141">
          <cell r="A141" t="str">
            <v>PR353</v>
          </cell>
          <cell r="B141" t="str">
            <v>S</v>
          </cell>
        </row>
        <row r="142">
          <cell r="A142" t="str">
            <v>PR383</v>
          </cell>
          <cell r="B142" t="str">
            <v>C</v>
          </cell>
        </row>
        <row r="143">
          <cell r="A143" t="str">
            <v>PR384</v>
          </cell>
          <cell r="B143" t="str">
            <v>N</v>
          </cell>
        </row>
        <row r="144">
          <cell r="A144" t="str">
            <v>PR386</v>
          </cell>
          <cell r="B144" t="str">
            <v>C</v>
          </cell>
        </row>
        <row r="145">
          <cell r="A145" t="str">
            <v>PR406</v>
          </cell>
          <cell r="B145" t="str">
            <v>S</v>
          </cell>
        </row>
        <row r="146">
          <cell r="A146" t="str">
            <v>PR408</v>
          </cell>
          <cell r="B146" t="str">
            <v>C</v>
          </cell>
        </row>
        <row r="147">
          <cell r="A147" t="str">
            <v>PR413</v>
          </cell>
          <cell r="B147" t="str">
            <v>N</v>
          </cell>
        </row>
        <row r="148">
          <cell r="A148" t="str">
            <v>PR415</v>
          </cell>
          <cell r="B148" t="str">
            <v>N</v>
          </cell>
        </row>
        <row r="149">
          <cell r="A149" t="str">
            <v>PR419</v>
          </cell>
          <cell r="B149" t="str">
            <v>C</v>
          </cell>
        </row>
        <row r="150">
          <cell r="A150" t="str">
            <v>PR420</v>
          </cell>
          <cell r="B150" t="str">
            <v>S</v>
          </cell>
        </row>
        <row r="151">
          <cell r="A151" t="str">
            <v>PR423</v>
          </cell>
          <cell r="B151" t="str">
            <v>C</v>
          </cell>
        </row>
        <row r="152">
          <cell r="A152" t="str">
            <v>PR425</v>
          </cell>
          <cell r="B152" t="str">
            <v>C</v>
          </cell>
        </row>
        <row r="153">
          <cell r="A153" t="str">
            <v>PR427</v>
          </cell>
          <cell r="B153" t="str">
            <v>C</v>
          </cell>
        </row>
        <row r="154">
          <cell r="A154" t="str">
            <v>PR429</v>
          </cell>
          <cell r="B154" t="str">
            <v>C</v>
          </cell>
        </row>
        <row r="155">
          <cell r="A155" t="str">
            <v>PR431</v>
          </cell>
          <cell r="B155" t="str">
            <v>C</v>
          </cell>
        </row>
        <row r="156">
          <cell r="A156" t="str">
            <v>PR433</v>
          </cell>
          <cell r="B156" t="str">
            <v>C</v>
          </cell>
        </row>
        <row r="157">
          <cell r="A157" t="str">
            <v>PR435</v>
          </cell>
          <cell r="B157" t="str">
            <v>C</v>
          </cell>
        </row>
        <row r="158">
          <cell r="A158" t="str">
            <v>PR437</v>
          </cell>
          <cell r="B158" t="str">
            <v>C</v>
          </cell>
        </row>
        <row r="159">
          <cell r="A159" t="str">
            <v>PR439</v>
          </cell>
          <cell r="B159" t="str">
            <v>C</v>
          </cell>
        </row>
        <row r="160">
          <cell r="A160" t="str">
            <v>PR440</v>
          </cell>
          <cell r="B160" t="str">
            <v>N</v>
          </cell>
        </row>
        <row r="161">
          <cell r="A161" t="str">
            <v>PR444</v>
          </cell>
          <cell r="B161" t="str">
            <v>S</v>
          </cell>
        </row>
        <row r="162">
          <cell r="A162" t="str">
            <v>PR448</v>
          </cell>
          <cell r="B162" t="str">
            <v>N</v>
          </cell>
        </row>
        <row r="163">
          <cell r="A163" t="str">
            <v>PR471</v>
          </cell>
          <cell r="B163" t="str">
            <v>S</v>
          </cell>
        </row>
        <row r="164">
          <cell r="A164" t="str">
            <v>PR474</v>
          </cell>
          <cell r="B164" t="str">
            <v>N</v>
          </cell>
        </row>
        <row r="165">
          <cell r="A165" t="str">
            <v>PR476</v>
          </cell>
          <cell r="B165" t="str">
            <v>S</v>
          </cell>
        </row>
        <row r="166">
          <cell r="A166" t="str">
            <v>PR478</v>
          </cell>
          <cell r="B166" t="str">
            <v>C</v>
          </cell>
        </row>
        <row r="167">
          <cell r="A167" t="str">
            <v>PR479</v>
          </cell>
          <cell r="B167" t="str">
            <v>S</v>
          </cell>
        </row>
        <row r="168">
          <cell r="A168" t="str">
            <v>PR487</v>
          </cell>
          <cell r="B168" t="str">
            <v>C</v>
          </cell>
        </row>
        <row r="169">
          <cell r="A169" t="str">
            <v>PR499</v>
          </cell>
          <cell r="B169" t="str">
            <v>C</v>
          </cell>
        </row>
        <row r="170">
          <cell r="A170" t="str">
            <v>PR516</v>
          </cell>
          <cell r="B170" t="str">
            <v>C</v>
          </cell>
        </row>
        <row r="171">
          <cell r="A171" t="str">
            <v>PR517</v>
          </cell>
          <cell r="B171" t="str">
            <v>N</v>
          </cell>
        </row>
        <row r="172">
          <cell r="A172" t="str">
            <v>PR519</v>
          </cell>
          <cell r="B172" t="str">
            <v>S</v>
          </cell>
        </row>
        <row r="173">
          <cell r="A173" t="str">
            <v>PR521</v>
          </cell>
          <cell r="B173" t="str">
            <v>S</v>
          </cell>
        </row>
        <row r="174">
          <cell r="A174" t="str">
            <v>PR522</v>
          </cell>
          <cell r="B174" t="str">
            <v>C</v>
          </cell>
        </row>
        <row r="175">
          <cell r="A175" t="str">
            <v>PR523</v>
          </cell>
          <cell r="B175" t="str">
            <v>S</v>
          </cell>
        </row>
        <row r="176">
          <cell r="A176" t="str">
            <v>PR524</v>
          </cell>
          <cell r="B176" t="str">
            <v>S</v>
          </cell>
        </row>
        <row r="177">
          <cell r="A177" t="str">
            <v>PR525</v>
          </cell>
          <cell r="B177" t="str">
            <v>S</v>
          </cell>
        </row>
        <row r="178">
          <cell r="A178" t="str">
            <v>PR526</v>
          </cell>
          <cell r="B178" t="str">
            <v>C</v>
          </cell>
        </row>
        <row r="179">
          <cell r="A179" t="str">
            <v>PR527</v>
          </cell>
          <cell r="B179" t="str">
            <v>C</v>
          </cell>
        </row>
        <row r="180">
          <cell r="A180" t="str">
            <v>PR528</v>
          </cell>
          <cell r="B180" t="str">
            <v>C</v>
          </cell>
        </row>
        <row r="181">
          <cell r="A181" t="str">
            <v>PR546</v>
          </cell>
          <cell r="B181" t="str">
            <v>C</v>
          </cell>
        </row>
        <row r="182">
          <cell r="A182" t="str">
            <v>PR552</v>
          </cell>
          <cell r="B182" t="str">
            <v>C</v>
          </cell>
        </row>
        <row r="183">
          <cell r="A183" t="str">
            <v>PR553</v>
          </cell>
          <cell r="B183" t="str">
            <v>UNKNOWN</v>
          </cell>
        </row>
        <row r="184">
          <cell r="A184" t="str">
            <v>PR559</v>
          </cell>
          <cell r="B184" t="str">
            <v>N</v>
          </cell>
        </row>
        <row r="185">
          <cell r="A185" t="str">
            <v>PR561</v>
          </cell>
          <cell r="B185" t="str">
            <v>C</v>
          </cell>
        </row>
        <row r="186">
          <cell r="A186" t="str">
            <v>PR563</v>
          </cell>
          <cell r="B186" t="str">
            <v>S</v>
          </cell>
        </row>
        <row r="187">
          <cell r="A187" t="str">
            <v>PR565</v>
          </cell>
          <cell r="B187" t="str">
            <v>N</v>
          </cell>
        </row>
        <row r="188">
          <cell r="A188" t="str">
            <v>PR595</v>
          </cell>
          <cell r="B188" t="str">
            <v>C</v>
          </cell>
        </row>
        <row r="189">
          <cell r="A189" t="str">
            <v>PR596</v>
          </cell>
          <cell r="B189" t="str">
            <v>N</v>
          </cell>
        </row>
        <row r="190">
          <cell r="A190" t="str">
            <v>PR620</v>
          </cell>
          <cell r="B190" t="str">
            <v>S</v>
          </cell>
        </row>
        <row r="191">
          <cell r="A191" t="str">
            <v>PR621</v>
          </cell>
          <cell r="B191" t="str">
            <v>N</v>
          </cell>
        </row>
        <row r="192">
          <cell r="A192" t="str">
            <v>PR623</v>
          </cell>
          <cell r="B192" t="str">
            <v>S</v>
          </cell>
        </row>
        <row r="193">
          <cell r="A193" t="str">
            <v>PR624</v>
          </cell>
          <cell r="B193" t="str">
            <v>S</v>
          </cell>
        </row>
        <row r="194">
          <cell r="A194" t="str">
            <v>PR632</v>
          </cell>
          <cell r="B194" t="str">
            <v>N</v>
          </cell>
        </row>
        <row r="195">
          <cell r="A195" t="str">
            <v>PR643</v>
          </cell>
          <cell r="B195" t="str">
            <v>N</v>
          </cell>
        </row>
        <row r="196">
          <cell r="A196" t="str">
            <v>PR653</v>
          </cell>
          <cell r="B196" t="str">
            <v>S</v>
          </cell>
        </row>
        <row r="197">
          <cell r="A197" t="str">
            <v>PR654</v>
          </cell>
          <cell r="B197" t="str">
            <v>C</v>
          </cell>
        </row>
        <row r="198">
          <cell r="A198" t="str">
            <v>PR655</v>
          </cell>
          <cell r="B198" t="str">
            <v>C</v>
          </cell>
        </row>
        <row r="199">
          <cell r="A199" t="str">
            <v>PR656</v>
          </cell>
          <cell r="B199" t="str">
            <v>S</v>
          </cell>
        </row>
        <row r="200">
          <cell r="A200" t="str">
            <v>PR657</v>
          </cell>
          <cell r="B200" t="str">
            <v>S</v>
          </cell>
        </row>
        <row r="201">
          <cell r="A201" t="str">
            <v>PRL190</v>
          </cell>
          <cell r="B201" t="str">
            <v>UNKNOWN</v>
          </cell>
        </row>
        <row r="202">
          <cell r="A202" t="str">
            <v>PRL236</v>
          </cell>
          <cell r="B202" t="str">
            <v>UNKNOWN</v>
          </cell>
        </row>
        <row r="203">
          <cell r="A203" t="str">
            <v>PRL248</v>
          </cell>
          <cell r="B203" t="str">
            <v>UNKNOWN</v>
          </cell>
        </row>
        <row r="204">
          <cell r="A204" t="str">
            <v>PRL257</v>
          </cell>
          <cell r="B204" t="str">
            <v>UNKNOWN</v>
          </cell>
        </row>
        <row r="205">
          <cell r="A205" t="str">
            <v>PRL269</v>
          </cell>
          <cell r="B205" t="str">
            <v>UNKNOWN</v>
          </cell>
        </row>
        <row r="206">
          <cell r="A206" t="str">
            <v>PRL275</v>
          </cell>
          <cell r="B206" t="str">
            <v>UNKNOWN</v>
          </cell>
        </row>
        <row r="207">
          <cell r="A207" t="str">
            <v>PRL291</v>
          </cell>
          <cell r="B207" t="str">
            <v>UNKNOWN</v>
          </cell>
        </row>
        <row r="208">
          <cell r="A208" t="str">
            <v>PRL306</v>
          </cell>
          <cell r="B208" t="str">
            <v>UNKNOWN</v>
          </cell>
        </row>
        <row r="209">
          <cell r="A209" t="str">
            <v>PRL323</v>
          </cell>
          <cell r="B209" t="str">
            <v>UNKNOWN</v>
          </cell>
        </row>
        <row r="210">
          <cell r="A210" t="str">
            <v>PRL329</v>
          </cell>
          <cell r="B210" t="str">
            <v>UNKNOWN</v>
          </cell>
        </row>
        <row r="211">
          <cell r="A211" t="str">
            <v>PRL341</v>
          </cell>
          <cell r="B211" t="str">
            <v>UNKNOWN</v>
          </cell>
        </row>
        <row r="212">
          <cell r="A212" t="str">
            <v>PRL422</v>
          </cell>
          <cell r="B212" t="str">
            <v>UNKNOWN</v>
          </cell>
        </row>
        <row r="213">
          <cell r="A213" t="str">
            <v>PRL424</v>
          </cell>
          <cell r="B213" t="str">
            <v>UNKNOWN</v>
          </cell>
        </row>
        <row r="214">
          <cell r="A214" t="str">
            <v>PRL426</v>
          </cell>
          <cell r="B214" t="str">
            <v>UNKNOWN</v>
          </cell>
        </row>
        <row r="215">
          <cell r="A215" t="str">
            <v>PRL428</v>
          </cell>
          <cell r="B215" t="str">
            <v>UNKNOWN</v>
          </cell>
        </row>
        <row r="216">
          <cell r="A216" t="str">
            <v>PRL430</v>
          </cell>
          <cell r="B216" t="str">
            <v>UNKNOWN</v>
          </cell>
        </row>
        <row r="217">
          <cell r="A217" t="str">
            <v>PRL432</v>
          </cell>
          <cell r="B217" t="str">
            <v>UNKNOWN</v>
          </cell>
        </row>
        <row r="218">
          <cell r="A218" t="str">
            <v>PRL434</v>
          </cell>
          <cell r="B218" t="str">
            <v>UNKNOWN</v>
          </cell>
        </row>
        <row r="219">
          <cell r="A219" t="str">
            <v>PRL436</v>
          </cell>
          <cell r="B219" t="str">
            <v>UNKNOWN</v>
          </cell>
        </row>
        <row r="220">
          <cell r="A220" t="str">
            <v>PRL438</v>
          </cell>
          <cell r="B220" t="str">
            <v>UNKNOWN</v>
          </cell>
        </row>
        <row r="221">
          <cell r="A221" t="str">
            <v>PRL597</v>
          </cell>
          <cell r="B221" t="str">
            <v>UNKNOWN</v>
          </cell>
        </row>
        <row r="222">
          <cell r="A222" t="str">
            <v>PRL599</v>
          </cell>
          <cell r="B222" t="str">
            <v>UNKNOWN</v>
          </cell>
        </row>
        <row r="223">
          <cell r="A223" t="str">
            <v>PRL600</v>
          </cell>
          <cell r="B223" t="str">
            <v>UNKNOWN</v>
          </cell>
        </row>
        <row r="224">
          <cell r="A224" t="str">
            <v>PRL601</v>
          </cell>
          <cell r="B224" t="str">
            <v>UNKNOWN</v>
          </cell>
        </row>
        <row r="225">
          <cell r="A225" t="str">
            <v>PRL602</v>
          </cell>
          <cell r="B225" t="str">
            <v>UNKNOWN</v>
          </cell>
        </row>
        <row r="226">
          <cell r="A226" t="str">
            <v>PRL603</v>
          </cell>
          <cell r="B226" t="str">
            <v>NA</v>
          </cell>
        </row>
        <row r="227">
          <cell r="A227" t="str">
            <v>PRL604</v>
          </cell>
          <cell r="B227" t="str">
            <v>UNKNOWN</v>
          </cell>
        </row>
        <row r="228">
          <cell r="A228" t="str">
            <v>PRL605</v>
          </cell>
          <cell r="B228" t="str">
            <v>UNKNOWN</v>
          </cell>
        </row>
        <row r="229">
          <cell r="A229" t="str">
            <v>PRL609</v>
          </cell>
          <cell r="B229" t="str">
            <v>UNKNOWN</v>
          </cell>
        </row>
        <row r="230">
          <cell r="A230" t="str">
            <v>PRL619</v>
          </cell>
          <cell r="B230" t="str">
            <v>UNKNOWN</v>
          </cell>
        </row>
        <row r="231">
          <cell r="A231" t="str">
            <v>PRL629</v>
          </cell>
          <cell r="B231" t="str">
            <v>NA</v>
          </cell>
        </row>
        <row r="232">
          <cell r="A232" t="str">
            <v>PRL630</v>
          </cell>
          <cell r="B232" t="str">
            <v>NA</v>
          </cell>
        </row>
        <row r="233">
          <cell r="A233" t="str">
            <v>PRL631</v>
          </cell>
          <cell r="B233" t="str">
            <v>NA</v>
          </cell>
        </row>
        <row r="234">
          <cell r="A234" t="str">
            <v>PRL652</v>
          </cell>
          <cell r="B234" t="str">
            <v>NA</v>
          </cell>
        </row>
        <row r="235">
          <cell r="A235" t="str">
            <v>PRL658</v>
          </cell>
          <cell r="B235" t="str">
            <v>NA</v>
          </cell>
        </row>
        <row r="236">
          <cell r="A236" t="str">
            <v>PRL659</v>
          </cell>
          <cell r="B236" t="str">
            <v>NA</v>
          </cell>
        </row>
        <row r="237">
          <cell r="A237" t="str">
            <v>PS004</v>
          </cell>
          <cell r="B237" t="str">
            <v>NA</v>
          </cell>
        </row>
        <row r="238">
          <cell r="A238" t="str">
            <v>PS005</v>
          </cell>
          <cell r="B238" t="str">
            <v>NA</v>
          </cell>
        </row>
        <row r="239">
          <cell r="A239" t="str">
            <v>PS008</v>
          </cell>
          <cell r="B239" t="str">
            <v>NA</v>
          </cell>
        </row>
        <row r="240">
          <cell r="A240" t="str">
            <v>PS009</v>
          </cell>
          <cell r="B240" t="str">
            <v>NA</v>
          </cell>
        </row>
        <row r="241">
          <cell r="A241" t="str">
            <v>PS010</v>
          </cell>
          <cell r="B241" t="str">
            <v>NA</v>
          </cell>
        </row>
        <row r="242">
          <cell r="A242" t="str">
            <v>PS011</v>
          </cell>
          <cell r="B242" t="str">
            <v>NA</v>
          </cell>
        </row>
        <row r="243">
          <cell r="A243" t="str">
            <v>RIAR</v>
          </cell>
          <cell r="B243" t="str">
            <v>NA</v>
          </cell>
        </row>
        <row r="244">
          <cell r="A244" t="str">
            <v>RIHV</v>
          </cell>
          <cell r="B244" t="str">
            <v>NA</v>
          </cell>
        </row>
        <row r="245">
          <cell r="A245" t="str">
            <v>RILB</v>
          </cell>
          <cell r="B245" t="str">
            <v>NA</v>
          </cell>
        </row>
        <row r="246">
          <cell r="A246" t="str">
            <v>RILBE</v>
          </cell>
          <cell r="B246" t="str">
            <v>NA</v>
          </cell>
        </row>
        <row r="247">
          <cell r="A247" t="str">
            <v>RIRR</v>
          </cell>
          <cell r="B247" t="str">
            <v>NA</v>
          </cell>
        </row>
        <row r="248">
          <cell r="A248" t="str">
            <v>SG001</v>
          </cell>
          <cell r="B248" t="str">
            <v>NA</v>
          </cell>
        </row>
        <row r="249">
          <cell r="A249" t="str">
            <v>SG002</v>
          </cell>
          <cell r="B249" t="str">
            <v>NA</v>
          </cell>
        </row>
        <row r="250">
          <cell r="A250" t="str">
            <v>SGPILOT</v>
          </cell>
          <cell r="B250" t="str">
            <v>NA</v>
          </cell>
        </row>
        <row r="251">
          <cell r="A251" t="str">
            <v>SL001</v>
          </cell>
          <cell r="B251" t="str">
            <v>NA</v>
          </cell>
        </row>
        <row r="252">
          <cell r="A252" t="str">
            <v>SL002</v>
          </cell>
          <cell r="B252" t="str">
            <v>NA</v>
          </cell>
        </row>
        <row r="253">
          <cell r="A253" t="str">
            <v>SL003</v>
          </cell>
          <cell r="B253" t="str">
            <v>NA</v>
          </cell>
        </row>
        <row r="254">
          <cell r="A254" t="str">
            <v>SP001</v>
          </cell>
          <cell r="B254" t="str">
            <v>NA</v>
          </cell>
        </row>
        <row r="255">
          <cell r="A255" t="str">
            <v>SW</v>
          </cell>
          <cell r="B255" t="str">
            <v>NA</v>
          </cell>
        </row>
        <row r="256">
          <cell r="A256" t="str">
            <v>TM003</v>
          </cell>
          <cell r="B256" t="str">
            <v>NA</v>
          </cell>
        </row>
        <row r="257">
          <cell r="A257" t="str">
            <v>TM004</v>
          </cell>
          <cell r="B257" t="str">
            <v>NA</v>
          </cell>
        </row>
        <row r="258">
          <cell r="A258" t="str">
            <v>TM006</v>
          </cell>
          <cell r="B258" t="str">
            <v>NA</v>
          </cell>
        </row>
        <row r="259">
          <cell r="A259" t="str">
            <v>TM007</v>
          </cell>
          <cell r="B259" t="str">
            <v>NA</v>
          </cell>
        </row>
        <row r="260">
          <cell r="A260" t="str">
            <v>TM008</v>
          </cell>
          <cell r="B260" t="str">
            <v>NA</v>
          </cell>
        </row>
        <row r="261">
          <cell r="A261" t="str">
            <v>TM009</v>
          </cell>
          <cell r="B261" t="str">
            <v>NA</v>
          </cell>
        </row>
        <row r="262">
          <cell r="A262" t="str">
            <v>TM012</v>
          </cell>
          <cell r="B262" t="str">
            <v>NA</v>
          </cell>
        </row>
        <row r="263">
          <cell r="A263" t="str">
            <v>TM013</v>
          </cell>
          <cell r="B263" t="str">
            <v>NA</v>
          </cell>
        </row>
        <row r="264">
          <cell r="A264" t="str">
            <v>TM014</v>
          </cell>
          <cell r="B264" t="str">
            <v>NA</v>
          </cell>
        </row>
        <row r="265">
          <cell r="A265" t="str">
            <v>TM016</v>
          </cell>
          <cell r="B265" t="str">
            <v>NA</v>
          </cell>
        </row>
        <row r="266">
          <cell r="A266" t="str">
            <v>TM017</v>
          </cell>
          <cell r="B266" t="str">
            <v>NA</v>
          </cell>
        </row>
        <row r="267">
          <cell r="A267" t="str">
            <v>TM018</v>
          </cell>
          <cell r="B267" t="str">
            <v>NA</v>
          </cell>
        </row>
        <row r="268">
          <cell r="A268" t="str">
            <v>TM019</v>
          </cell>
          <cell r="B268" t="str">
            <v>NA</v>
          </cell>
        </row>
        <row r="269">
          <cell r="A269" t="str">
            <v>TM021</v>
          </cell>
          <cell r="B269" t="str">
            <v>NA</v>
          </cell>
        </row>
        <row r="270">
          <cell r="A270" t="str">
            <v>TM022</v>
          </cell>
          <cell r="B270" t="str">
            <v>NA</v>
          </cell>
        </row>
        <row r="271">
          <cell r="A271" t="str">
            <v>TM023</v>
          </cell>
          <cell r="B271" t="str">
            <v>NA</v>
          </cell>
        </row>
        <row r="272">
          <cell r="A272" t="str">
            <v>TS001</v>
          </cell>
          <cell r="B272" t="str">
            <v>NA</v>
          </cell>
        </row>
        <row r="273">
          <cell r="A273" t="str">
            <v>TS004</v>
          </cell>
          <cell r="B273" t="str">
            <v>NA</v>
          </cell>
        </row>
        <row r="274">
          <cell r="A274" t="str">
            <v>TS005</v>
          </cell>
          <cell r="B274" t="str">
            <v>NA</v>
          </cell>
        </row>
        <row r="275">
          <cell r="A275" t="str">
            <v>TS007</v>
          </cell>
          <cell r="B275" t="str">
            <v>NA</v>
          </cell>
        </row>
        <row r="276">
          <cell r="A276" t="str">
            <v>TS008</v>
          </cell>
          <cell r="B276" t="str">
            <v>NA</v>
          </cell>
        </row>
        <row r="277">
          <cell r="A277" t="str">
            <v>TS009</v>
          </cell>
          <cell r="B277" t="str">
            <v>NA</v>
          </cell>
        </row>
        <row r="278">
          <cell r="A278" t="str">
            <v>TS015</v>
          </cell>
          <cell r="B278" t="str">
            <v>NA</v>
          </cell>
        </row>
        <row r="279">
          <cell r="A279" t="str">
            <v>TS016</v>
          </cell>
          <cell r="B279" t="str">
            <v>NA</v>
          </cell>
        </row>
        <row r="280">
          <cell r="A280" t="str">
            <v>TS017</v>
          </cell>
          <cell r="B280" t="str">
            <v>NA</v>
          </cell>
        </row>
        <row r="281">
          <cell r="A281" t="str">
            <v>TS018</v>
          </cell>
          <cell r="B281" t="str">
            <v>NA</v>
          </cell>
        </row>
        <row r="282">
          <cell r="A282" t="str">
            <v>TS020</v>
          </cell>
          <cell r="B282" t="str">
            <v>NA</v>
          </cell>
        </row>
        <row r="283">
          <cell r="A283" t="str">
            <v>TS024</v>
          </cell>
          <cell r="B283" t="str">
            <v>NA</v>
          </cell>
        </row>
        <row r="284">
          <cell r="A284" t="str">
            <v>TS025</v>
          </cell>
          <cell r="B284" t="str">
            <v>NA</v>
          </cell>
        </row>
        <row r="285">
          <cell r="A285" t="str">
            <v>TS026</v>
          </cell>
          <cell r="B285" t="str">
            <v>NA</v>
          </cell>
        </row>
        <row r="286">
          <cell r="A286" t="str">
            <v>TS027</v>
          </cell>
          <cell r="B286" t="str">
            <v>NA</v>
          </cell>
        </row>
        <row r="287">
          <cell r="A287" t="str">
            <v>TS028</v>
          </cell>
          <cell r="B287" t="str">
            <v>NA</v>
          </cell>
        </row>
        <row r="288">
          <cell r="A288" t="str">
            <v>TS029</v>
          </cell>
          <cell r="B288" t="str">
            <v>NA</v>
          </cell>
        </row>
        <row r="289">
          <cell r="A289" t="str">
            <v>TS031</v>
          </cell>
          <cell r="B289" t="str">
            <v>NA</v>
          </cell>
        </row>
        <row r="290">
          <cell r="A290" t="str">
            <v>TS032</v>
          </cell>
          <cell r="B290" t="str">
            <v>NA</v>
          </cell>
        </row>
        <row r="291">
          <cell r="A291" t="str">
            <v>TS033</v>
          </cell>
          <cell r="B291" t="str">
            <v>NA</v>
          </cell>
        </row>
        <row r="292">
          <cell r="A292" t="str">
            <v>TS034</v>
          </cell>
          <cell r="B292" t="str">
            <v>NA</v>
          </cell>
        </row>
        <row r="293">
          <cell r="A293" t="str">
            <v>TS035</v>
          </cell>
          <cell r="B293" t="str">
            <v>NA</v>
          </cell>
        </row>
        <row r="294">
          <cell r="A294" t="str">
            <v>TS036</v>
          </cell>
          <cell r="B294" t="str">
            <v>NA</v>
          </cell>
        </row>
        <row r="295">
          <cell r="A295" t="str">
            <v>TS048</v>
          </cell>
          <cell r="B295" t="str">
            <v>NA</v>
          </cell>
        </row>
        <row r="296">
          <cell r="A296" t="str">
            <v>TS049</v>
          </cell>
          <cell r="B296" t="str">
            <v>NA</v>
          </cell>
        </row>
        <row r="297">
          <cell r="A297" t="str">
            <v>TS050</v>
          </cell>
          <cell r="B297" t="str">
            <v>NA</v>
          </cell>
        </row>
        <row r="298">
          <cell r="A298" t="str">
            <v>TS055</v>
          </cell>
          <cell r="B298" t="str">
            <v>NA</v>
          </cell>
        </row>
        <row r="299">
          <cell r="A299" t="str">
            <v>TS057</v>
          </cell>
          <cell r="B299" t="str">
            <v>NA</v>
          </cell>
        </row>
        <row r="300">
          <cell r="A300" t="str">
            <v>TS060</v>
          </cell>
          <cell r="B300" t="str">
            <v>N</v>
          </cell>
        </row>
        <row r="301">
          <cell r="A301" t="str">
            <v>TS061</v>
          </cell>
          <cell r="B301" t="str">
            <v>N</v>
          </cell>
        </row>
        <row r="302">
          <cell r="A302" t="str">
            <v>TS067</v>
          </cell>
          <cell r="B302" t="str">
            <v>N</v>
          </cell>
        </row>
        <row r="303">
          <cell r="A303" t="str">
            <v>TS070</v>
          </cell>
          <cell r="B303" t="str">
            <v>N</v>
          </cell>
        </row>
        <row r="304">
          <cell r="A304" t="str">
            <v>TS071</v>
          </cell>
          <cell r="B304" t="str">
            <v>C</v>
          </cell>
        </row>
        <row r="305">
          <cell r="A305" t="str">
            <v>TS072</v>
          </cell>
          <cell r="B305" t="str">
            <v>C</v>
          </cell>
        </row>
        <row r="306">
          <cell r="A306" t="str">
            <v>TS081</v>
          </cell>
          <cell r="B306" t="str">
            <v>S</v>
          </cell>
        </row>
        <row r="307">
          <cell r="A307" t="str">
            <v>TS086</v>
          </cell>
          <cell r="B307" t="str">
            <v>NA</v>
          </cell>
        </row>
        <row r="308">
          <cell r="A308" t="str">
            <v>TS088</v>
          </cell>
          <cell r="B308" t="str">
            <v>NA</v>
          </cell>
        </row>
        <row r="309">
          <cell r="A309" t="str">
            <v>TS090</v>
          </cell>
          <cell r="B309" t="str">
            <v>NA</v>
          </cell>
        </row>
        <row r="310">
          <cell r="A310" t="str">
            <v>TS091</v>
          </cell>
          <cell r="B310" t="str">
            <v>N</v>
          </cell>
        </row>
        <row r="311">
          <cell r="A311" t="str">
            <v>TS092</v>
          </cell>
          <cell r="B311" t="str">
            <v>N</v>
          </cell>
        </row>
        <row r="312">
          <cell r="A312" t="str">
            <v>TS096</v>
          </cell>
          <cell r="B312" t="str">
            <v>N</v>
          </cell>
        </row>
        <row r="313">
          <cell r="A313" t="str">
            <v>TS099</v>
          </cell>
          <cell r="B313" t="str">
            <v>NA</v>
          </cell>
        </row>
        <row r="314">
          <cell r="A314" t="str">
            <v>TS100</v>
          </cell>
          <cell r="B314" t="str">
            <v>NA</v>
          </cell>
        </row>
        <row r="315">
          <cell r="A315" t="str">
            <v>TS102</v>
          </cell>
          <cell r="B315" t="str">
            <v>N</v>
          </cell>
        </row>
        <row r="316">
          <cell r="A316" t="str">
            <v>TS110</v>
          </cell>
          <cell r="B316" t="str">
            <v>S</v>
          </cell>
        </row>
        <row r="317">
          <cell r="A317" t="str">
            <v>TS111</v>
          </cell>
          <cell r="B317" t="str">
            <v>N</v>
          </cell>
        </row>
        <row r="318">
          <cell r="A318" t="str">
            <v>TS114</v>
          </cell>
          <cell r="B318" t="str">
            <v>NA</v>
          </cell>
        </row>
        <row r="319">
          <cell r="A319" t="str">
            <v>TS115</v>
          </cell>
          <cell r="B319" t="str">
            <v>S</v>
          </cell>
        </row>
        <row r="320">
          <cell r="A320" t="str">
            <v>TS116</v>
          </cell>
          <cell r="B320" t="str">
            <v>NA</v>
          </cell>
        </row>
        <row r="321">
          <cell r="A321" t="str">
            <v>TS117</v>
          </cell>
          <cell r="B321" t="str">
            <v>C</v>
          </cell>
        </row>
        <row r="322">
          <cell r="A322" t="str">
            <v>TS118</v>
          </cell>
          <cell r="B322" t="str">
            <v>C</v>
          </cell>
        </row>
        <row r="323">
          <cell r="A323" t="str">
            <v>TS119</v>
          </cell>
          <cell r="B323" t="str">
            <v>S</v>
          </cell>
        </row>
        <row r="324">
          <cell r="A324" t="str">
            <v>TS120</v>
          </cell>
          <cell r="B324" t="str">
            <v>C</v>
          </cell>
        </row>
        <row r="325">
          <cell r="A325" t="str">
            <v>TS121</v>
          </cell>
          <cell r="B325" t="str">
            <v>S</v>
          </cell>
        </row>
        <row r="326">
          <cell r="A326" t="str">
            <v>TS122</v>
          </cell>
          <cell r="B326" t="str">
            <v>N</v>
          </cell>
        </row>
        <row r="327">
          <cell r="A327" t="str">
            <v>TS123</v>
          </cell>
          <cell r="B327" t="str">
            <v>N</v>
          </cell>
        </row>
        <row r="328">
          <cell r="A328" t="str">
            <v>TS124</v>
          </cell>
          <cell r="B328" t="str">
            <v>NA</v>
          </cell>
        </row>
        <row r="329">
          <cell r="A329" t="str">
            <v>TS125</v>
          </cell>
          <cell r="B329" t="str">
            <v>C</v>
          </cell>
        </row>
        <row r="330">
          <cell r="A330" t="str">
            <v>TS127</v>
          </cell>
          <cell r="B330" t="str">
            <v>N</v>
          </cell>
        </row>
        <row r="331">
          <cell r="A331" t="str">
            <v>TS128</v>
          </cell>
          <cell r="B331" t="str">
            <v>NA</v>
          </cell>
        </row>
        <row r="332">
          <cell r="A332" t="str">
            <v>TS130</v>
          </cell>
          <cell r="B332" t="str">
            <v>N</v>
          </cell>
        </row>
        <row r="333">
          <cell r="A333" t="str">
            <v>TS131</v>
          </cell>
          <cell r="B333" t="str">
            <v>S</v>
          </cell>
        </row>
        <row r="334">
          <cell r="A334" t="str">
            <v>TS133</v>
          </cell>
          <cell r="B334" t="str">
            <v>S</v>
          </cell>
        </row>
        <row r="335">
          <cell r="A335" t="str">
            <v>TS134</v>
          </cell>
          <cell r="B335" t="str">
            <v>N</v>
          </cell>
        </row>
        <row r="336">
          <cell r="A336" t="str">
            <v>TS135</v>
          </cell>
          <cell r="B336" t="str">
            <v>C</v>
          </cell>
        </row>
        <row r="337">
          <cell r="A337" t="str">
            <v>TS136</v>
          </cell>
          <cell r="B337" t="str">
            <v>N</v>
          </cell>
        </row>
        <row r="338">
          <cell r="A338" t="str">
            <v>TS137</v>
          </cell>
          <cell r="B338" t="str">
            <v>NA</v>
          </cell>
        </row>
        <row r="339">
          <cell r="A339" t="str">
            <v>TS138</v>
          </cell>
          <cell r="B339" t="str">
            <v>N</v>
          </cell>
        </row>
        <row r="340">
          <cell r="A340" t="str">
            <v>TS139</v>
          </cell>
          <cell r="B340" t="str">
            <v>C</v>
          </cell>
        </row>
        <row r="341">
          <cell r="A341" t="str">
            <v>TS142</v>
          </cell>
          <cell r="B341" t="str">
            <v>S</v>
          </cell>
        </row>
        <row r="342">
          <cell r="A342" t="str">
            <v>TS143</v>
          </cell>
          <cell r="B342" t="str">
            <v>N</v>
          </cell>
        </row>
        <row r="343">
          <cell r="A343" t="str">
            <v>TS144</v>
          </cell>
          <cell r="B343" t="str">
            <v>NA</v>
          </cell>
        </row>
        <row r="344">
          <cell r="A344" t="str">
            <v>TS145</v>
          </cell>
          <cell r="B344" t="str">
            <v>S</v>
          </cell>
        </row>
        <row r="345">
          <cell r="A345" t="str">
            <v>TS146</v>
          </cell>
          <cell r="B345" t="str">
            <v>N</v>
          </cell>
        </row>
        <row r="346">
          <cell r="A346" t="str">
            <v>TS147</v>
          </cell>
          <cell r="B346" t="str">
            <v>S</v>
          </cell>
        </row>
        <row r="347">
          <cell r="A347" t="str">
            <v>TS148</v>
          </cell>
          <cell r="B347" t="str">
            <v>S</v>
          </cell>
        </row>
        <row r="348">
          <cell r="A348" t="str">
            <v>TS150</v>
          </cell>
          <cell r="B348" t="str">
            <v>N</v>
          </cell>
        </row>
        <row r="349">
          <cell r="A349" t="str">
            <v>TS151</v>
          </cell>
          <cell r="B349" t="str">
            <v>C</v>
          </cell>
        </row>
        <row r="350">
          <cell r="A350" t="str">
            <v>TS152</v>
          </cell>
          <cell r="B350" t="str">
            <v>S</v>
          </cell>
        </row>
        <row r="351">
          <cell r="A351" t="str">
            <v>TS153</v>
          </cell>
          <cell r="B351" t="str">
            <v>C</v>
          </cell>
        </row>
        <row r="352">
          <cell r="A352" t="str">
            <v>TS154</v>
          </cell>
          <cell r="B352" t="str">
            <v>C</v>
          </cell>
        </row>
        <row r="353">
          <cell r="A353" t="str">
            <v>TSx11</v>
          </cell>
          <cell r="B353" t="str">
            <v>S</v>
          </cell>
        </row>
        <row r="354">
          <cell r="A354" t="str">
            <v>TSx12</v>
          </cell>
          <cell r="B354" t="str">
            <v>C</v>
          </cell>
        </row>
        <row r="355">
          <cell r="A355" t="str">
            <v>TSx13</v>
          </cell>
          <cell r="B355" t="str">
            <v>C</v>
          </cell>
        </row>
        <row r="356">
          <cell r="A356" t="str">
            <v>TSx14</v>
          </cell>
          <cell r="B356" t="str">
            <v>S</v>
          </cell>
        </row>
        <row r="357">
          <cell r="A357" t="str">
            <v>TSx15</v>
          </cell>
          <cell r="B357" t="str">
            <v>S</v>
          </cell>
        </row>
        <row r="358">
          <cell r="A358" t="str">
            <v>TSx16</v>
          </cell>
          <cell r="B358" t="str">
            <v>C</v>
          </cell>
        </row>
        <row r="359">
          <cell r="A359" t="str">
            <v>TSx17</v>
          </cell>
          <cell r="B359" t="str">
            <v>N</v>
          </cell>
        </row>
        <row r="360">
          <cell r="A360" t="str">
            <v>TSx18</v>
          </cell>
          <cell r="B360" t="str">
            <v>N</v>
          </cell>
        </row>
        <row r="361">
          <cell r="A361" t="str">
            <v>TSx19</v>
          </cell>
          <cell r="B361" t="str">
            <v>N</v>
          </cell>
        </row>
        <row r="362">
          <cell r="A362" t="str">
            <v>TSx20</v>
          </cell>
          <cell r="B362" t="str">
            <v>S</v>
          </cell>
        </row>
        <row r="363">
          <cell r="A363" t="str">
            <v>TSx21</v>
          </cell>
          <cell r="B363" t="str">
            <v>S</v>
          </cell>
        </row>
        <row r="364">
          <cell r="A364" t="str">
            <v>TSx22</v>
          </cell>
          <cell r="B364" t="str">
            <v>C</v>
          </cell>
        </row>
        <row r="365">
          <cell r="A365" t="str">
            <v>TSx23</v>
          </cell>
          <cell r="B365" t="str">
            <v>C</v>
          </cell>
        </row>
        <row r="366">
          <cell r="A366" t="str">
            <v>TSx24</v>
          </cell>
          <cell r="B366" t="str">
            <v>S</v>
          </cell>
        </row>
        <row r="367">
          <cell r="A367" t="str">
            <v>TSx25</v>
          </cell>
          <cell r="B367" t="str">
            <v>N</v>
          </cell>
        </row>
        <row r="368">
          <cell r="A368" t="str">
            <v>TSx26</v>
          </cell>
          <cell r="B368" t="str">
            <v>S</v>
          </cell>
        </row>
        <row r="369">
          <cell r="A369" t="str">
            <v>TSx27</v>
          </cell>
          <cell r="B369" t="str">
            <v>S</v>
          </cell>
        </row>
        <row r="370">
          <cell r="A370" t="str">
            <v>TSx28</v>
          </cell>
          <cell r="B370" t="str">
            <v>C</v>
          </cell>
        </row>
        <row r="371">
          <cell r="A371" t="str">
            <v>TSx29</v>
          </cell>
          <cell r="B371" t="str">
            <v>C</v>
          </cell>
        </row>
        <row r="372">
          <cell r="A372" t="str">
            <v>TSx30</v>
          </cell>
          <cell r="B372" t="str">
            <v>S</v>
          </cell>
        </row>
        <row r="373">
          <cell r="A373" t="str">
            <v>TSx31</v>
          </cell>
          <cell r="B373" t="str">
            <v>N</v>
          </cell>
        </row>
        <row r="374">
          <cell r="A374" t="str">
            <v>TSx32</v>
          </cell>
          <cell r="B374" t="str">
            <v>N</v>
          </cell>
        </row>
        <row r="375">
          <cell r="A375" t="str">
            <v>TSx33</v>
          </cell>
          <cell r="B375" t="str">
            <v>S</v>
          </cell>
        </row>
        <row r="376">
          <cell r="A376" t="str">
            <v>TSx34</v>
          </cell>
          <cell r="B376" t="str">
            <v>C</v>
          </cell>
        </row>
        <row r="377">
          <cell r="A377" t="str">
            <v>TSx35</v>
          </cell>
          <cell r="B377" t="str">
            <v>S</v>
          </cell>
        </row>
        <row r="378">
          <cell r="A378" t="str">
            <v>TSx36</v>
          </cell>
          <cell r="B378" t="str">
            <v>N</v>
          </cell>
        </row>
        <row r="379">
          <cell r="A379" t="str">
            <v>UR</v>
          </cell>
          <cell r="B379" t="str">
            <v>NA</v>
          </cell>
        </row>
      </sheetData>
      <sheetData sheetId="21"/>
      <sheetData sheetId="22"/>
      <sheetData sheetId="23">
        <row r="1">
          <cell r="A1" t="str">
            <v>PPMS_ROLE_ID</v>
          </cell>
          <cell r="B1" t="str">
            <v>PPMS_ROLE_DESC</v>
          </cell>
          <cell r="C1" t="str">
            <v>PPMS_ROLE_DESC_SHORT</v>
          </cell>
          <cell r="D1" t="str">
            <v>WFP_ID</v>
          </cell>
          <cell r="E1" t="str">
            <v>WFP_DESC</v>
          </cell>
          <cell r="F1" t="str">
            <v>WFP_CODE</v>
          </cell>
          <cell r="G1" t="str">
            <v>FINANCE_ID</v>
          </cell>
          <cell r="H1" t="str">
            <v>FINANCE_DESC</v>
          </cell>
          <cell r="I1" t="str">
            <v>MS_ID</v>
          </cell>
          <cell r="J1" t="str">
            <v>MS_DESC</v>
          </cell>
          <cell r="K1" t="str">
            <v>LAB_RATE_NT_HR</v>
          </cell>
          <cell r="L1" t="str">
            <v>LAB_RATE_OT_HR</v>
          </cell>
          <cell r="M1" t="str">
            <v>IS_KEY_ROLE</v>
          </cell>
          <cell r="N1" t="str">
            <v>ROLE_ID2</v>
          </cell>
          <cell r="O1" t="str">
            <v>RESOURCE</v>
          </cell>
          <cell r="P1" t="str">
            <v>IS_KEY_ROLE2</v>
          </cell>
          <cell r="Q1" t="str">
            <v>KEY_ROLE_TYPE</v>
          </cell>
        </row>
        <row r="2">
          <cell r="A2">
            <v>1</v>
          </cell>
          <cell r="B2" t="str">
            <v>Admin</v>
          </cell>
          <cell r="C2" t="str">
            <v>ADMIN</v>
          </cell>
          <cell r="D2">
            <v>1</v>
          </cell>
          <cell r="E2" t="str">
            <v>Admin</v>
          </cell>
          <cell r="F2" t="str">
            <v>ADMIN</v>
          </cell>
          <cell r="H2" t="str">
            <v/>
          </cell>
          <cell r="J2" t="str">
            <v/>
          </cell>
          <cell r="K2">
            <v>38.771613877550998</v>
          </cell>
          <cell r="L2">
            <v>67.850324285714251</v>
          </cell>
          <cell r="M2" t="b">
            <v>0</v>
          </cell>
          <cell r="N2" t="str">
            <v>ROLE_ADMN</v>
          </cell>
          <cell r="O2" t="str">
            <v>.ADMN Admin Person</v>
          </cell>
          <cell r="P2" t="b">
            <v>0</v>
          </cell>
          <cell r="Q2" t="str">
            <v/>
          </cell>
        </row>
        <row r="3">
          <cell r="A3">
            <v>2</v>
          </cell>
          <cell r="B3" t="str">
            <v>Cable Jointer - Distribution</v>
          </cell>
          <cell r="C3" t="str">
            <v>CJDIST</v>
          </cell>
          <cell r="D3">
            <v>3</v>
          </cell>
          <cell r="E3" t="str">
            <v>Cable Jointer</v>
          </cell>
          <cell r="F3" t="str">
            <v>CJDIST</v>
          </cell>
          <cell r="H3" t="str">
            <v/>
          </cell>
          <cell r="J3" t="str">
            <v/>
          </cell>
          <cell r="K3">
            <v>40.53927356097563</v>
          </cell>
          <cell r="L3">
            <v>70.943728731707353</v>
          </cell>
          <cell r="M3" t="b">
            <v>1</v>
          </cell>
          <cell r="N3" t="str">
            <v>ROLE_CJOD</v>
          </cell>
          <cell r="O3" t="str">
            <v/>
          </cell>
          <cell r="P3" t="b">
            <v>1</v>
          </cell>
          <cell r="Q3" t="str">
            <v>DIST</v>
          </cell>
        </row>
        <row r="4">
          <cell r="A4">
            <v>3</v>
          </cell>
          <cell r="B4" t="str">
            <v>Cable Jointer - Transmission</v>
          </cell>
          <cell r="C4" t="str">
            <v>CJTRAN</v>
          </cell>
          <cell r="D4">
            <v>24</v>
          </cell>
          <cell r="E4" t="str">
            <v>Cable Jointer - Transmission</v>
          </cell>
          <cell r="F4" t="str">
            <v>CJTRAN</v>
          </cell>
          <cell r="H4" t="str">
            <v/>
          </cell>
          <cell r="J4" t="str">
            <v/>
          </cell>
          <cell r="K4">
            <v>40.248519999999992</v>
          </cell>
          <cell r="L4">
            <v>70.434909999999988</v>
          </cell>
          <cell r="M4" t="b">
            <v>1</v>
          </cell>
          <cell r="N4" t="str">
            <v>ROLE_CJOT</v>
          </cell>
          <cell r="O4" t="str">
            <v/>
          </cell>
          <cell r="P4" t="b">
            <v>1</v>
          </cell>
          <cell r="Q4" t="str">
            <v>TRAN</v>
          </cell>
        </row>
        <row r="5">
          <cell r="A5">
            <v>4</v>
          </cell>
          <cell r="B5" t="str">
            <v>Civil Construction</v>
          </cell>
          <cell r="C5" t="str">
            <v>CVLCON</v>
          </cell>
          <cell r="D5">
            <v>4</v>
          </cell>
          <cell r="E5" t="str">
            <v>Civil Construction</v>
          </cell>
          <cell r="F5" t="str">
            <v>CVLCON</v>
          </cell>
          <cell r="H5" t="str">
            <v/>
          </cell>
          <cell r="J5" t="str">
            <v/>
          </cell>
          <cell r="K5">
            <v>43.389107272727273</v>
          </cell>
          <cell r="L5">
            <v>75.93093772727272</v>
          </cell>
          <cell r="M5" t="b">
            <v>1</v>
          </cell>
          <cell r="N5" t="str">
            <v>ROLE_CVLC</v>
          </cell>
          <cell r="O5" t="str">
            <v/>
          </cell>
          <cell r="P5" t="b">
            <v>0</v>
          </cell>
          <cell r="Q5" t="str">
            <v/>
          </cell>
        </row>
        <row r="6">
          <cell r="A6">
            <v>5</v>
          </cell>
          <cell r="B6" t="str">
            <v>Designer - Distribution</v>
          </cell>
          <cell r="C6" t="str">
            <v>DSN_DIST</v>
          </cell>
          <cell r="D6">
            <v>9</v>
          </cell>
          <cell r="E6" t="str">
            <v>Engineering Officer</v>
          </cell>
          <cell r="F6" t="str">
            <v>EO/DSN</v>
          </cell>
          <cell r="H6" t="str">
            <v/>
          </cell>
          <cell r="J6" t="str">
            <v/>
          </cell>
          <cell r="K6">
            <v>52.304119771428581</v>
          </cell>
          <cell r="L6">
            <v>91.532209600000016</v>
          </cell>
          <cell r="M6" t="b">
            <v>1</v>
          </cell>
          <cell r="N6" t="str">
            <v>ROLE_DEDX</v>
          </cell>
          <cell r="O6" t="str">
            <v/>
          </cell>
          <cell r="P6" t="b">
            <v>0</v>
          </cell>
          <cell r="Q6" t="str">
            <v/>
          </cell>
        </row>
        <row r="7">
          <cell r="A7">
            <v>6</v>
          </cell>
          <cell r="B7" t="str">
            <v>Designer - Protection</v>
          </cell>
          <cell r="C7" t="str">
            <v>DSN_PRO</v>
          </cell>
          <cell r="D7">
            <v>8</v>
          </cell>
          <cell r="E7" t="str">
            <v>Engineer</v>
          </cell>
          <cell r="F7" t="str">
            <v>ENGINE</v>
          </cell>
          <cell r="H7" t="str">
            <v/>
          </cell>
          <cell r="J7" t="str">
            <v/>
          </cell>
          <cell r="K7">
            <v>65.793060666666662</v>
          </cell>
          <cell r="L7">
            <v>115.13785616666667</v>
          </cell>
          <cell r="M7" t="b">
            <v>1</v>
          </cell>
          <cell r="N7" t="str">
            <v>ROLE_DEPT</v>
          </cell>
          <cell r="O7" t="str">
            <v/>
          </cell>
          <cell r="P7" t="b">
            <v>0</v>
          </cell>
          <cell r="Q7" t="str">
            <v/>
          </cell>
        </row>
        <row r="8">
          <cell r="A8">
            <v>7</v>
          </cell>
          <cell r="B8" t="str">
            <v>Designer - Scada</v>
          </cell>
          <cell r="C8" t="str">
            <v>DSN_SCADA</v>
          </cell>
          <cell r="D8">
            <v>9</v>
          </cell>
          <cell r="E8" t="str">
            <v>Engineering Officer</v>
          </cell>
          <cell r="F8" t="str">
            <v>EO/DSN</v>
          </cell>
          <cell r="H8" t="str">
            <v/>
          </cell>
          <cell r="J8" t="str">
            <v/>
          </cell>
          <cell r="K8">
            <v>55.29892333333332</v>
          </cell>
          <cell r="L8">
            <v>96.773115833333307</v>
          </cell>
          <cell r="M8" t="b">
            <v>1</v>
          </cell>
          <cell r="N8" t="str">
            <v>ROLE_DESC</v>
          </cell>
          <cell r="O8" t="str">
            <v/>
          </cell>
          <cell r="P8" t="b">
            <v>0</v>
          </cell>
          <cell r="Q8" t="str">
            <v/>
          </cell>
        </row>
        <row r="9">
          <cell r="A9">
            <v>8</v>
          </cell>
          <cell r="B9" t="str">
            <v>Designer - Transmission Civil/Mechanical</v>
          </cell>
          <cell r="C9" t="str">
            <v>DSN_TRAN_CIVL</v>
          </cell>
          <cell r="D9">
            <v>6</v>
          </cell>
          <cell r="E9" t="str">
            <v>Design Transmission</v>
          </cell>
          <cell r="F9" t="str">
            <v>DSNTRN</v>
          </cell>
          <cell r="H9" t="str">
            <v/>
          </cell>
          <cell r="J9" t="str">
            <v/>
          </cell>
          <cell r="K9">
            <v>51.997649600000003</v>
          </cell>
          <cell r="L9">
            <v>90.995886800000008</v>
          </cell>
          <cell r="M9" t="b">
            <v>1</v>
          </cell>
          <cell r="N9" t="str">
            <v>ROLE_DETC</v>
          </cell>
          <cell r="O9" t="str">
            <v/>
          </cell>
          <cell r="P9" t="b">
            <v>0</v>
          </cell>
          <cell r="Q9" t="str">
            <v/>
          </cell>
        </row>
        <row r="10">
          <cell r="A10">
            <v>9</v>
          </cell>
          <cell r="B10" t="str">
            <v>Designer - Transmission Mains</v>
          </cell>
          <cell r="C10" t="str">
            <v>DSN_TRAN_MAIN</v>
          </cell>
          <cell r="D10">
            <v>6</v>
          </cell>
          <cell r="E10" t="str">
            <v>Design Transmission</v>
          </cell>
          <cell r="F10" t="str">
            <v>DSNTRN</v>
          </cell>
          <cell r="H10" t="str">
            <v/>
          </cell>
          <cell r="J10" t="str">
            <v/>
          </cell>
          <cell r="K10">
            <v>64.630312000000004</v>
          </cell>
          <cell r="L10">
            <v>113.10304600000001</v>
          </cell>
          <cell r="M10" t="b">
            <v>1</v>
          </cell>
          <cell r="N10" t="str">
            <v>ROLE_DETM</v>
          </cell>
          <cell r="O10" t="str">
            <v/>
          </cell>
          <cell r="P10" t="b">
            <v>0</v>
          </cell>
          <cell r="Q10" t="str">
            <v/>
          </cell>
        </row>
        <row r="11">
          <cell r="A11">
            <v>10</v>
          </cell>
          <cell r="B11" t="str">
            <v>Designer - Transmission Substations Electrical</v>
          </cell>
          <cell r="C11" t="str">
            <v>DSN_TRAN_SUB</v>
          </cell>
          <cell r="D11">
            <v>6</v>
          </cell>
          <cell r="E11" t="str">
            <v>Design Transmission</v>
          </cell>
          <cell r="F11" t="str">
            <v>DSNTRN</v>
          </cell>
          <cell r="H11" t="str">
            <v/>
          </cell>
          <cell r="J11" t="str">
            <v/>
          </cell>
          <cell r="K11">
            <v>52.837063999999991</v>
          </cell>
          <cell r="L11">
            <v>92.464861999999982</v>
          </cell>
          <cell r="M11" t="b">
            <v>1</v>
          </cell>
          <cell r="N11" t="str">
            <v>ROLE_DETS</v>
          </cell>
          <cell r="O11" t="str">
            <v/>
          </cell>
          <cell r="P11" t="b">
            <v>0</v>
          </cell>
          <cell r="Q11" t="str">
            <v/>
          </cell>
        </row>
        <row r="12">
          <cell r="A12">
            <v>11</v>
          </cell>
          <cell r="B12" t="str">
            <v>District Operator</v>
          </cell>
          <cell r="C12" t="str">
            <v>DISTOP</v>
          </cell>
          <cell r="D12">
            <v>5</v>
          </cell>
          <cell r="E12" t="str">
            <v>District Operator</v>
          </cell>
          <cell r="F12" t="str">
            <v>DISTOP</v>
          </cell>
          <cell r="H12" t="str">
            <v/>
          </cell>
          <cell r="J12" t="str">
            <v/>
          </cell>
          <cell r="K12">
            <v>50.411726625</v>
          </cell>
          <cell r="L12">
            <v>88.220521593749993</v>
          </cell>
          <cell r="M12" t="b">
            <v>0</v>
          </cell>
          <cell r="N12" t="str">
            <v>ROLE_OPRD</v>
          </cell>
          <cell r="O12" t="str">
            <v/>
          </cell>
          <cell r="P12" t="b">
            <v>0</v>
          </cell>
          <cell r="Q12" t="str">
            <v/>
          </cell>
        </row>
        <row r="13">
          <cell r="A13">
            <v>12</v>
          </cell>
          <cell r="B13" t="str">
            <v>Electric Fitter Mechanic</v>
          </cell>
          <cell r="C13" t="str">
            <v>EFM</v>
          </cell>
          <cell r="D13">
            <v>7</v>
          </cell>
          <cell r="E13" t="str">
            <v>Electric Fitter Mechanic</v>
          </cell>
          <cell r="F13" t="str">
            <v>EFM</v>
          </cell>
          <cell r="H13" t="str">
            <v/>
          </cell>
          <cell r="J13" t="str">
            <v/>
          </cell>
          <cell r="K13">
            <v>41.906705244444396</v>
          </cell>
          <cell r="L13">
            <v>73.336734177777686</v>
          </cell>
          <cell r="M13" t="b">
            <v>1</v>
          </cell>
          <cell r="N13" t="str">
            <v>ROLE_EFMX</v>
          </cell>
          <cell r="O13" t="str">
            <v/>
          </cell>
          <cell r="P13" t="b">
            <v>1</v>
          </cell>
          <cell r="Q13" t="str">
            <v>DIST</v>
          </cell>
        </row>
        <row r="14">
          <cell r="A14">
            <v>13</v>
          </cell>
          <cell r="B14" t="str">
            <v>Engineer</v>
          </cell>
          <cell r="C14" t="str">
            <v>ENGINEER</v>
          </cell>
          <cell r="D14">
            <v>8</v>
          </cell>
          <cell r="E14" t="str">
            <v xml:space="preserve">Engineer </v>
          </cell>
          <cell r="F14" t="str">
            <v>ENGINE</v>
          </cell>
          <cell r="H14" t="str">
            <v/>
          </cell>
          <cell r="J14" t="str">
            <v/>
          </cell>
          <cell r="K14">
            <v>58.911825818181811</v>
          </cell>
          <cell r="L14">
            <v>103.09569518181817</v>
          </cell>
          <cell r="M14" t="b">
            <v>0</v>
          </cell>
          <cell r="N14" t="str">
            <v>ROLE_ENGX</v>
          </cell>
          <cell r="O14" t="str">
            <v/>
          </cell>
          <cell r="P14" t="b">
            <v>0</v>
          </cell>
          <cell r="Q14" t="str">
            <v/>
          </cell>
        </row>
        <row r="15">
          <cell r="A15">
            <v>14</v>
          </cell>
          <cell r="B15" t="str">
            <v>Engineering Officer</v>
          </cell>
          <cell r="C15" t="str">
            <v>EO</v>
          </cell>
          <cell r="D15">
            <v>9</v>
          </cell>
          <cell r="E15" t="str">
            <v>Engineering Officer</v>
          </cell>
          <cell r="F15" t="str">
            <v>EO/DSN</v>
          </cell>
          <cell r="H15" t="str">
            <v/>
          </cell>
          <cell r="J15" t="str">
            <v/>
          </cell>
          <cell r="K15">
            <v>51.124504437499965</v>
          </cell>
          <cell r="L15">
            <v>89.467882765624935</v>
          </cell>
          <cell r="M15" t="b">
            <v>1</v>
          </cell>
          <cell r="N15" t="str">
            <v>ROLE_ENGO</v>
          </cell>
          <cell r="O15" t="str">
            <v/>
          </cell>
          <cell r="P15" t="b">
            <v>0</v>
          </cell>
          <cell r="Q15" t="str">
            <v/>
          </cell>
        </row>
        <row r="16">
          <cell r="A16">
            <v>15</v>
          </cell>
          <cell r="B16" t="str">
            <v>Environmental Officer</v>
          </cell>
          <cell r="C16" t="str">
            <v>ENVIRO</v>
          </cell>
          <cell r="D16">
            <v>10</v>
          </cell>
          <cell r="E16" t="str">
            <v>Environment</v>
          </cell>
          <cell r="F16" t="str">
            <v>ENVIRO</v>
          </cell>
          <cell r="H16" t="str">
            <v/>
          </cell>
          <cell r="J16" t="str">
            <v/>
          </cell>
          <cell r="K16">
            <v>59.737535000000008</v>
          </cell>
          <cell r="L16">
            <v>104.54068625000002</v>
          </cell>
          <cell r="M16" t="b">
            <v>0</v>
          </cell>
          <cell r="N16" t="str">
            <v>ROLE_ENVO</v>
          </cell>
          <cell r="O16" t="str">
            <v/>
          </cell>
          <cell r="P16" t="b">
            <v>0</v>
          </cell>
          <cell r="Q16" t="str">
            <v/>
          </cell>
        </row>
        <row r="17">
          <cell r="A17">
            <v>16</v>
          </cell>
          <cell r="B17" t="str">
            <v>Labourer - Distribution</v>
          </cell>
          <cell r="C17" t="str">
            <v>LABOUR_TRAN</v>
          </cell>
          <cell r="D17">
            <v>11</v>
          </cell>
          <cell r="E17" t="str">
            <v>Labourer</v>
          </cell>
          <cell r="F17" t="str">
            <v>LABOUR</v>
          </cell>
          <cell r="H17" t="str">
            <v/>
          </cell>
          <cell r="J17" t="str">
            <v/>
          </cell>
          <cell r="K17">
            <v>32.671808781954894</v>
          </cell>
          <cell r="L17">
            <v>57.175665368421065</v>
          </cell>
          <cell r="M17" t="b">
            <v>1</v>
          </cell>
          <cell r="N17" t="str">
            <v>ROLE_LABD</v>
          </cell>
          <cell r="O17" t="str">
            <v/>
          </cell>
          <cell r="P17" t="b">
            <v>1</v>
          </cell>
          <cell r="Q17" t="str">
            <v>DIST</v>
          </cell>
        </row>
        <row r="18">
          <cell r="A18">
            <v>17</v>
          </cell>
          <cell r="B18" t="str">
            <v>Lineworker - Distribution</v>
          </cell>
          <cell r="C18" t="str">
            <v>LWDIST</v>
          </cell>
          <cell r="D18">
            <v>12</v>
          </cell>
          <cell r="E18" t="str">
            <v>Lineworker</v>
          </cell>
          <cell r="F18" t="str">
            <v>LWDIST</v>
          </cell>
          <cell r="H18" t="str">
            <v/>
          </cell>
          <cell r="J18" t="str">
            <v/>
          </cell>
          <cell r="K18">
            <v>38.880643404255309</v>
          </cell>
          <cell r="L18">
            <v>68.041125957446795</v>
          </cell>
          <cell r="M18" t="b">
            <v>1</v>
          </cell>
          <cell r="N18" t="str">
            <v>ROLE_LWDX</v>
          </cell>
          <cell r="O18" t="str">
            <v/>
          </cell>
          <cell r="P18" t="b">
            <v>1</v>
          </cell>
          <cell r="Q18" t="str">
            <v>DIST</v>
          </cell>
        </row>
        <row r="19">
          <cell r="A19">
            <v>18</v>
          </cell>
          <cell r="B19" t="str">
            <v>Lineworker - Distribution Liveline</v>
          </cell>
          <cell r="C19" t="str">
            <v>LWDISTLIVE</v>
          </cell>
          <cell r="D19">
            <v>12</v>
          </cell>
          <cell r="E19" t="str">
            <v>Lineworker</v>
          </cell>
          <cell r="F19" t="str">
            <v>LWDIST</v>
          </cell>
          <cell r="H19" t="str">
            <v/>
          </cell>
          <cell r="J19" t="str">
            <v/>
          </cell>
          <cell r="K19">
            <v>43.883188631578946</v>
          </cell>
          <cell r="L19">
            <v>76.795580105263156</v>
          </cell>
          <cell r="M19" t="b">
            <v>1</v>
          </cell>
          <cell r="N19" t="str">
            <v>ROLE_LWDL</v>
          </cell>
          <cell r="O19" t="str">
            <v/>
          </cell>
          <cell r="P19" t="b">
            <v>1</v>
          </cell>
          <cell r="Q19" t="str">
            <v>DIST</v>
          </cell>
        </row>
        <row r="20">
          <cell r="A20">
            <v>19</v>
          </cell>
          <cell r="B20" t="str">
            <v>Lineworker - Transmission</v>
          </cell>
          <cell r="C20" t="str">
            <v>LWTRAN</v>
          </cell>
          <cell r="D20">
            <v>25</v>
          </cell>
          <cell r="E20" t="str">
            <v>Lineworker</v>
          </cell>
          <cell r="F20" t="str">
            <v>LWTRAN</v>
          </cell>
          <cell r="H20" t="str">
            <v/>
          </cell>
          <cell r="J20" t="str">
            <v/>
          </cell>
          <cell r="K20">
            <v>41.891570500000029</v>
          </cell>
          <cell r="L20">
            <v>73.310248375000043</v>
          </cell>
          <cell r="M20" t="b">
            <v>1</v>
          </cell>
          <cell r="N20" t="str">
            <v>ROLE_LWTR</v>
          </cell>
          <cell r="O20" t="str">
            <v/>
          </cell>
          <cell r="P20" t="b">
            <v>1</v>
          </cell>
          <cell r="Q20" t="str">
            <v>TRAN</v>
          </cell>
        </row>
        <row r="21">
          <cell r="A21">
            <v>20</v>
          </cell>
          <cell r="B21" t="str">
            <v>Labourer - Transmission</v>
          </cell>
          <cell r="C21" t="str">
            <v>LABOUR_TRAN</v>
          </cell>
          <cell r="D21">
            <v>11</v>
          </cell>
          <cell r="E21" t="str">
            <v>Labourer</v>
          </cell>
          <cell r="F21" t="str">
            <v>LABOUR</v>
          </cell>
          <cell r="H21" t="str">
            <v/>
          </cell>
          <cell r="J21" t="str">
            <v/>
          </cell>
          <cell r="K21">
            <v>32.671808781954901</v>
          </cell>
          <cell r="L21">
            <v>57.1756653684211</v>
          </cell>
          <cell r="M21" t="b">
            <v>1</v>
          </cell>
          <cell r="N21" t="str">
            <v>ROLE_LABT</v>
          </cell>
          <cell r="O21" t="str">
            <v/>
          </cell>
          <cell r="P21" t="b">
            <v>1</v>
          </cell>
          <cell r="Q21" t="str">
            <v>TRAN</v>
          </cell>
        </row>
        <row r="22">
          <cell r="A22">
            <v>21</v>
          </cell>
          <cell r="B22" t="str">
            <v>Senior Manager</v>
          </cell>
          <cell r="C22" t="str">
            <v>SENIOR_MANAGER</v>
          </cell>
          <cell r="D22">
            <v>13</v>
          </cell>
          <cell r="E22" t="str">
            <v>Manager</v>
          </cell>
          <cell r="F22" t="str">
            <v>MANAGE</v>
          </cell>
          <cell r="H22" t="str">
            <v/>
          </cell>
          <cell r="J22" t="str">
            <v/>
          </cell>
          <cell r="K22">
            <v>92.904383351351356</v>
          </cell>
          <cell r="L22">
            <v>162.58267086486487</v>
          </cell>
          <cell r="M22" t="b">
            <v>0</v>
          </cell>
          <cell r="N22" t="str">
            <v>ROLE_SNRM</v>
          </cell>
          <cell r="O22" t="str">
            <v/>
          </cell>
          <cell r="P22" t="b">
            <v>0</v>
          </cell>
          <cell r="Q22" t="str">
            <v/>
          </cell>
        </row>
        <row r="23">
          <cell r="A23">
            <v>22</v>
          </cell>
          <cell r="B23" t="str">
            <v>Other - Network</v>
          </cell>
          <cell r="C23" t="str">
            <v>OTHER</v>
          </cell>
          <cell r="D23">
            <v>15</v>
          </cell>
          <cell r="E23" t="str">
            <v>Other</v>
          </cell>
          <cell r="F23" t="str">
            <v>OTHER</v>
          </cell>
          <cell r="H23" t="str">
            <v/>
          </cell>
          <cell r="J23" t="str">
            <v/>
          </cell>
          <cell r="K23">
            <v>1E-4</v>
          </cell>
          <cell r="L23">
            <v>1E-4</v>
          </cell>
          <cell r="M23" t="b">
            <v>0</v>
          </cell>
          <cell r="N23" t="str">
            <v>ROLE_OTHN</v>
          </cell>
          <cell r="O23" t="str">
            <v/>
          </cell>
          <cell r="P23" t="b">
            <v>0</v>
          </cell>
          <cell r="Q23" t="str">
            <v/>
          </cell>
        </row>
        <row r="24">
          <cell r="A24">
            <v>23</v>
          </cell>
          <cell r="B24" t="str">
            <v>Outage scheduler</v>
          </cell>
          <cell r="C24" t="str">
            <v>OUTSCD</v>
          </cell>
          <cell r="D24">
            <v>16</v>
          </cell>
          <cell r="E24" t="str">
            <v>Outage Scheduler</v>
          </cell>
          <cell r="F24" t="str">
            <v>OUTSCD</v>
          </cell>
          <cell r="H24" t="str">
            <v/>
          </cell>
          <cell r="J24" t="str">
            <v/>
          </cell>
          <cell r="K24">
            <v>47.395815999999996</v>
          </cell>
          <cell r="L24">
            <v>82.942678000000001</v>
          </cell>
          <cell r="M24" t="b">
            <v>0</v>
          </cell>
          <cell r="N24" t="str">
            <v>ROLE_SCHO</v>
          </cell>
          <cell r="O24" t="str">
            <v/>
          </cell>
          <cell r="P24" t="b">
            <v>0</v>
          </cell>
          <cell r="Q24" t="str">
            <v/>
          </cell>
        </row>
        <row r="25">
          <cell r="A25">
            <v>24</v>
          </cell>
          <cell r="B25" t="str">
            <v>Plant Operator</v>
          </cell>
          <cell r="C25" t="str">
            <v>PLANTOP</v>
          </cell>
          <cell r="D25">
            <v>17</v>
          </cell>
          <cell r="E25" t="str">
            <v>Plant Operator</v>
          </cell>
          <cell r="F25" t="str">
            <v>PLANOP</v>
          </cell>
          <cell r="H25" t="str">
            <v/>
          </cell>
          <cell r="J25" t="str">
            <v/>
          </cell>
          <cell r="K25">
            <v>33.673774978723387</v>
          </cell>
          <cell r="L25">
            <v>58.92910621276593</v>
          </cell>
          <cell r="M25" t="b">
            <v>1</v>
          </cell>
          <cell r="N25" t="str">
            <v>ROLE_OPRP</v>
          </cell>
          <cell r="O25" t="str">
            <v/>
          </cell>
          <cell r="P25" t="b">
            <v>1</v>
          </cell>
          <cell r="Q25" t="str">
            <v>DIST</v>
          </cell>
        </row>
        <row r="26">
          <cell r="A26">
            <v>25</v>
          </cell>
          <cell r="B26" t="str">
            <v>Project Manager - Distribution</v>
          </cell>
          <cell r="C26" t="str">
            <v>PMDIST</v>
          </cell>
          <cell r="D26">
            <v>18</v>
          </cell>
          <cell r="E26" t="str">
            <v>Project Manager - Distribution</v>
          </cell>
          <cell r="F26" t="str">
            <v>PRMGRD</v>
          </cell>
          <cell r="H26" t="str">
            <v/>
          </cell>
          <cell r="J26" t="str">
            <v/>
          </cell>
          <cell r="K26">
            <v>63.215020869565201</v>
          </cell>
          <cell r="L26">
            <v>110.6262865217391</v>
          </cell>
          <cell r="M26" t="b">
            <v>0</v>
          </cell>
          <cell r="N26" t="str">
            <v>ROLE_PMDX</v>
          </cell>
          <cell r="O26" t="str">
            <v/>
          </cell>
          <cell r="P26" t="b">
            <v>0</v>
          </cell>
          <cell r="Q26" t="str">
            <v/>
          </cell>
        </row>
        <row r="27">
          <cell r="A27">
            <v>26</v>
          </cell>
          <cell r="B27" t="str">
            <v>Project Manager - Transmission</v>
          </cell>
          <cell r="C27" t="str">
            <v>PMTRAN</v>
          </cell>
          <cell r="D27">
            <v>19</v>
          </cell>
          <cell r="E27" t="str">
            <v>Project Manager - Transmission</v>
          </cell>
          <cell r="F27" t="str">
            <v>PRMGRT</v>
          </cell>
          <cell r="H27" t="str">
            <v/>
          </cell>
          <cell r="J27" t="str">
            <v/>
          </cell>
          <cell r="K27">
            <v>65.355183771428571</v>
          </cell>
          <cell r="L27">
            <v>114.3715716</v>
          </cell>
          <cell r="M27" t="b">
            <v>0</v>
          </cell>
          <cell r="N27" t="str">
            <v>ROLE_PMTR</v>
          </cell>
          <cell r="O27" t="str">
            <v/>
          </cell>
          <cell r="P27" t="b">
            <v>0</v>
          </cell>
          <cell r="Q27" t="str">
            <v/>
          </cell>
        </row>
        <row r="28">
          <cell r="A28">
            <v>27</v>
          </cell>
          <cell r="B28" t="str">
            <v>Protection Technologist</v>
          </cell>
          <cell r="C28" t="str">
            <v>PROTEC</v>
          </cell>
          <cell r="D28">
            <v>20</v>
          </cell>
          <cell r="E28" t="str">
            <v>Protection Technologist</v>
          </cell>
          <cell r="F28" t="str">
            <v>PROTEC</v>
          </cell>
          <cell r="H28" t="str">
            <v/>
          </cell>
          <cell r="J28" t="str">
            <v/>
          </cell>
          <cell r="K28">
            <v>48.163628190476196</v>
          </cell>
          <cell r="L28">
            <v>84.286349333333348</v>
          </cell>
          <cell r="M28" t="b">
            <v>1</v>
          </cell>
          <cell r="N28" t="str">
            <v>ROLE_TEHP</v>
          </cell>
          <cell r="O28" t="str">
            <v/>
          </cell>
          <cell r="P28" t="b">
            <v>1</v>
          </cell>
          <cell r="Q28" t="str">
            <v>TRAN</v>
          </cell>
        </row>
        <row r="29">
          <cell r="A29">
            <v>28</v>
          </cell>
          <cell r="B29" t="str">
            <v>Substation Technologist</v>
          </cell>
          <cell r="C29" t="str">
            <v>SUBTEC</v>
          </cell>
          <cell r="D29">
            <v>21</v>
          </cell>
          <cell r="E29" t="str">
            <v>Substation Technologist</v>
          </cell>
          <cell r="F29" t="str">
            <v>SUBTEC</v>
          </cell>
          <cell r="H29" t="str">
            <v/>
          </cell>
          <cell r="J29" t="str">
            <v/>
          </cell>
          <cell r="K29">
            <v>43.486594666666676</v>
          </cell>
          <cell r="L29">
            <v>76.101540666666679</v>
          </cell>
          <cell r="M29" t="b">
            <v>1</v>
          </cell>
          <cell r="N29" t="str">
            <v>ROLE_TEHS</v>
          </cell>
          <cell r="O29" t="str">
            <v/>
          </cell>
          <cell r="P29" t="b">
            <v>1</v>
          </cell>
          <cell r="Q29" t="str">
            <v>TRAN</v>
          </cell>
        </row>
        <row r="30">
          <cell r="A30">
            <v>29</v>
          </cell>
          <cell r="B30" t="str">
            <v>System Operator</v>
          </cell>
          <cell r="C30" t="str">
            <v>SYSTEMOP</v>
          </cell>
          <cell r="D30">
            <v>22</v>
          </cell>
          <cell r="E30" t="str">
            <v>System Operator</v>
          </cell>
          <cell r="F30" t="str">
            <v>SYSTOP</v>
          </cell>
          <cell r="H30" t="str">
            <v/>
          </cell>
          <cell r="J30" t="str">
            <v/>
          </cell>
          <cell r="K30">
            <v>64.665487058823572</v>
          </cell>
          <cell r="L30">
            <v>113.16460235294124</v>
          </cell>
          <cell r="M30" t="b">
            <v>0</v>
          </cell>
          <cell r="N30" t="str">
            <v>ROLE_SYSO</v>
          </cell>
          <cell r="O30" t="str">
            <v/>
          </cell>
          <cell r="P30" t="b">
            <v>0</v>
          </cell>
          <cell r="Q30" t="str">
            <v/>
          </cell>
        </row>
        <row r="31">
          <cell r="A31">
            <v>30</v>
          </cell>
          <cell r="B31" t="str">
            <v>Test Technologist</v>
          </cell>
          <cell r="C31" t="str">
            <v>TESTTEC</v>
          </cell>
          <cell r="D31">
            <v>23</v>
          </cell>
          <cell r="E31" t="str">
            <v>Test Technologist</v>
          </cell>
          <cell r="F31" t="str">
            <v>TSTTEC</v>
          </cell>
          <cell r="H31" t="str">
            <v/>
          </cell>
          <cell r="J31" t="str">
            <v/>
          </cell>
          <cell r="K31">
            <v>45.395118260869566</v>
          </cell>
          <cell r="L31">
            <v>79.441456956521733</v>
          </cell>
          <cell r="M31" t="b">
            <v>1</v>
          </cell>
          <cell r="N31" t="str">
            <v>ROLE_TEHT</v>
          </cell>
          <cell r="O31" t="str">
            <v/>
          </cell>
          <cell r="P31" t="b">
            <v>1</v>
          </cell>
          <cell r="Q31" t="str">
            <v>TRAN</v>
          </cell>
        </row>
        <row r="32">
          <cell r="A32">
            <v>31</v>
          </cell>
          <cell r="B32" t="str">
            <v>Apprentice</v>
          </cell>
          <cell r="C32" t="str">
            <v>APPRENTICE</v>
          </cell>
          <cell r="D32">
            <v>26</v>
          </cell>
          <cell r="E32" t="str">
            <v>Technical Training</v>
          </cell>
          <cell r="F32" t="str">
            <v>TTRAIN</v>
          </cell>
          <cell r="H32" t="str">
            <v/>
          </cell>
          <cell r="J32" t="str">
            <v/>
          </cell>
          <cell r="K32">
            <v>27.782607235059658</v>
          </cell>
          <cell r="L32">
            <v>48.619562661354401</v>
          </cell>
          <cell r="M32" t="b">
            <v>0</v>
          </cell>
          <cell r="N32" t="str">
            <v>ROLE_APPT</v>
          </cell>
          <cell r="O32" t="str">
            <v/>
          </cell>
          <cell r="P32" t="b">
            <v>0</v>
          </cell>
          <cell r="Q32" t="str">
            <v/>
          </cell>
        </row>
        <row r="33">
          <cell r="A33">
            <v>32</v>
          </cell>
          <cell r="B33" t="str">
            <v>Trainee Engineering Officer</v>
          </cell>
          <cell r="C33" t="str">
            <v>TRAINEEO</v>
          </cell>
          <cell r="D33">
            <v>15</v>
          </cell>
          <cell r="E33" t="str">
            <v>Other</v>
          </cell>
          <cell r="F33" t="str">
            <v>OTHER</v>
          </cell>
          <cell r="H33" t="str">
            <v/>
          </cell>
          <cell r="J33" t="str">
            <v/>
          </cell>
          <cell r="K33">
            <v>41.723457454545454</v>
          </cell>
          <cell r="L33">
            <v>73.016050545454547</v>
          </cell>
          <cell r="M33" t="b">
            <v>0</v>
          </cell>
          <cell r="N33" t="str">
            <v>ROLE_ENGT</v>
          </cell>
          <cell r="O33" t="str">
            <v/>
          </cell>
          <cell r="P33" t="b">
            <v>0</v>
          </cell>
          <cell r="Q33" t="str">
            <v/>
          </cell>
        </row>
        <row r="34">
          <cell r="A34">
            <v>33</v>
          </cell>
          <cell r="B34" t="str">
            <v>Technical Training</v>
          </cell>
          <cell r="C34" t="str">
            <v>TECHTRAIN</v>
          </cell>
          <cell r="D34">
            <v>15</v>
          </cell>
          <cell r="E34" t="str">
            <v>Other</v>
          </cell>
          <cell r="F34" t="str">
            <v>OTHER</v>
          </cell>
          <cell r="H34" t="str">
            <v/>
          </cell>
          <cell r="J34" t="str">
            <v/>
          </cell>
          <cell r="K34">
            <v>52.9140248</v>
          </cell>
          <cell r="L34">
            <v>92.599543400000002</v>
          </cell>
          <cell r="M34" t="b">
            <v>0</v>
          </cell>
          <cell r="N34" t="str">
            <v>ROLE_TRNT</v>
          </cell>
          <cell r="O34" t="str">
            <v/>
          </cell>
          <cell r="P34" t="b">
            <v>0</v>
          </cell>
          <cell r="Q34" t="str">
            <v/>
          </cell>
        </row>
        <row r="35">
          <cell r="A35">
            <v>34</v>
          </cell>
          <cell r="B35" t="str">
            <v>Transmission Engineer</v>
          </cell>
          <cell r="C35" t="str">
            <v>TRANENGINE</v>
          </cell>
          <cell r="D35">
            <v>8</v>
          </cell>
          <cell r="E35" t="str">
            <v>Engineer</v>
          </cell>
          <cell r="F35" t="str">
            <v>ENGINE</v>
          </cell>
          <cell r="H35" t="str">
            <v/>
          </cell>
          <cell r="J35" t="str">
            <v/>
          </cell>
          <cell r="K35">
            <v>64.257836499999996</v>
          </cell>
          <cell r="L35">
            <v>112.45121387499999</v>
          </cell>
          <cell r="M35" t="b">
            <v>0</v>
          </cell>
          <cell r="N35" t="str">
            <v>ROLE_ENGR</v>
          </cell>
          <cell r="O35" t="str">
            <v/>
          </cell>
          <cell r="P35" t="b">
            <v>0</v>
          </cell>
          <cell r="Q35" t="str">
            <v/>
          </cell>
        </row>
        <row r="36">
          <cell r="A36">
            <v>35</v>
          </cell>
          <cell r="B36" t="str">
            <v>Distribution Engineer</v>
          </cell>
          <cell r="C36" t="str">
            <v>DISTENGINE</v>
          </cell>
          <cell r="D36">
            <v>8</v>
          </cell>
          <cell r="E36" t="str">
            <v>Engineer</v>
          </cell>
          <cell r="F36" t="str">
            <v>ENGINE</v>
          </cell>
          <cell r="H36" t="str">
            <v/>
          </cell>
          <cell r="J36" t="str">
            <v/>
          </cell>
          <cell r="K36">
            <v>62.075920000000011</v>
          </cell>
          <cell r="L36">
            <v>108.63286000000002</v>
          </cell>
          <cell r="M36" t="b">
            <v>0</v>
          </cell>
          <cell r="N36" t="str">
            <v>ROLE_ENGD</v>
          </cell>
          <cell r="O36" t="str">
            <v/>
          </cell>
          <cell r="P36" t="b">
            <v>0</v>
          </cell>
          <cell r="Q36" t="str">
            <v/>
          </cell>
        </row>
        <row r="37">
          <cell r="A37">
            <v>36</v>
          </cell>
          <cell r="B37" t="str">
            <v>Manager</v>
          </cell>
          <cell r="C37" t="str">
            <v>MANAGER</v>
          </cell>
          <cell r="D37">
            <v>15</v>
          </cell>
          <cell r="E37" t="str">
            <v>Other</v>
          </cell>
          <cell r="F37" t="str">
            <v>OTHER</v>
          </cell>
          <cell r="H37" t="str">
            <v/>
          </cell>
          <cell r="J37" t="str">
            <v/>
          </cell>
          <cell r="K37">
            <v>61.016945415929207</v>
          </cell>
          <cell r="L37">
            <v>106.77965447787611</v>
          </cell>
          <cell r="M37" t="b">
            <v>0</v>
          </cell>
          <cell r="N37" t="str">
            <v>ROLE_MGRX</v>
          </cell>
          <cell r="O37" t="str">
            <v/>
          </cell>
          <cell r="P37" t="b">
            <v>0</v>
          </cell>
          <cell r="Q37" t="str">
            <v/>
          </cell>
        </row>
        <row r="38">
          <cell r="A38">
            <v>37</v>
          </cell>
          <cell r="B38" t="str">
            <v>Engineering Manager</v>
          </cell>
          <cell r="C38" t="str">
            <v>ENG_MANAGER</v>
          </cell>
          <cell r="D38">
            <v>15</v>
          </cell>
          <cell r="E38" t="str">
            <v>Other</v>
          </cell>
          <cell r="F38" t="str">
            <v>OTHER</v>
          </cell>
          <cell r="H38" t="str">
            <v/>
          </cell>
          <cell r="J38" t="str">
            <v/>
          </cell>
          <cell r="K38">
            <v>73.185744320000012</v>
          </cell>
          <cell r="L38">
            <v>128.07505256000002</v>
          </cell>
          <cell r="M38" t="b">
            <v>0</v>
          </cell>
          <cell r="N38" t="str">
            <v>ROLE_ENGM</v>
          </cell>
          <cell r="O38" t="str">
            <v/>
          </cell>
          <cell r="P38" t="b">
            <v>0</v>
          </cell>
          <cell r="Q38" t="str">
            <v/>
          </cell>
        </row>
        <row r="39">
          <cell r="A39">
            <v>38</v>
          </cell>
          <cell r="B39" t="str">
            <v>Field Officer</v>
          </cell>
          <cell r="C39" t="str">
            <v>FIELD_OFFICER</v>
          </cell>
          <cell r="D39">
            <v>15</v>
          </cell>
          <cell r="E39" t="str">
            <v>Other</v>
          </cell>
          <cell r="F39" t="str">
            <v>OTHER</v>
          </cell>
          <cell r="H39" t="str">
            <v/>
          </cell>
          <cell r="J39" t="str">
            <v/>
          </cell>
          <cell r="K39">
            <v>36.771207777777789</v>
          </cell>
          <cell r="L39">
            <v>64.349613611111124</v>
          </cell>
          <cell r="M39" t="b">
            <v>0</v>
          </cell>
          <cell r="N39" t="str">
            <v>ROLE_FLDO</v>
          </cell>
          <cell r="O39" t="str">
            <v/>
          </cell>
          <cell r="P39" t="b">
            <v>0</v>
          </cell>
          <cell r="Q39" t="str">
            <v/>
          </cell>
        </row>
        <row r="40">
          <cell r="A40">
            <v>39</v>
          </cell>
          <cell r="B40" t="str">
            <v>Analyst</v>
          </cell>
          <cell r="C40" t="str">
            <v>ANALYST</v>
          </cell>
          <cell r="D40">
            <v>15</v>
          </cell>
          <cell r="E40" t="str">
            <v>Other</v>
          </cell>
          <cell r="F40" t="str">
            <v>OTHER</v>
          </cell>
          <cell r="H40" t="str">
            <v/>
          </cell>
          <cell r="J40" t="str">
            <v/>
          </cell>
          <cell r="K40">
            <v>53.77678800000001</v>
          </cell>
          <cell r="L40">
            <v>94.109379000000018</v>
          </cell>
          <cell r="M40" t="b">
            <v>0</v>
          </cell>
          <cell r="N40" t="str">
            <v>ROLE_ANAX</v>
          </cell>
          <cell r="O40" t="str">
            <v/>
          </cell>
          <cell r="P40" t="b">
            <v>0</v>
          </cell>
          <cell r="Q40" t="str">
            <v/>
          </cell>
        </row>
        <row r="41">
          <cell r="A41">
            <v>40</v>
          </cell>
          <cell r="B41" t="str">
            <v>Planner</v>
          </cell>
          <cell r="C41" t="str">
            <v>PLANNER</v>
          </cell>
          <cell r="D41">
            <v>15</v>
          </cell>
          <cell r="E41" t="str">
            <v>Other</v>
          </cell>
          <cell r="F41" t="str">
            <v>OTHER</v>
          </cell>
          <cell r="H41" t="str">
            <v/>
          </cell>
          <cell r="J41" t="str">
            <v/>
          </cell>
          <cell r="K41">
            <v>64.013163500000005</v>
          </cell>
          <cell r="L41">
            <v>112.023036125</v>
          </cell>
          <cell r="M41" t="b">
            <v>0</v>
          </cell>
          <cell r="N41" t="str">
            <v>ROLE_PLNX</v>
          </cell>
          <cell r="O41" t="str">
            <v/>
          </cell>
          <cell r="P41" t="b">
            <v>0</v>
          </cell>
          <cell r="Q41" t="str">
            <v/>
          </cell>
        </row>
        <row r="42">
          <cell r="A42">
            <v>41</v>
          </cell>
          <cell r="B42" t="str">
            <v>Property Officer</v>
          </cell>
          <cell r="C42" t="str">
            <v>PROPERTY_OFFICER</v>
          </cell>
          <cell r="D42">
            <v>15</v>
          </cell>
          <cell r="E42" t="str">
            <v>Other</v>
          </cell>
          <cell r="F42" t="str">
            <v>OTHER</v>
          </cell>
          <cell r="H42" t="str">
            <v/>
          </cell>
          <cell r="J42" t="str">
            <v/>
          </cell>
          <cell r="K42">
            <v>53.652482000000006</v>
          </cell>
          <cell r="L42">
            <v>93.891843500000007</v>
          </cell>
          <cell r="M42" t="b">
            <v>0</v>
          </cell>
          <cell r="N42" t="str">
            <v>ROLE_PTYO</v>
          </cell>
          <cell r="O42" t="str">
            <v/>
          </cell>
          <cell r="P42" t="b">
            <v>0</v>
          </cell>
          <cell r="Q42" t="str">
            <v/>
          </cell>
        </row>
        <row r="43">
          <cell r="A43">
            <v>42</v>
          </cell>
          <cell r="B43" t="str">
            <v>Tree Management Officer</v>
          </cell>
          <cell r="C43" t="str">
            <v>TMO</v>
          </cell>
          <cell r="D43">
            <v>15</v>
          </cell>
          <cell r="E43" t="str">
            <v>Other</v>
          </cell>
          <cell r="F43" t="str">
            <v>OTHER</v>
          </cell>
          <cell r="H43" t="str">
            <v/>
          </cell>
          <cell r="J43" t="str">
            <v/>
          </cell>
          <cell r="K43">
            <v>49.852122666666659</v>
          </cell>
          <cell r="L43">
            <v>87.24121466666665</v>
          </cell>
          <cell r="M43" t="b">
            <v>0</v>
          </cell>
          <cell r="N43" t="str">
            <v>ROLE_TREO</v>
          </cell>
          <cell r="O43" t="str">
            <v/>
          </cell>
          <cell r="P43" t="b">
            <v>0</v>
          </cell>
          <cell r="Q43" t="str">
            <v/>
          </cell>
        </row>
        <row r="44">
          <cell r="A44">
            <v>43</v>
          </cell>
          <cell r="B44" t="str">
            <v>EFM - Instrument Test</v>
          </cell>
          <cell r="C44" t="str">
            <v>EFM_TEST</v>
          </cell>
          <cell r="D44">
            <v>23</v>
          </cell>
          <cell r="E44" t="str">
            <v>Test Technologist</v>
          </cell>
          <cell r="F44" t="str">
            <v>TSTTEC</v>
          </cell>
          <cell r="H44" t="str">
            <v/>
          </cell>
          <cell r="J44" t="str">
            <v/>
          </cell>
          <cell r="K44">
            <v>44.534009000000005</v>
          </cell>
          <cell r="L44">
            <v>77.934515750000003</v>
          </cell>
          <cell r="M44" t="b">
            <v>0</v>
          </cell>
          <cell r="N44" t="str">
            <v>ROLE_EFMT</v>
          </cell>
          <cell r="O44" t="str">
            <v/>
          </cell>
          <cell r="P44" t="b">
            <v>0</v>
          </cell>
          <cell r="Q44" t="str">
            <v/>
          </cell>
        </row>
        <row r="45">
          <cell r="A45">
            <v>44</v>
          </cell>
          <cell r="B45" t="str">
            <v>Logistics Support Officer</v>
          </cell>
          <cell r="C45" t="str">
            <v>LOGISTIC</v>
          </cell>
          <cell r="D45">
            <v>15</v>
          </cell>
          <cell r="E45" t="str">
            <v>Other</v>
          </cell>
          <cell r="F45" t="str">
            <v>OTHER</v>
          </cell>
          <cell r="H45" t="str">
            <v/>
          </cell>
          <cell r="J45" t="str">
            <v/>
          </cell>
          <cell r="K45">
            <v>37.714848000000003</v>
          </cell>
          <cell r="L45">
            <v>66.000984000000003</v>
          </cell>
          <cell r="M45" t="b">
            <v>0</v>
          </cell>
          <cell r="N45" t="str">
            <v>ROLE_LOGS</v>
          </cell>
          <cell r="O45" t="str">
            <v/>
          </cell>
          <cell r="P45" t="b">
            <v>0</v>
          </cell>
          <cell r="Q45" t="str">
            <v/>
          </cell>
        </row>
        <row r="46">
          <cell r="A46">
            <v>45</v>
          </cell>
          <cell r="B46" t="str">
            <v>Civil Maintenance</v>
          </cell>
          <cell r="C46" t="str">
            <v>CIVIL_MAINT</v>
          </cell>
          <cell r="D46">
            <v>15</v>
          </cell>
          <cell r="E46" t="str">
            <v>Other</v>
          </cell>
          <cell r="F46" t="str">
            <v>OTHER</v>
          </cell>
          <cell r="H46" t="str">
            <v/>
          </cell>
          <cell r="J46" t="str">
            <v/>
          </cell>
          <cell r="K46">
            <v>37.943762999999997</v>
          </cell>
          <cell r="L46">
            <v>66.401585249999997</v>
          </cell>
          <cell r="M46" t="b">
            <v>0</v>
          </cell>
          <cell r="N46" t="str">
            <v>ROLE_CVLM</v>
          </cell>
          <cell r="O46" t="str">
            <v/>
          </cell>
          <cell r="P46" t="b">
            <v>0</v>
          </cell>
          <cell r="Q46" t="str">
            <v/>
          </cell>
        </row>
        <row r="47">
          <cell r="A47">
            <v>46</v>
          </cell>
          <cell r="B47" t="str">
            <v>Meter Technician</v>
          </cell>
          <cell r="C47" t="str">
            <v>METER_TECH</v>
          </cell>
          <cell r="D47">
            <v>14</v>
          </cell>
          <cell r="E47" t="str">
            <v>Metering</v>
          </cell>
          <cell r="F47" t="str">
            <v>METER</v>
          </cell>
          <cell r="H47" t="str">
            <v/>
          </cell>
          <cell r="J47" t="str">
            <v/>
          </cell>
          <cell r="K47">
            <v>46.110552000000013</v>
          </cell>
          <cell r="L47">
            <v>80.693466000000029</v>
          </cell>
          <cell r="M47" t="b">
            <v>0</v>
          </cell>
          <cell r="N47" t="str">
            <v>ROLE_MTRT</v>
          </cell>
          <cell r="O47" t="str">
            <v/>
          </cell>
          <cell r="P47" t="b">
            <v>0</v>
          </cell>
          <cell r="Q47" t="str">
            <v/>
          </cell>
        </row>
        <row r="48">
          <cell r="A48">
            <v>47</v>
          </cell>
          <cell r="B48" t="str">
            <v>Asset Data</v>
          </cell>
          <cell r="C48" t="str">
            <v>ASDATA</v>
          </cell>
          <cell r="D48">
            <v>2</v>
          </cell>
          <cell r="E48" t="str">
            <v>Asset Data</v>
          </cell>
          <cell r="F48" t="str">
            <v>ASDATA</v>
          </cell>
          <cell r="H48" t="str">
            <v/>
          </cell>
          <cell r="J48" t="str">
            <v/>
          </cell>
          <cell r="K48">
            <v>46.449465442622945</v>
          </cell>
          <cell r="L48">
            <v>81.286564524590148</v>
          </cell>
          <cell r="M48" t="b">
            <v>0</v>
          </cell>
          <cell r="N48" t="str">
            <v>ROLE_ASSD</v>
          </cell>
          <cell r="O48" t="str">
            <v/>
          </cell>
          <cell r="P48" t="b">
            <v>0</v>
          </cell>
          <cell r="Q48" t="str">
            <v/>
          </cell>
        </row>
        <row r="49">
          <cell r="A49">
            <v>99</v>
          </cell>
          <cell r="B49" t="str">
            <v>Role X</v>
          </cell>
          <cell r="C49" t="str">
            <v>ROLE_X</v>
          </cell>
          <cell r="D49">
            <v>15</v>
          </cell>
          <cell r="E49" t="str">
            <v>Other</v>
          </cell>
          <cell r="F49" t="str">
            <v>OTHER</v>
          </cell>
          <cell r="H49" t="str">
            <v/>
          </cell>
          <cell r="J49" t="str">
            <v/>
          </cell>
          <cell r="K49">
            <v>37.089483633197894</v>
          </cell>
          <cell r="L49">
            <v>68.720118918982223</v>
          </cell>
          <cell r="M49" t="b">
            <v>0</v>
          </cell>
          <cell r="N49" t="str">
            <v/>
          </cell>
          <cell r="O49" t="str">
            <v/>
          </cell>
          <cell r="P49" t="b">
            <v>0</v>
          </cell>
          <cell r="Q49" t="str">
            <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Location"/>
      <sheetName val="Summary by Strategy"/>
      <sheetName val="Strategies"/>
      <sheetName val="Comments"/>
      <sheetName val="Deleted"/>
      <sheetName val="Sheet1"/>
      <sheetName val="Sheet2"/>
      <sheetName val="Sheet3"/>
      <sheetName val="Summary "/>
      <sheetName val="Projects"/>
    </sheetNames>
    <sheetDataSet>
      <sheetData sheetId="0"/>
      <sheetData sheetId="1"/>
      <sheetData sheetId="2">
        <row r="6">
          <cell r="B6">
            <v>0</v>
          </cell>
          <cell r="C6" t="str">
            <v>Transformers</v>
          </cell>
          <cell r="D6" t="str">
            <v>Condition Assessment</v>
          </cell>
          <cell r="E6" t="str">
            <v>Other</v>
          </cell>
          <cell r="F6" t="str">
            <v>Life Assessment</v>
          </cell>
          <cell r="G6" t="str">
            <v>O</v>
          </cell>
          <cell r="H6" t="str">
            <v>I</v>
          </cell>
          <cell r="I6">
            <v>1994</v>
          </cell>
          <cell r="J6" t="str">
            <v>Asset Managers</v>
          </cell>
          <cell r="K6" t="str">
            <v>Recurrent</v>
          </cell>
          <cell r="M6" t="str">
            <v>RM</v>
          </cell>
          <cell r="Q6">
            <v>3</v>
          </cell>
        </row>
        <row r="7">
          <cell r="B7">
            <v>0.1</v>
          </cell>
          <cell r="C7" t="str">
            <v>Transformers</v>
          </cell>
          <cell r="D7" t="str">
            <v>Transformer/Reactor Refurbishment</v>
          </cell>
          <cell r="E7" t="str">
            <v>Life Extension</v>
          </cell>
          <cell r="F7" t="str">
            <v>Refurbish Transformers</v>
          </cell>
          <cell r="G7" t="str">
            <v>M</v>
          </cell>
          <cell r="H7" t="str">
            <v>C</v>
          </cell>
          <cell r="I7">
            <v>1994</v>
          </cell>
          <cell r="J7" t="str">
            <v>Asset Managers</v>
          </cell>
          <cell r="K7" t="str">
            <v>Recurrent</v>
          </cell>
          <cell r="L7" t="str">
            <v>Need to separate oil leaks and oil treatment and also to include all txs in Attach A</v>
          </cell>
          <cell r="M7" t="str">
            <v>Assess indivually</v>
          </cell>
          <cell r="Q7" t="str">
            <v>3i</v>
          </cell>
        </row>
        <row r="8">
          <cell r="B8">
            <v>1</v>
          </cell>
          <cell r="C8" t="str">
            <v>Transformers</v>
          </cell>
          <cell r="D8" t="str">
            <v>Transformer/Reactor Life Extension</v>
          </cell>
          <cell r="E8" t="str">
            <v>Life Extension</v>
          </cell>
          <cell r="F8" t="str">
            <v>Life Extension Works</v>
          </cell>
          <cell r="G8" t="str">
            <v>C</v>
          </cell>
        </row>
        <row r="9">
          <cell r="B9">
            <v>1.1000000000000001</v>
          </cell>
          <cell r="C9" t="str">
            <v>Transformers</v>
          </cell>
          <cell r="D9" t="str">
            <v>Transformer/Reactor Replacement</v>
          </cell>
          <cell r="E9" t="str">
            <v>Replacement</v>
          </cell>
          <cell r="F9" t="str">
            <v>Replace Transformers (planned)</v>
          </cell>
          <cell r="G9" t="str">
            <v>C</v>
          </cell>
          <cell r="H9" t="str">
            <v>C</v>
          </cell>
          <cell r="I9">
            <v>2002</v>
          </cell>
          <cell r="J9" t="str">
            <v>Asset Managers</v>
          </cell>
          <cell r="K9" t="str">
            <v>Recurrent</v>
          </cell>
          <cell r="M9" t="str">
            <v>Assess indivually</v>
          </cell>
          <cell r="Q9" t="str">
            <v>2i</v>
          </cell>
        </row>
        <row r="10">
          <cell r="B10">
            <v>2</v>
          </cell>
          <cell r="C10" t="str">
            <v>Transformers</v>
          </cell>
          <cell r="D10" t="str">
            <v>Transformer/Reactor Failure</v>
          </cell>
          <cell r="E10" t="str">
            <v>Replacement</v>
          </cell>
          <cell r="F10" t="str">
            <v>Replace Transformers (unplanned)</v>
          </cell>
          <cell r="G10" t="str">
            <v>C</v>
          </cell>
          <cell r="H10" t="str">
            <v>C</v>
          </cell>
          <cell r="I10">
            <v>2002</v>
          </cell>
          <cell r="J10" t="str">
            <v>SSE</v>
          </cell>
          <cell r="K10" t="str">
            <v>Recurrent</v>
          </cell>
          <cell r="M10">
            <v>0</v>
          </cell>
          <cell r="N10">
            <v>0</v>
          </cell>
          <cell r="O10">
            <v>10</v>
          </cell>
          <cell r="P10">
            <v>0</v>
          </cell>
          <cell r="Q10">
            <v>1</v>
          </cell>
        </row>
        <row r="11">
          <cell r="B11">
            <v>3.1</v>
          </cell>
          <cell r="C11" t="str">
            <v>Transformers</v>
          </cell>
          <cell r="D11" t="str">
            <v>Conservator Bags</v>
          </cell>
          <cell r="E11" t="str">
            <v>Conservator Bags</v>
          </cell>
          <cell r="F11" t="str">
            <v>Install bags on Txs manufactured &gt;1975</v>
          </cell>
          <cell r="G11" t="str">
            <v>C</v>
          </cell>
          <cell r="H11" t="str">
            <v>R</v>
          </cell>
          <cell r="I11">
            <v>1994</v>
          </cell>
          <cell r="J11" t="str">
            <v>Asset Managers</v>
          </cell>
          <cell r="K11" t="str">
            <v>Deferred (no date)</v>
          </cell>
          <cell r="L11" t="str">
            <v>Need to split Strategy a1 into pre 1975 and post1975</v>
          </cell>
          <cell r="M11">
            <v>0</v>
          </cell>
          <cell r="N11">
            <v>0</v>
          </cell>
          <cell r="O11">
            <v>0</v>
          </cell>
          <cell r="P11">
            <v>10</v>
          </cell>
          <cell r="Q11">
            <v>3</v>
          </cell>
        </row>
        <row r="12">
          <cell r="B12">
            <v>3.2</v>
          </cell>
          <cell r="C12" t="str">
            <v>Transformers</v>
          </cell>
          <cell r="D12" t="str">
            <v>Conservator Bags</v>
          </cell>
          <cell r="E12" t="str">
            <v>Conservator Bags</v>
          </cell>
          <cell r="F12" t="str">
            <v>Install bags on Txs manufactured &lt;1975</v>
          </cell>
          <cell r="G12" t="str">
            <v>C</v>
          </cell>
          <cell r="H12" t="str">
            <v>R</v>
          </cell>
          <cell r="I12">
            <v>1994</v>
          </cell>
          <cell r="J12" t="str">
            <v>Asset Managers</v>
          </cell>
          <cell r="K12" t="str">
            <v>Deferred (2003)</v>
          </cell>
          <cell r="L12" t="str">
            <v>Reason for difference between pre 1975 and post 1975 not clear</v>
          </cell>
          <cell r="M12">
            <v>0</v>
          </cell>
          <cell r="N12">
            <v>0</v>
          </cell>
          <cell r="O12">
            <v>0</v>
          </cell>
          <cell r="P12">
            <v>8</v>
          </cell>
          <cell r="Q12">
            <v>3</v>
          </cell>
        </row>
        <row r="13">
          <cell r="B13">
            <v>3.3</v>
          </cell>
          <cell r="C13" t="str">
            <v>Transformers</v>
          </cell>
          <cell r="D13" t="str">
            <v>Conservator Bags</v>
          </cell>
          <cell r="E13" t="str">
            <v>Conservator Bags</v>
          </cell>
          <cell r="F13" t="str">
            <v>Review effectiveness of air/oil separation systems and investigate alternative methods</v>
          </cell>
          <cell r="G13" t="str">
            <v>O</v>
          </cell>
          <cell r="H13" t="str">
            <v>I</v>
          </cell>
          <cell r="I13">
            <v>2002</v>
          </cell>
          <cell r="J13" t="str">
            <v>AM/Central</v>
          </cell>
          <cell r="K13">
            <v>38352</v>
          </cell>
          <cell r="M13">
            <v>0</v>
          </cell>
          <cell r="N13">
            <v>0</v>
          </cell>
          <cell r="O13">
            <v>0</v>
          </cell>
          <cell r="P13">
            <v>8</v>
          </cell>
          <cell r="Q13">
            <v>3</v>
          </cell>
        </row>
        <row r="14">
          <cell r="B14">
            <v>4</v>
          </cell>
          <cell r="C14" t="str">
            <v>Transformers</v>
          </cell>
          <cell r="D14" t="str">
            <v>Sealing of On Load Tapchanger Diverter Compartments</v>
          </cell>
          <cell r="E14" t="str">
            <v>Other</v>
          </cell>
          <cell r="F14" t="str">
            <v>Review effectiveness of existing condition monitoring where oil leaks from diverter into the main tank and examine alternative techniques</v>
          </cell>
          <cell r="G14" t="str">
            <v>O</v>
          </cell>
          <cell r="H14" t="str">
            <v>I</v>
          </cell>
          <cell r="I14">
            <v>2002</v>
          </cell>
          <cell r="J14" t="str">
            <v>SSE</v>
          </cell>
          <cell r="K14">
            <v>38504</v>
          </cell>
          <cell r="L14" t="str">
            <v>Target dates required</v>
          </cell>
          <cell r="M14">
            <v>0</v>
          </cell>
          <cell r="N14">
            <v>0</v>
          </cell>
          <cell r="O14">
            <v>0</v>
          </cell>
          <cell r="P14">
            <v>8</v>
          </cell>
          <cell r="Q14">
            <v>3</v>
          </cell>
        </row>
        <row r="15">
          <cell r="B15">
            <v>5.0999999999999996</v>
          </cell>
          <cell r="C15" t="str">
            <v>Transformers</v>
          </cell>
          <cell r="D15" t="str">
            <v>Ageing of On Load Tapchangers</v>
          </cell>
          <cell r="E15" t="str">
            <v>Other</v>
          </cell>
          <cell r="F15" t="str">
            <v>Review all tapchangers that operate more than 15,000 times per year and assess suitability for an on-line filter unit to be installed, or other methods of controlling diverter switch wear</v>
          </cell>
          <cell r="G15" t="str">
            <v>O</v>
          </cell>
          <cell r="H15" t="str">
            <v>I</v>
          </cell>
          <cell r="I15">
            <v>1998</v>
          </cell>
          <cell r="J15" t="str">
            <v>Asset Managers</v>
          </cell>
          <cell r="K15">
            <v>38504</v>
          </cell>
          <cell r="L15" t="str">
            <v>Target dates required</v>
          </cell>
          <cell r="M15">
            <v>2</v>
          </cell>
          <cell r="N15">
            <v>2</v>
          </cell>
          <cell r="O15">
            <v>10</v>
          </cell>
          <cell r="P15">
            <v>8</v>
          </cell>
          <cell r="Q15">
            <v>3</v>
          </cell>
        </row>
        <row r="16">
          <cell r="B16">
            <v>5.2</v>
          </cell>
          <cell r="C16" t="str">
            <v>Transformers</v>
          </cell>
          <cell r="D16" t="str">
            <v>Ageing of On Load Tapchangers</v>
          </cell>
          <cell r="E16" t="str">
            <v>Other</v>
          </cell>
          <cell r="F16" t="str">
            <v>Install on-line oil filter units as determined by the investigation</v>
          </cell>
          <cell r="G16" t="str">
            <v>C</v>
          </cell>
          <cell r="H16" t="str">
            <v>C</v>
          </cell>
          <cell r="I16">
            <v>1998</v>
          </cell>
          <cell r="J16" t="str">
            <v>Asset Managers</v>
          </cell>
          <cell r="K16" t="str">
            <v>To be determined by investigation</v>
          </cell>
          <cell r="M16">
            <v>2</v>
          </cell>
          <cell r="N16">
            <v>2</v>
          </cell>
          <cell r="O16">
            <v>10</v>
          </cell>
          <cell r="P16">
            <v>8</v>
          </cell>
          <cell r="Q16">
            <v>3</v>
          </cell>
        </row>
        <row r="17">
          <cell r="B17">
            <v>6.1</v>
          </cell>
          <cell r="C17" t="str">
            <v>Transformers</v>
          </cell>
          <cell r="D17" t="str">
            <v>Ageing of On Load Tapchangers</v>
          </cell>
          <cell r="E17" t="str">
            <v>Other</v>
          </cell>
          <cell r="F17" t="str">
            <v>Develop a schedule for the inspection of all Reinhausen tapchangers with greater than 300,000 operations (500,000 operations for transformers loaded between 30%  and 50% of rating)</v>
          </cell>
          <cell r="G17" t="str">
            <v>O</v>
          </cell>
          <cell r="H17" t="str">
            <v>I</v>
          </cell>
          <cell r="I17">
            <v>2002</v>
          </cell>
          <cell r="J17" t="str">
            <v>SSE</v>
          </cell>
          <cell r="K17">
            <v>38322</v>
          </cell>
          <cell r="L17" t="str">
            <v>If it hasn't been done need to renew target date.  Also need to split strategy it List and Maintenance Actions</v>
          </cell>
          <cell r="M17">
            <v>2</v>
          </cell>
          <cell r="N17">
            <v>2</v>
          </cell>
          <cell r="O17">
            <v>10</v>
          </cell>
          <cell r="P17">
            <v>10</v>
          </cell>
          <cell r="Q17">
            <v>3</v>
          </cell>
        </row>
        <row r="18">
          <cell r="B18">
            <v>6.2</v>
          </cell>
          <cell r="C18" t="str">
            <v>Transformers</v>
          </cell>
          <cell r="D18" t="str">
            <v>Ageing of On Load Tapchangers</v>
          </cell>
          <cell r="E18" t="str">
            <v>Other</v>
          </cell>
          <cell r="F18" t="str">
            <v>Inspect Reinhausen type diverters in conjunction with suitably trained persons as per operational schedule</v>
          </cell>
          <cell r="G18" t="str">
            <v>O</v>
          </cell>
          <cell r="H18" t="str">
            <v>I</v>
          </cell>
          <cell r="I18">
            <v>2002</v>
          </cell>
          <cell r="J18" t="str">
            <v>Asset Managers</v>
          </cell>
          <cell r="K18">
            <v>38533</v>
          </cell>
          <cell r="M18">
            <v>2</v>
          </cell>
          <cell r="N18">
            <v>2</v>
          </cell>
          <cell r="O18">
            <v>10</v>
          </cell>
          <cell r="P18">
            <v>10</v>
          </cell>
          <cell r="Q18">
            <v>3</v>
          </cell>
        </row>
        <row r="19">
          <cell r="B19">
            <v>6.3</v>
          </cell>
          <cell r="C19" t="str">
            <v>Transformers</v>
          </cell>
          <cell r="D19" t="str">
            <v>Ageing of On Load Tapchangers</v>
          </cell>
          <cell r="E19" t="str">
            <v>Replacement</v>
          </cell>
          <cell r="F19" t="str">
            <v>Replace Reinhausen diverter switches dependent on assessment</v>
          </cell>
          <cell r="G19" t="str">
            <v>C</v>
          </cell>
          <cell r="H19" t="str">
            <v>C</v>
          </cell>
          <cell r="I19">
            <v>1998</v>
          </cell>
          <cell r="J19" t="str">
            <v>Asset Managers</v>
          </cell>
          <cell r="K19" t="str">
            <v>To be determined by investigation</v>
          </cell>
          <cell r="L19" t="str">
            <v>This strategy will need to be defined better so it can be costed.</v>
          </cell>
          <cell r="M19">
            <v>2</v>
          </cell>
          <cell r="N19">
            <v>2</v>
          </cell>
          <cell r="O19">
            <v>10</v>
          </cell>
          <cell r="P19">
            <v>10</v>
          </cell>
          <cell r="Q19">
            <v>3</v>
          </cell>
        </row>
        <row r="20">
          <cell r="B20">
            <v>7</v>
          </cell>
          <cell r="C20" t="str">
            <v>Transformers</v>
          </cell>
          <cell r="D20" t="str">
            <v>Ageing of On Load Tapchangers</v>
          </cell>
          <cell r="E20" t="str">
            <v>Other</v>
          </cell>
          <cell r="F20" t="str">
            <v>Identify F&amp;D Type diverters where there is no mechanical stop</v>
          </cell>
          <cell r="G20" t="str">
            <v>O</v>
          </cell>
          <cell r="H20" t="str">
            <v>I</v>
          </cell>
          <cell r="I20">
            <v>2003</v>
          </cell>
          <cell r="J20" t="str">
            <v>Asset Managers</v>
          </cell>
          <cell r="L20" t="str">
            <v xml:space="preserve">This strategy needs to be split into I &amp; M and target date added to I </v>
          </cell>
          <cell r="M20">
            <v>2</v>
          </cell>
          <cell r="N20">
            <v>2</v>
          </cell>
          <cell r="O20">
            <v>10</v>
          </cell>
          <cell r="P20">
            <v>10</v>
          </cell>
          <cell r="Q20">
            <v>3</v>
          </cell>
        </row>
        <row r="21">
          <cell r="B21">
            <v>7.1</v>
          </cell>
          <cell r="C21" t="str">
            <v>Transformers</v>
          </cell>
          <cell r="D21" t="str">
            <v>Ageing of On Load Tapchangers</v>
          </cell>
          <cell r="E21" t="str">
            <v>Other</v>
          </cell>
          <cell r="F21" t="str">
            <v>Fit new end stops to F &amp; D types</v>
          </cell>
          <cell r="G21" t="str">
            <v>O</v>
          </cell>
          <cell r="H21" t="str">
            <v>M</v>
          </cell>
          <cell r="I21">
            <v>2003</v>
          </cell>
          <cell r="J21" t="str">
            <v>Asset Managers</v>
          </cell>
          <cell r="K21">
            <v>38168</v>
          </cell>
          <cell r="L21" t="str">
            <v>If not done renew target dates.</v>
          </cell>
          <cell r="M21">
            <v>2</v>
          </cell>
          <cell r="N21">
            <v>2</v>
          </cell>
          <cell r="O21">
            <v>10</v>
          </cell>
          <cell r="P21">
            <v>10</v>
          </cell>
          <cell r="Q21">
            <v>3</v>
          </cell>
        </row>
        <row r="22">
          <cell r="B22">
            <v>8</v>
          </cell>
          <cell r="C22" t="str">
            <v>Transformers</v>
          </cell>
          <cell r="D22" t="str">
            <v>Ageing of On Load Tapchangers</v>
          </cell>
          <cell r="E22" t="str">
            <v>Other</v>
          </cell>
          <cell r="F22" t="str">
            <v>Investigate comparison methods to verify alignment in tapchangers</v>
          </cell>
          <cell r="G22" t="str">
            <v>O</v>
          </cell>
          <cell r="H22" t="str">
            <v>I</v>
          </cell>
          <cell r="I22">
            <v>2003</v>
          </cell>
          <cell r="J22" t="str">
            <v>SSE</v>
          </cell>
          <cell r="K22">
            <v>38533</v>
          </cell>
          <cell r="M22">
            <v>2</v>
          </cell>
          <cell r="N22">
            <v>2</v>
          </cell>
          <cell r="O22">
            <v>10</v>
          </cell>
          <cell r="P22">
            <v>10</v>
          </cell>
          <cell r="Q22">
            <v>3</v>
          </cell>
        </row>
        <row r="23">
          <cell r="B23">
            <v>9.1</v>
          </cell>
          <cell r="C23" t="str">
            <v>Transformers</v>
          </cell>
          <cell r="D23" t="str">
            <v>Ageing of On Load Tapchangers</v>
          </cell>
          <cell r="E23" t="str">
            <v>Other</v>
          </cell>
          <cell r="F23" t="str">
            <v>Set up program of inspection and life assessment of at risk and aged tapchangers</v>
          </cell>
          <cell r="G23" t="str">
            <v>O</v>
          </cell>
          <cell r="H23" t="str">
            <v>I</v>
          </cell>
          <cell r="I23">
            <v>2003</v>
          </cell>
          <cell r="J23" t="str">
            <v>SSE</v>
          </cell>
          <cell r="K23">
            <v>37741</v>
          </cell>
          <cell r="L23" t="str">
            <v>Needs to be split into I &amp; M strategies and really needs more specific targets clarifying types of tapchangers referred to</v>
          </cell>
          <cell r="M23">
            <v>2</v>
          </cell>
          <cell r="N23">
            <v>2</v>
          </cell>
          <cell r="O23">
            <v>10</v>
          </cell>
          <cell r="P23">
            <v>10</v>
          </cell>
          <cell r="Q23">
            <v>3</v>
          </cell>
        </row>
        <row r="24">
          <cell r="B24">
            <v>9.1999999999999993</v>
          </cell>
          <cell r="C24" t="str">
            <v>Transformers</v>
          </cell>
          <cell r="D24" t="str">
            <v>Ageing of On Load Tapchangers</v>
          </cell>
          <cell r="E24" t="str">
            <v>Other</v>
          </cell>
          <cell r="F24" t="str">
            <v>Suitably trained staff to Inspect tapchangers determine life assessment</v>
          </cell>
          <cell r="G24" t="str">
            <v>O</v>
          </cell>
          <cell r="H24" t="str">
            <v>I</v>
          </cell>
          <cell r="I24">
            <v>2003</v>
          </cell>
          <cell r="J24" t="str">
            <v>Asset Managers</v>
          </cell>
          <cell r="K24">
            <v>39263</v>
          </cell>
          <cell r="M24">
            <v>2</v>
          </cell>
          <cell r="N24">
            <v>2</v>
          </cell>
          <cell r="O24">
            <v>10</v>
          </cell>
          <cell r="P24">
            <v>10</v>
          </cell>
          <cell r="Q24">
            <v>3</v>
          </cell>
        </row>
        <row r="25">
          <cell r="B25">
            <v>10</v>
          </cell>
          <cell r="C25" t="str">
            <v>Transformers</v>
          </cell>
          <cell r="D25" t="str">
            <v>Ageing of On Load Tapchangers</v>
          </cell>
          <cell r="E25" t="str">
            <v>Other</v>
          </cell>
          <cell r="F25" t="str">
            <v>Report and investigate AVR to reduce no. taps/day</v>
          </cell>
          <cell r="G25" t="str">
            <v>O</v>
          </cell>
          <cell r="H25" t="str">
            <v>I</v>
          </cell>
          <cell r="I25">
            <v>2003</v>
          </cell>
          <cell r="J25" t="str">
            <v>Asset Managers</v>
          </cell>
          <cell r="K25">
            <v>38168</v>
          </cell>
          <cell r="M25">
            <v>2</v>
          </cell>
          <cell r="N25">
            <v>2</v>
          </cell>
          <cell r="O25">
            <v>10</v>
          </cell>
          <cell r="P25">
            <v>8</v>
          </cell>
          <cell r="Q25">
            <v>3</v>
          </cell>
        </row>
        <row r="26">
          <cell r="B26">
            <v>11</v>
          </cell>
          <cell r="C26" t="str">
            <v>Transformers</v>
          </cell>
          <cell r="D26" t="str">
            <v>Bushings</v>
          </cell>
          <cell r="E26" t="str">
            <v>Replacement</v>
          </cell>
          <cell r="F26" t="str">
            <v>Replace all condenser bushings with no DDF point</v>
          </cell>
          <cell r="G26" t="str">
            <v>M</v>
          </cell>
          <cell r="H26" t="str">
            <v>R</v>
          </cell>
          <cell r="I26">
            <v>2000</v>
          </cell>
          <cell r="J26" t="str">
            <v>Asset Managers</v>
          </cell>
          <cell r="K26" t="str">
            <v xml:space="preserve"> Dec 2004</v>
          </cell>
          <cell r="L26" t="str">
            <v>Need to identify which transformers have condenser bushings with no DDF point</v>
          </cell>
          <cell r="M26">
            <v>10</v>
          </cell>
          <cell r="N26">
            <v>5</v>
          </cell>
          <cell r="O26">
            <v>10</v>
          </cell>
          <cell r="P26">
            <v>10</v>
          </cell>
          <cell r="Q26">
            <v>3</v>
          </cell>
        </row>
        <row r="27">
          <cell r="B27">
            <v>12</v>
          </cell>
          <cell r="C27" t="str">
            <v>Transformers</v>
          </cell>
          <cell r="D27" t="str">
            <v>Bushings</v>
          </cell>
          <cell r="E27" t="str">
            <v>Replacement</v>
          </cell>
          <cell r="F27" t="str">
            <v>Replace all condenser type SRBP bushings</v>
          </cell>
          <cell r="G27" t="str">
            <v>M</v>
          </cell>
          <cell r="H27" t="str">
            <v>R</v>
          </cell>
          <cell r="I27">
            <v>2003</v>
          </cell>
          <cell r="J27" t="str">
            <v>Asset Managers</v>
          </cell>
          <cell r="K27">
            <v>39629</v>
          </cell>
          <cell r="L27" t="str">
            <v>Identify bushings</v>
          </cell>
          <cell r="M27">
            <v>10</v>
          </cell>
          <cell r="N27">
            <v>5</v>
          </cell>
          <cell r="O27">
            <v>10</v>
          </cell>
          <cell r="P27">
            <v>10</v>
          </cell>
          <cell r="Q27">
            <v>3</v>
          </cell>
        </row>
        <row r="28">
          <cell r="B28">
            <v>13</v>
          </cell>
          <cell r="C28" t="str">
            <v>Transformers</v>
          </cell>
          <cell r="D28" t="str">
            <v>DGA Techniques</v>
          </cell>
          <cell r="E28" t="str">
            <v>Other</v>
          </cell>
          <cell r="F28" t="str">
            <v>Provide Specialist Training in DGA assessment techniques for selected staff</v>
          </cell>
          <cell r="G28" t="str">
            <v>O</v>
          </cell>
          <cell r="H28" t="str">
            <v>I</v>
          </cell>
          <cell r="I28">
            <v>2003</v>
          </cell>
          <cell r="J28" t="str">
            <v>SSE</v>
          </cell>
          <cell r="K28">
            <v>38322</v>
          </cell>
          <cell r="M28">
            <v>0</v>
          </cell>
          <cell r="N28">
            <v>0</v>
          </cell>
          <cell r="O28">
            <v>0</v>
          </cell>
          <cell r="P28">
            <v>8</v>
          </cell>
          <cell r="Q28">
            <v>3</v>
          </cell>
        </row>
        <row r="29">
          <cell r="B29">
            <v>13.1</v>
          </cell>
          <cell r="C29" t="str">
            <v>Transformers</v>
          </cell>
          <cell r="D29" t="str">
            <v>DGA Techniques</v>
          </cell>
          <cell r="E29" t="str">
            <v>Other</v>
          </cell>
          <cell r="F29" t="str">
            <v>Acquire DGA Assessment tools and implement supporting processes</v>
          </cell>
          <cell r="G29" t="str">
            <v>O</v>
          </cell>
          <cell r="H29" t="str">
            <v>I</v>
          </cell>
          <cell r="I29">
            <v>2003</v>
          </cell>
          <cell r="J29" t="str">
            <v>SSE</v>
          </cell>
          <cell r="K29">
            <v>38504</v>
          </cell>
          <cell r="M29">
            <v>0</v>
          </cell>
          <cell r="N29">
            <v>0</v>
          </cell>
          <cell r="O29">
            <v>0</v>
          </cell>
          <cell r="P29">
            <v>8</v>
          </cell>
          <cell r="Q29">
            <v>3</v>
          </cell>
        </row>
        <row r="30">
          <cell r="B30">
            <v>14.1</v>
          </cell>
          <cell r="C30" t="str">
            <v>Transformers</v>
          </cell>
          <cell r="D30" t="str">
            <v>Aged Transformers</v>
          </cell>
          <cell r="E30" t="str">
            <v>Other</v>
          </cell>
          <cell r="F30" t="str">
            <v>Review available DGA Data to identify transformers of concern</v>
          </cell>
          <cell r="G30" t="str">
            <v>O</v>
          </cell>
          <cell r="H30" t="str">
            <v>I</v>
          </cell>
          <cell r="I30">
            <v>2003</v>
          </cell>
          <cell r="J30" t="str">
            <v>Asset Managers</v>
          </cell>
          <cell r="K30">
            <v>38322</v>
          </cell>
          <cell r="M30">
            <v>0</v>
          </cell>
          <cell r="N30">
            <v>0</v>
          </cell>
          <cell r="O30">
            <v>0</v>
          </cell>
          <cell r="P30">
            <v>8</v>
          </cell>
          <cell r="Q30">
            <v>3</v>
          </cell>
        </row>
        <row r="31">
          <cell r="B31">
            <v>14.2</v>
          </cell>
          <cell r="C31" t="str">
            <v>Transformers</v>
          </cell>
          <cell r="D31" t="str">
            <v>Aged Transformers</v>
          </cell>
          <cell r="E31" t="str">
            <v>Other</v>
          </cell>
          <cell r="F31" t="str">
            <v>Develop an Aged transformer management policy supported by a decision making model</v>
          </cell>
          <cell r="G31" t="str">
            <v>O</v>
          </cell>
          <cell r="H31" t="str">
            <v>I</v>
          </cell>
          <cell r="I31">
            <v>2003</v>
          </cell>
          <cell r="J31" t="str">
            <v>SSE</v>
          </cell>
          <cell r="K31">
            <v>38322</v>
          </cell>
          <cell r="M31">
            <v>0</v>
          </cell>
          <cell r="N31">
            <v>0</v>
          </cell>
          <cell r="O31">
            <v>0</v>
          </cell>
          <cell r="P31">
            <v>8</v>
          </cell>
          <cell r="Q31">
            <v>3</v>
          </cell>
        </row>
        <row r="32">
          <cell r="B32">
            <v>14.3</v>
          </cell>
          <cell r="C32" t="str">
            <v>Transformers</v>
          </cell>
          <cell r="D32" t="str">
            <v>Aged Transformers</v>
          </cell>
          <cell r="E32" t="str">
            <v>Other</v>
          </cell>
          <cell r="F32" t="str">
            <v>Apply the Aged Transformer model to all transformers to prioritise at risk transformers for replacement or refurbishment</v>
          </cell>
          <cell r="G32" t="str">
            <v>O</v>
          </cell>
          <cell r="H32" t="str">
            <v>I</v>
          </cell>
          <cell r="I32">
            <v>2003</v>
          </cell>
          <cell r="J32" t="str">
            <v>Asset Managers</v>
          </cell>
          <cell r="K32">
            <v>38504</v>
          </cell>
          <cell r="M32">
            <v>0</v>
          </cell>
          <cell r="N32">
            <v>0</v>
          </cell>
          <cell r="O32">
            <v>0</v>
          </cell>
          <cell r="P32">
            <v>8</v>
          </cell>
          <cell r="Q32">
            <v>3</v>
          </cell>
        </row>
        <row r="33">
          <cell r="B33">
            <v>15</v>
          </cell>
          <cell r="C33" t="str">
            <v>Transformers</v>
          </cell>
          <cell r="D33" t="str">
            <v>Operational Recommendations</v>
          </cell>
          <cell r="E33" t="str">
            <v>Other</v>
          </cell>
          <cell r="F33" t="str">
            <v>Implement operating procedures to minimise risk of loss of supply when taking tapchangers out of service by taking transformers to new tap before switching</v>
          </cell>
          <cell r="G33" t="str">
            <v>O</v>
          </cell>
          <cell r="H33" t="str">
            <v>I</v>
          </cell>
          <cell r="I33">
            <v>2003</v>
          </cell>
          <cell r="J33" t="str">
            <v>SSE</v>
          </cell>
          <cell r="K33">
            <v>38322</v>
          </cell>
          <cell r="M33">
            <v>2</v>
          </cell>
          <cell r="N33">
            <v>2</v>
          </cell>
          <cell r="O33">
            <v>10</v>
          </cell>
          <cell r="P33">
            <v>8</v>
          </cell>
          <cell r="Q33">
            <v>3</v>
          </cell>
        </row>
        <row r="34">
          <cell r="B34">
            <v>16</v>
          </cell>
          <cell r="C34" t="str">
            <v>Circuit Breakers</v>
          </cell>
          <cell r="D34" t="str">
            <v>AEI GA 11 W8 CBs</v>
          </cell>
          <cell r="E34" t="str">
            <v>Replacement</v>
          </cell>
          <cell r="F34" t="str">
            <v>Replace all of this type</v>
          </cell>
          <cell r="G34" t="str">
            <v>C</v>
          </cell>
          <cell r="H34" t="str">
            <v>R</v>
          </cell>
          <cell r="I34">
            <v>1995</v>
          </cell>
          <cell r="J34" t="str">
            <v>Asset Managers</v>
          </cell>
          <cell r="K34" t="str">
            <v>June, 2008</v>
          </cell>
          <cell r="L34" t="str">
            <v>Strategy shouldn't identify rate of change</v>
          </cell>
          <cell r="M34">
            <v>8</v>
          </cell>
          <cell r="N34">
            <v>0</v>
          </cell>
          <cell r="O34">
            <v>10</v>
          </cell>
          <cell r="P34">
            <v>10</v>
          </cell>
        </row>
        <row r="35">
          <cell r="B35">
            <v>17</v>
          </cell>
          <cell r="C35" t="str">
            <v>Circuit Breakers</v>
          </cell>
          <cell r="D35" t="str">
            <v>132 kV (OBR30) Reyrolle CBs</v>
          </cell>
          <cell r="E35" t="str">
            <v>Replacement</v>
          </cell>
          <cell r="F35" t="str">
            <v>Replace all of this type</v>
          </cell>
          <cell r="G35" t="str">
            <v>C</v>
          </cell>
          <cell r="H35" t="str">
            <v>R</v>
          </cell>
          <cell r="I35">
            <v>1995</v>
          </cell>
          <cell r="J35" t="str">
            <v>Asset Managers</v>
          </cell>
          <cell r="K35" t="str">
            <v>June, 2004</v>
          </cell>
          <cell r="M35">
            <v>5</v>
          </cell>
          <cell r="N35">
            <v>0</v>
          </cell>
          <cell r="O35">
            <v>10</v>
          </cell>
          <cell r="P35">
            <v>10</v>
          </cell>
        </row>
        <row r="36">
          <cell r="B36">
            <v>18</v>
          </cell>
          <cell r="C36" t="str">
            <v>Circuit Breakers</v>
          </cell>
          <cell r="D36" t="str">
            <v>132 kV AEG WM5077</v>
          </cell>
          <cell r="E36" t="str">
            <v>Replacement</v>
          </cell>
          <cell r="F36" t="str">
            <v>Replace all of this type</v>
          </cell>
          <cell r="G36" t="str">
            <v>C</v>
          </cell>
          <cell r="H36" t="str">
            <v>R</v>
          </cell>
          <cell r="I36">
            <v>1995</v>
          </cell>
          <cell r="J36" t="str">
            <v>Asset Managers</v>
          </cell>
          <cell r="K36" t="str">
            <v>June, 2005</v>
          </cell>
          <cell r="M36">
            <v>0</v>
          </cell>
          <cell r="N36">
            <v>0</v>
          </cell>
          <cell r="O36">
            <v>8</v>
          </cell>
          <cell r="P36">
            <v>8</v>
          </cell>
        </row>
        <row r="37">
          <cell r="B37">
            <v>19</v>
          </cell>
          <cell r="C37" t="str">
            <v>Circuit Breakers</v>
          </cell>
          <cell r="D37" t="str">
            <v>66kV Oerlikon TOF60.6</v>
          </cell>
          <cell r="E37" t="str">
            <v>Replacement</v>
          </cell>
          <cell r="F37" t="str">
            <v>Replace all of this type</v>
          </cell>
          <cell r="G37" t="str">
            <v>C</v>
          </cell>
          <cell r="H37" t="str">
            <v>R</v>
          </cell>
          <cell r="I37">
            <v>1995</v>
          </cell>
          <cell r="J37" t="str">
            <v>Asset Managers</v>
          </cell>
          <cell r="K37">
            <v>38139</v>
          </cell>
          <cell r="M37">
            <v>0</v>
          </cell>
          <cell r="N37">
            <v>0</v>
          </cell>
          <cell r="O37">
            <v>8</v>
          </cell>
          <cell r="P37">
            <v>8</v>
          </cell>
        </row>
        <row r="38">
          <cell r="B38">
            <v>20</v>
          </cell>
          <cell r="C38" t="str">
            <v>Circuit Breakers</v>
          </cell>
          <cell r="D38" t="str">
            <v xml:space="preserve">33kV Westinghouse GC </v>
          </cell>
          <cell r="E38" t="str">
            <v>Replacement</v>
          </cell>
          <cell r="F38" t="str">
            <v>Replace if no DDF Point</v>
          </cell>
          <cell r="G38" t="str">
            <v>C</v>
          </cell>
          <cell r="H38" t="str">
            <v>R</v>
          </cell>
          <cell r="I38">
            <v>2001</v>
          </cell>
          <cell r="J38" t="str">
            <v>Asset Managers</v>
          </cell>
          <cell r="K38">
            <v>38504</v>
          </cell>
          <cell r="L38" t="str">
            <v>No completion date</v>
          </cell>
          <cell r="M38">
            <v>8</v>
          </cell>
          <cell r="N38">
            <v>2</v>
          </cell>
          <cell r="O38">
            <v>8</v>
          </cell>
          <cell r="P38">
            <v>5</v>
          </cell>
        </row>
        <row r="39">
          <cell r="B39">
            <v>20.100000000000001</v>
          </cell>
          <cell r="C39" t="str">
            <v>Circuit Breakers</v>
          </cell>
          <cell r="D39" t="str">
            <v xml:space="preserve">33kV Westinghouse GC </v>
          </cell>
          <cell r="E39" t="str">
            <v>Replacement</v>
          </cell>
          <cell r="F39" t="str">
            <v>Replace all of this type</v>
          </cell>
          <cell r="G39" t="str">
            <v>C</v>
          </cell>
          <cell r="H39" t="str">
            <v>R</v>
          </cell>
          <cell r="I39">
            <v>2004</v>
          </cell>
          <cell r="J39" t="str">
            <v>Asset Managers</v>
          </cell>
          <cell r="K39" t="str">
            <v>June, 2007</v>
          </cell>
          <cell r="M39">
            <v>5</v>
          </cell>
          <cell r="N39">
            <v>2</v>
          </cell>
          <cell r="O39">
            <v>8</v>
          </cell>
          <cell r="P39">
            <v>5</v>
          </cell>
        </row>
        <row r="40">
          <cell r="B40">
            <v>21</v>
          </cell>
          <cell r="C40" t="str">
            <v>Circuit Breakers</v>
          </cell>
          <cell r="D40" t="str">
            <v>22kv Sace</v>
          </cell>
          <cell r="E40" t="str">
            <v>Replacement</v>
          </cell>
          <cell r="F40" t="str">
            <v>Replace all of this type</v>
          </cell>
          <cell r="G40" t="str">
            <v>C</v>
          </cell>
          <cell r="H40" t="str">
            <v>R</v>
          </cell>
          <cell r="I40">
            <v>1998</v>
          </cell>
          <cell r="J40" t="str">
            <v>Asset Managers</v>
          </cell>
          <cell r="K40" t="str">
            <v>June, 2005</v>
          </cell>
          <cell r="M40">
            <v>0</v>
          </cell>
          <cell r="N40">
            <v>0</v>
          </cell>
          <cell r="O40">
            <v>8</v>
          </cell>
          <cell r="P40">
            <v>8</v>
          </cell>
        </row>
        <row r="41">
          <cell r="B41">
            <v>22</v>
          </cell>
          <cell r="C41" t="str">
            <v>Circuit Breakers</v>
          </cell>
          <cell r="D41" t="str">
            <v>132kV Galileo OCERD 150</v>
          </cell>
          <cell r="E41" t="str">
            <v>Replacement</v>
          </cell>
          <cell r="F41" t="str">
            <v>Replace all of this type</v>
          </cell>
          <cell r="G41" t="str">
            <v>C</v>
          </cell>
          <cell r="H41" t="str">
            <v>R</v>
          </cell>
          <cell r="I41">
            <v>1998</v>
          </cell>
          <cell r="J41" t="str">
            <v>Asset Managers</v>
          </cell>
          <cell r="K41" t="str">
            <v>June, 2005</v>
          </cell>
          <cell r="M41">
            <v>0</v>
          </cell>
          <cell r="N41">
            <v>10</v>
          </cell>
          <cell r="O41">
            <v>5</v>
          </cell>
          <cell r="P41">
            <v>5</v>
          </cell>
        </row>
        <row r="42">
          <cell r="B42">
            <v>23</v>
          </cell>
          <cell r="C42" t="str">
            <v>Circuit Breakers</v>
          </cell>
          <cell r="D42" t="str">
            <v>Oerlikon FS13C3.1 &amp; FR</v>
          </cell>
          <cell r="E42" t="str">
            <v>Replacement</v>
          </cell>
          <cell r="F42" t="str">
            <v>Replace all of this type</v>
          </cell>
          <cell r="G42" t="str">
            <v>C</v>
          </cell>
          <cell r="H42" t="str">
            <v>R</v>
          </cell>
          <cell r="I42">
            <v>1995</v>
          </cell>
          <cell r="J42" t="str">
            <v>Asset Managers</v>
          </cell>
          <cell r="K42" t="str">
            <v>June, 2005</v>
          </cell>
          <cell r="M42">
            <v>0</v>
          </cell>
          <cell r="N42">
            <v>0</v>
          </cell>
          <cell r="O42">
            <v>8</v>
          </cell>
          <cell r="P42">
            <v>8</v>
          </cell>
        </row>
        <row r="43">
          <cell r="B43">
            <v>24</v>
          </cell>
          <cell r="C43" t="str">
            <v>Circuit Breakers</v>
          </cell>
          <cell r="D43" t="str">
            <v xml:space="preserve">BTH 66kV </v>
          </cell>
          <cell r="E43" t="str">
            <v>Replacement</v>
          </cell>
          <cell r="F43" t="str">
            <v>Replace all of this type</v>
          </cell>
          <cell r="G43" t="str">
            <v>C</v>
          </cell>
          <cell r="H43" t="str">
            <v>R</v>
          </cell>
          <cell r="I43">
            <v>2000</v>
          </cell>
          <cell r="J43" t="str">
            <v>Asset Managers</v>
          </cell>
          <cell r="K43" t="str">
            <v>June, 2005</v>
          </cell>
          <cell r="M43">
            <v>5</v>
          </cell>
          <cell r="N43">
            <v>2</v>
          </cell>
          <cell r="O43">
            <v>8</v>
          </cell>
          <cell r="P43">
            <v>5</v>
          </cell>
        </row>
        <row r="44">
          <cell r="B44">
            <v>25</v>
          </cell>
          <cell r="C44" t="str">
            <v>Circuit Breakers</v>
          </cell>
          <cell r="D44" t="str">
            <v>Reyrolle 132kV OS</v>
          </cell>
          <cell r="E44" t="str">
            <v>Replacement</v>
          </cell>
          <cell r="F44" t="str">
            <v>Replace all of this type</v>
          </cell>
          <cell r="G44" t="str">
            <v>C</v>
          </cell>
          <cell r="H44" t="str">
            <v>R</v>
          </cell>
          <cell r="I44">
            <v>2000</v>
          </cell>
          <cell r="J44" t="str">
            <v>Asset Managers</v>
          </cell>
          <cell r="K44" t="str">
            <v>June,2005</v>
          </cell>
          <cell r="M44">
            <v>0</v>
          </cell>
          <cell r="N44">
            <v>0</v>
          </cell>
          <cell r="O44">
            <v>8</v>
          </cell>
          <cell r="P44">
            <v>8</v>
          </cell>
        </row>
        <row r="45">
          <cell r="B45">
            <v>26</v>
          </cell>
          <cell r="C45" t="str">
            <v>Circuit Breakers</v>
          </cell>
          <cell r="D45" t="str">
            <v>ASEA 132kV HKEY</v>
          </cell>
          <cell r="E45" t="str">
            <v>Replacement</v>
          </cell>
          <cell r="F45" t="str">
            <v>Replace all of this type</v>
          </cell>
          <cell r="G45" t="str">
            <v>C</v>
          </cell>
          <cell r="H45" t="str">
            <v>R</v>
          </cell>
          <cell r="I45">
            <v>2000</v>
          </cell>
          <cell r="J45" t="str">
            <v>Asset Managers</v>
          </cell>
          <cell r="K45" t="str">
            <v>June, 2011</v>
          </cell>
          <cell r="M45">
            <v>0</v>
          </cell>
          <cell r="N45">
            <v>0</v>
          </cell>
          <cell r="O45">
            <v>8</v>
          </cell>
          <cell r="P45">
            <v>8</v>
          </cell>
        </row>
        <row r="46">
          <cell r="B46">
            <v>27</v>
          </cell>
          <cell r="C46" t="str">
            <v>Circuit Breakers</v>
          </cell>
          <cell r="D46" t="str">
            <v>ASEA 66kV HKEY</v>
          </cell>
          <cell r="E46" t="str">
            <v>Replacement</v>
          </cell>
          <cell r="F46" t="str">
            <v>Replace all of this type</v>
          </cell>
          <cell r="G46" t="str">
            <v>C</v>
          </cell>
          <cell r="H46" t="str">
            <v>R</v>
          </cell>
          <cell r="I46">
            <v>2000</v>
          </cell>
          <cell r="J46" t="str">
            <v>Asset Managers</v>
          </cell>
          <cell r="K46" t="str">
            <v>June, 2007</v>
          </cell>
          <cell r="M46">
            <v>0</v>
          </cell>
          <cell r="N46">
            <v>0</v>
          </cell>
          <cell r="O46">
            <v>8</v>
          </cell>
          <cell r="P46">
            <v>8</v>
          </cell>
        </row>
        <row r="47">
          <cell r="B47">
            <v>28</v>
          </cell>
          <cell r="C47" t="str">
            <v>Circuit Breakers</v>
          </cell>
          <cell r="D47" t="str">
            <v>Brown Boveri 66kV ELF</v>
          </cell>
          <cell r="E47" t="str">
            <v>Replacement</v>
          </cell>
          <cell r="F47" t="str">
            <v>Replace all of this type</v>
          </cell>
          <cell r="G47" t="str">
            <v>C</v>
          </cell>
          <cell r="H47" t="str">
            <v>R</v>
          </cell>
          <cell r="I47">
            <v>2000</v>
          </cell>
          <cell r="J47" t="str">
            <v>Asset Managers</v>
          </cell>
          <cell r="K47" t="str">
            <v>June, 2013</v>
          </cell>
          <cell r="M47">
            <v>0</v>
          </cell>
          <cell r="N47">
            <v>0</v>
          </cell>
          <cell r="O47">
            <v>8</v>
          </cell>
          <cell r="P47">
            <v>8</v>
          </cell>
        </row>
        <row r="48">
          <cell r="B48">
            <v>29</v>
          </cell>
          <cell r="C48" t="str">
            <v>Circuit Breakers</v>
          </cell>
          <cell r="D48" t="str">
            <v>SF6 CBs</v>
          </cell>
          <cell r="E48" t="str">
            <v>Other</v>
          </cell>
          <cell r="F48" t="str">
            <v>Inspection of Nominated CBs</v>
          </cell>
          <cell r="G48" t="str">
            <v>O</v>
          </cell>
          <cell r="H48" t="str">
            <v>I</v>
          </cell>
          <cell r="I48">
            <v>2000</v>
          </cell>
          <cell r="J48" t="str">
            <v>SSE</v>
          </cell>
          <cell r="K48" t="str">
            <v>Recurrent Each April</v>
          </cell>
          <cell r="M48">
            <v>0</v>
          </cell>
          <cell r="N48">
            <v>0</v>
          </cell>
          <cell r="O48">
            <v>8</v>
          </cell>
          <cell r="P48">
            <v>0</v>
          </cell>
        </row>
        <row r="49">
          <cell r="B49">
            <v>30</v>
          </cell>
          <cell r="C49" t="str">
            <v>Circuit Breakers</v>
          </cell>
          <cell r="D49" t="str">
            <v>AEI 33kV Bulk Oil</v>
          </cell>
          <cell r="E49" t="str">
            <v>Replacement</v>
          </cell>
          <cell r="F49" t="str">
            <v>Replace all of this type</v>
          </cell>
          <cell r="G49" t="str">
            <v>C</v>
          </cell>
          <cell r="H49" t="str">
            <v>R</v>
          </cell>
          <cell r="I49">
            <v>2001</v>
          </cell>
          <cell r="J49" t="str">
            <v>Asset Managers</v>
          </cell>
          <cell r="K49">
            <v>39417</v>
          </cell>
          <cell r="M49">
            <v>5</v>
          </cell>
          <cell r="N49">
            <v>2</v>
          </cell>
          <cell r="O49">
            <v>8</v>
          </cell>
          <cell r="P49">
            <v>5</v>
          </cell>
        </row>
        <row r="50">
          <cell r="B50">
            <v>31</v>
          </cell>
          <cell r="C50" t="str">
            <v>Circuit Breakers</v>
          </cell>
          <cell r="D50" t="str">
            <v>ABB 132kV HLD</v>
          </cell>
          <cell r="E50" t="str">
            <v>Replacement</v>
          </cell>
          <cell r="F50" t="str">
            <v>Replace all of this type</v>
          </cell>
          <cell r="G50" t="str">
            <v>C</v>
          </cell>
          <cell r="H50" t="str">
            <v>R</v>
          </cell>
          <cell r="I50">
            <v>2004</v>
          </cell>
          <cell r="J50" t="str">
            <v>Asset Managers</v>
          </cell>
          <cell r="K50">
            <v>42887</v>
          </cell>
          <cell r="M50">
            <v>0</v>
          </cell>
          <cell r="N50">
            <v>0</v>
          </cell>
          <cell r="O50">
            <v>8</v>
          </cell>
          <cell r="P50">
            <v>8</v>
          </cell>
        </row>
        <row r="51">
          <cell r="B51">
            <v>32</v>
          </cell>
          <cell r="C51" t="str">
            <v>Circuit Breakers</v>
          </cell>
          <cell r="D51" t="str">
            <v>DELLE 66kV HPGE</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row>
        <row r="52">
          <cell r="B52">
            <v>33</v>
          </cell>
          <cell r="C52" t="str">
            <v>Circuit Breakers</v>
          </cell>
          <cell r="D52" t="str">
            <v>Merlin Gerin FA1</v>
          </cell>
          <cell r="E52" t="str">
            <v>Replacement</v>
          </cell>
          <cell r="F52" t="str">
            <v>Assess for Replacement Strategy</v>
          </cell>
          <cell r="G52" t="str">
            <v>O</v>
          </cell>
          <cell r="H52" t="str">
            <v>I</v>
          </cell>
          <cell r="I52">
            <v>2002</v>
          </cell>
          <cell r="J52" t="str">
            <v>SSE</v>
          </cell>
          <cell r="K52">
            <v>39052</v>
          </cell>
          <cell r="M52">
            <v>0</v>
          </cell>
          <cell r="N52">
            <v>0</v>
          </cell>
          <cell r="O52">
            <v>8</v>
          </cell>
          <cell r="P52">
            <v>8</v>
          </cell>
        </row>
        <row r="53">
          <cell r="B53">
            <v>34</v>
          </cell>
          <cell r="C53" t="str">
            <v>Circuit Breakers</v>
          </cell>
          <cell r="D53" t="str">
            <v>Merlin Gerin FA2</v>
          </cell>
          <cell r="E53" t="str">
            <v>Replacement</v>
          </cell>
          <cell r="F53" t="str">
            <v>Assess for Replacement Strategy</v>
          </cell>
          <cell r="G53" t="str">
            <v>O</v>
          </cell>
          <cell r="H53" t="str">
            <v>I</v>
          </cell>
          <cell r="I53">
            <v>2002</v>
          </cell>
          <cell r="J53" t="str">
            <v>SSE</v>
          </cell>
          <cell r="K53">
            <v>38687</v>
          </cell>
          <cell r="M53">
            <v>0</v>
          </cell>
          <cell r="N53">
            <v>0</v>
          </cell>
          <cell r="O53">
            <v>8</v>
          </cell>
          <cell r="P53">
            <v>8</v>
          </cell>
        </row>
        <row r="54">
          <cell r="B54">
            <v>35</v>
          </cell>
          <cell r="C54" t="str">
            <v>Circuit Breakers</v>
          </cell>
          <cell r="D54" t="str">
            <v>Merlin Gerin FA4</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row>
        <row r="55">
          <cell r="B55">
            <v>36</v>
          </cell>
          <cell r="C55" t="str">
            <v>Circuit Breakers</v>
          </cell>
          <cell r="D55" t="str">
            <v>Merlin Gerin PFA</v>
          </cell>
          <cell r="E55" t="str">
            <v>Replacement</v>
          </cell>
          <cell r="F55" t="str">
            <v>Assess for Replacement Strategy</v>
          </cell>
          <cell r="G55" t="str">
            <v>O</v>
          </cell>
          <cell r="H55" t="str">
            <v>I</v>
          </cell>
          <cell r="I55">
            <v>2002</v>
          </cell>
          <cell r="J55" t="str">
            <v>SSE</v>
          </cell>
          <cell r="K55">
            <v>39052</v>
          </cell>
          <cell r="M55">
            <v>0</v>
          </cell>
          <cell r="N55">
            <v>0</v>
          </cell>
          <cell r="O55">
            <v>8</v>
          </cell>
          <cell r="P55">
            <v>8</v>
          </cell>
        </row>
        <row r="56">
          <cell r="B56">
            <v>37</v>
          </cell>
          <cell r="C56" t="str">
            <v>Circuit Breakers</v>
          </cell>
          <cell r="D56" t="str">
            <v>330kv Sprecher HPF515Q6</v>
          </cell>
          <cell r="E56" t="str">
            <v>Replacement</v>
          </cell>
          <cell r="F56" t="str">
            <v>Assess for Replacement Strategy</v>
          </cell>
          <cell r="G56" t="str">
            <v>O</v>
          </cell>
          <cell r="H56" t="str">
            <v>I</v>
          </cell>
          <cell r="I56">
            <v>2002</v>
          </cell>
          <cell r="J56" t="str">
            <v>SSE</v>
          </cell>
          <cell r="K56">
            <v>38687</v>
          </cell>
          <cell r="M56">
            <v>0</v>
          </cell>
          <cell r="N56">
            <v>0</v>
          </cell>
          <cell r="O56">
            <v>8</v>
          </cell>
          <cell r="P56">
            <v>8</v>
          </cell>
        </row>
        <row r="57">
          <cell r="B57">
            <v>37.1</v>
          </cell>
          <cell r="C57" t="str">
            <v>Circuit Breakers</v>
          </cell>
          <cell r="D57" t="str">
            <v>BTH OW407</v>
          </cell>
          <cell r="E57" t="str">
            <v>Replacement</v>
          </cell>
          <cell r="F57" t="str">
            <v>Assess for Replacement Strategy</v>
          </cell>
          <cell r="G57" t="str">
            <v>O</v>
          </cell>
          <cell r="H57" t="str">
            <v>I</v>
          </cell>
          <cell r="I57">
            <v>2004</v>
          </cell>
          <cell r="J57" t="str">
            <v>SSE</v>
          </cell>
          <cell r="M57">
            <v>0</v>
          </cell>
          <cell r="N57">
            <v>0</v>
          </cell>
          <cell r="O57">
            <v>8</v>
          </cell>
          <cell r="P57">
            <v>8</v>
          </cell>
        </row>
        <row r="58">
          <cell r="B58">
            <v>37.200000000000003</v>
          </cell>
          <cell r="C58" t="str">
            <v>Circuit Breakers</v>
          </cell>
          <cell r="D58" t="str">
            <v>REYROLLE 132OS10</v>
          </cell>
          <cell r="E58" t="str">
            <v>Replacement</v>
          </cell>
          <cell r="F58" t="str">
            <v>Assess for Replacement Strategy</v>
          </cell>
          <cell r="G58" t="str">
            <v>O</v>
          </cell>
          <cell r="H58" t="str">
            <v>I</v>
          </cell>
          <cell r="I58">
            <v>2004</v>
          </cell>
          <cell r="J58" t="str">
            <v>SSE</v>
          </cell>
          <cell r="M58">
            <v>0</v>
          </cell>
          <cell r="N58">
            <v>0</v>
          </cell>
          <cell r="O58">
            <v>8</v>
          </cell>
          <cell r="P58">
            <v>8</v>
          </cell>
        </row>
        <row r="59">
          <cell r="B59">
            <v>37.299999999999997</v>
          </cell>
          <cell r="C59" t="str">
            <v>Circuit Breakers</v>
          </cell>
          <cell r="D59" t="str">
            <v>OERLIKON TOF60.6</v>
          </cell>
          <cell r="E59" t="str">
            <v>Replacement</v>
          </cell>
          <cell r="F59" t="str">
            <v>Assess for Replacement Strategy</v>
          </cell>
          <cell r="G59" t="str">
            <v>O</v>
          </cell>
          <cell r="H59" t="str">
            <v>I</v>
          </cell>
          <cell r="I59">
            <v>2004</v>
          </cell>
          <cell r="J59" t="str">
            <v>SSE</v>
          </cell>
          <cell r="M59">
            <v>0</v>
          </cell>
          <cell r="N59">
            <v>0</v>
          </cell>
          <cell r="O59">
            <v>8</v>
          </cell>
          <cell r="P59">
            <v>8</v>
          </cell>
        </row>
        <row r="60">
          <cell r="B60">
            <v>37.4</v>
          </cell>
          <cell r="C60" t="str">
            <v>Circuit Breakers</v>
          </cell>
          <cell r="D60" t="str">
            <v>WESTINGHOUSE 345GC</v>
          </cell>
          <cell r="E60" t="str">
            <v>Replacement</v>
          </cell>
          <cell r="F60" t="str">
            <v>Assess for Replacement Strategy</v>
          </cell>
          <cell r="G60" t="str">
            <v>O</v>
          </cell>
          <cell r="H60" t="str">
            <v>I</v>
          </cell>
          <cell r="I60">
            <v>2004</v>
          </cell>
          <cell r="J60" t="str">
            <v>SSE</v>
          </cell>
          <cell r="M60">
            <v>0</v>
          </cell>
          <cell r="N60">
            <v>0</v>
          </cell>
          <cell r="O60">
            <v>8</v>
          </cell>
          <cell r="P60">
            <v>8</v>
          </cell>
        </row>
        <row r="61">
          <cell r="B61">
            <v>37.5</v>
          </cell>
          <cell r="C61" t="str">
            <v>Circuit Breakers</v>
          </cell>
          <cell r="D61" t="str">
            <v>REYROLLE 132OS15</v>
          </cell>
          <cell r="E61" t="str">
            <v>Replacement</v>
          </cell>
          <cell r="F61" t="str">
            <v>Assess for Replacement Strategy</v>
          </cell>
          <cell r="G61" t="str">
            <v>O</v>
          </cell>
          <cell r="H61" t="str">
            <v>I</v>
          </cell>
          <cell r="I61">
            <v>2004</v>
          </cell>
          <cell r="J61" t="str">
            <v>SSE</v>
          </cell>
          <cell r="M61">
            <v>0</v>
          </cell>
          <cell r="N61">
            <v>0</v>
          </cell>
          <cell r="O61">
            <v>8</v>
          </cell>
          <cell r="P61">
            <v>8</v>
          </cell>
        </row>
        <row r="62">
          <cell r="B62">
            <v>37.6</v>
          </cell>
          <cell r="C62" t="str">
            <v>Circuit Breakers</v>
          </cell>
          <cell r="D62" t="str">
            <v>AEI GA11W8</v>
          </cell>
          <cell r="E62" t="str">
            <v>Replacement</v>
          </cell>
          <cell r="F62" t="str">
            <v>Assess for Replacement Strategy</v>
          </cell>
          <cell r="G62" t="str">
            <v>O</v>
          </cell>
          <cell r="H62" t="str">
            <v>I</v>
          </cell>
          <cell r="I62">
            <v>2004</v>
          </cell>
          <cell r="J62" t="str">
            <v>SSE</v>
          </cell>
          <cell r="M62">
            <v>0</v>
          </cell>
          <cell r="N62">
            <v>0</v>
          </cell>
          <cell r="O62">
            <v>8</v>
          </cell>
          <cell r="P62">
            <v>8</v>
          </cell>
        </row>
        <row r="63">
          <cell r="B63">
            <v>37.700000000000003</v>
          </cell>
          <cell r="C63" t="str">
            <v>Circuit Breakers</v>
          </cell>
          <cell r="D63" t="str">
            <v>REYROLLE 14SPH</v>
          </cell>
          <cell r="E63" t="str">
            <v>Replacement</v>
          </cell>
          <cell r="F63" t="str">
            <v>Assess for Replacement Strategy</v>
          </cell>
          <cell r="G63" t="str">
            <v>O</v>
          </cell>
          <cell r="H63" t="str">
            <v>I</v>
          </cell>
          <cell r="I63">
            <v>2004</v>
          </cell>
          <cell r="J63" t="str">
            <v>SSE</v>
          </cell>
          <cell r="M63">
            <v>0</v>
          </cell>
          <cell r="N63">
            <v>0</v>
          </cell>
          <cell r="O63">
            <v>8</v>
          </cell>
          <cell r="P63">
            <v>8</v>
          </cell>
        </row>
        <row r="64">
          <cell r="B64">
            <v>37.799999999999997</v>
          </cell>
          <cell r="C64" t="str">
            <v>Circuit Breakers</v>
          </cell>
          <cell r="D64" t="str">
            <v>REYROLLE 132OS14</v>
          </cell>
          <cell r="E64" t="str">
            <v>Replacement</v>
          </cell>
          <cell r="F64" t="str">
            <v>Assess for Replacement Strategy</v>
          </cell>
          <cell r="G64" t="str">
            <v>O</v>
          </cell>
          <cell r="H64" t="str">
            <v>I</v>
          </cell>
          <cell r="I64">
            <v>2004</v>
          </cell>
          <cell r="J64" t="str">
            <v>SSE</v>
          </cell>
          <cell r="M64">
            <v>0</v>
          </cell>
          <cell r="N64">
            <v>0</v>
          </cell>
          <cell r="O64">
            <v>8</v>
          </cell>
          <cell r="P64">
            <v>8</v>
          </cell>
        </row>
        <row r="65">
          <cell r="B65">
            <v>37.9</v>
          </cell>
          <cell r="C65" t="str">
            <v>Circuit Breakers</v>
          </cell>
          <cell r="D65" t="str">
            <v>ASEA HKEYC120/600</v>
          </cell>
          <cell r="E65" t="str">
            <v>Replacement</v>
          </cell>
          <cell r="F65" t="str">
            <v>Assess for Replacement Strategy</v>
          </cell>
          <cell r="G65" t="str">
            <v>O</v>
          </cell>
          <cell r="H65" t="str">
            <v>I</v>
          </cell>
          <cell r="I65">
            <v>2004</v>
          </cell>
          <cell r="J65" t="str">
            <v>SSE</v>
          </cell>
          <cell r="M65">
            <v>0</v>
          </cell>
          <cell r="N65">
            <v>0</v>
          </cell>
          <cell r="O65">
            <v>8</v>
          </cell>
          <cell r="P65">
            <v>8</v>
          </cell>
        </row>
        <row r="66">
          <cell r="B66">
            <v>37.909999999999997</v>
          </cell>
          <cell r="C66" t="str">
            <v>Circuit Breakers</v>
          </cell>
          <cell r="D66" t="str">
            <v>BROWN BOV. ECKS132</v>
          </cell>
          <cell r="E66" t="str">
            <v>Replacement</v>
          </cell>
          <cell r="F66" t="str">
            <v>Assess for Replacement Strategy</v>
          </cell>
          <cell r="G66" t="str">
            <v>O</v>
          </cell>
          <cell r="H66" t="str">
            <v>I</v>
          </cell>
          <cell r="I66">
            <v>2004</v>
          </cell>
          <cell r="J66" t="str">
            <v>SSE</v>
          </cell>
          <cell r="M66">
            <v>0</v>
          </cell>
          <cell r="N66">
            <v>0</v>
          </cell>
          <cell r="O66">
            <v>8</v>
          </cell>
          <cell r="P66">
            <v>8</v>
          </cell>
        </row>
        <row r="67">
          <cell r="B67">
            <v>37.92</v>
          </cell>
          <cell r="C67" t="str">
            <v>Circuit Breakers</v>
          </cell>
          <cell r="D67" t="str">
            <v>OERLIKON FR</v>
          </cell>
          <cell r="E67" t="str">
            <v>Replacement</v>
          </cell>
          <cell r="F67" t="str">
            <v>Assess for Replacement Strategy</v>
          </cell>
          <cell r="G67" t="str">
            <v>O</v>
          </cell>
          <cell r="H67" t="str">
            <v>I</v>
          </cell>
          <cell r="I67">
            <v>2004</v>
          </cell>
          <cell r="J67" t="str">
            <v>SSE</v>
          </cell>
          <cell r="M67">
            <v>0</v>
          </cell>
          <cell r="N67">
            <v>0</v>
          </cell>
          <cell r="O67">
            <v>8</v>
          </cell>
          <cell r="P67">
            <v>8</v>
          </cell>
        </row>
        <row r="68">
          <cell r="B68">
            <v>37.93</v>
          </cell>
          <cell r="C68" t="str">
            <v>Circuit Breakers</v>
          </cell>
          <cell r="D68" t="str">
            <v>SPRECHER HPF515C6FS</v>
          </cell>
          <cell r="E68" t="str">
            <v>Replacement</v>
          </cell>
          <cell r="F68" t="str">
            <v>Assess for Replacement Strategy</v>
          </cell>
          <cell r="G68" t="str">
            <v>O</v>
          </cell>
          <cell r="H68" t="str">
            <v>I</v>
          </cell>
          <cell r="I68">
            <v>2004</v>
          </cell>
          <cell r="J68" t="str">
            <v>SSE</v>
          </cell>
          <cell r="M68">
            <v>0</v>
          </cell>
          <cell r="N68">
            <v>0</v>
          </cell>
          <cell r="O68">
            <v>8</v>
          </cell>
          <cell r="P68">
            <v>8</v>
          </cell>
        </row>
        <row r="69">
          <cell r="B69">
            <v>37.94</v>
          </cell>
          <cell r="C69" t="str">
            <v>Circuit Breakers</v>
          </cell>
          <cell r="D69" t="str">
            <v>ASEA HLC72.5 1600</v>
          </cell>
          <cell r="E69" t="str">
            <v>Replacement</v>
          </cell>
          <cell r="F69" t="str">
            <v>Assess for Replacement Strategy</v>
          </cell>
          <cell r="G69" t="str">
            <v>O</v>
          </cell>
          <cell r="H69" t="str">
            <v>I</v>
          </cell>
          <cell r="I69">
            <v>2004</v>
          </cell>
          <cell r="J69" t="str">
            <v>SSE</v>
          </cell>
          <cell r="M69">
            <v>0</v>
          </cell>
          <cell r="N69">
            <v>0</v>
          </cell>
          <cell r="O69">
            <v>8</v>
          </cell>
          <cell r="P69">
            <v>8</v>
          </cell>
        </row>
        <row r="70">
          <cell r="B70">
            <v>37.950000000000003</v>
          </cell>
          <cell r="C70" t="str">
            <v>Circuit Breakers</v>
          </cell>
          <cell r="D70" t="str">
            <v>MAGRINI 38MGE1500</v>
          </cell>
          <cell r="E70" t="str">
            <v>Replacement</v>
          </cell>
          <cell r="F70" t="str">
            <v>Assess for Replacement Strategy</v>
          </cell>
          <cell r="G70" t="str">
            <v>O</v>
          </cell>
          <cell r="H70" t="str">
            <v>I</v>
          </cell>
          <cell r="I70">
            <v>2004</v>
          </cell>
          <cell r="J70" t="str">
            <v>SSE</v>
          </cell>
          <cell r="M70">
            <v>0</v>
          </cell>
          <cell r="N70">
            <v>0</v>
          </cell>
          <cell r="O70">
            <v>8</v>
          </cell>
          <cell r="P70">
            <v>8</v>
          </cell>
        </row>
        <row r="71">
          <cell r="B71">
            <v>37.96</v>
          </cell>
          <cell r="C71" t="str">
            <v>Circuit Breakers</v>
          </cell>
          <cell r="D71" t="str">
            <v>SPRECHER HPF509K</v>
          </cell>
          <cell r="E71" t="str">
            <v>Replacement</v>
          </cell>
          <cell r="F71" t="str">
            <v>Assess for Replacement Strategy</v>
          </cell>
          <cell r="G71" t="str">
            <v>O</v>
          </cell>
          <cell r="H71" t="str">
            <v>I</v>
          </cell>
          <cell r="I71">
            <v>2004</v>
          </cell>
          <cell r="J71" t="str">
            <v>SSE</v>
          </cell>
          <cell r="M71">
            <v>0</v>
          </cell>
          <cell r="N71">
            <v>0</v>
          </cell>
          <cell r="O71">
            <v>8</v>
          </cell>
          <cell r="P71">
            <v>8</v>
          </cell>
        </row>
        <row r="72">
          <cell r="B72">
            <v>37.97</v>
          </cell>
          <cell r="C72" t="str">
            <v>Circuit Breakers</v>
          </cell>
          <cell r="D72" t="str">
            <v>JOSLYN VBU-4</v>
          </cell>
          <cell r="E72" t="str">
            <v>Replacement</v>
          </cell>
          <cell r="F72" t="str">
            <v>Assess for Replacement Strategy</v>
          </cell>
          <cell r="G72" t="str">
            <v>O</v>
          </cell>
          <cell r="H72" t="str">
            <v>I</v>
          </cell>
          <cell r="I72">
            <v>2004</v>
          </cell>
          <cell r="J72" t="str">
            <v>SSE</v>
          </cell>
          <cell r="M72">
            <v>0</v>
          </cell>
          <cell r="N72">
            <v>0</v>
          </cell>
          <cell r="O72">
            <v>8</v>
          </cell>
          <cell r="P72">
            <v>8</v>
          </cell>
        </row>
        <row r="73">
          <cell r="B73">
            <v>38</v>
          </cell>
          <cell r="C73" t="str">
            <v>Instrument Transformers</v>
          </cell>
          <cell r="D73" t="str">
            <v>Its that cannot be sampled</v>
          </cell>
          <cell r="E73" t="str">
            <v>Replacement</v>
          </cell>
          <cell r="F73" t="str">
            <v>Replace all instrument transformers that cannot be sampled to meet the requirements of the maintenance policy</v>
          </cell>
          <cell r="G73" t="str">
            <v>CAP</v>
          </cell>
          <cell r="H73" t="str">
            <v>R</v>
          </cell>
          <cell r="I73">
            <v>1994</v>
          </cell>
          <cell r="J73" t="str">
            <v>Asset Managers</v>
          </cell>
          <cell r="K73" t="str">
            <v xml:space="preserve"> dec2008</v>
          </cell>
          <cell r="M73">
            <v>8</v>
          </cell>
          <cell r="N73">
            <v>5</v>
          </cell>
          <cell r="O73">
            <v>8</v>
          </cell>
          <cell r="P73">
            <v>5</v>
          </cell>
        </row>
        <row r="74">
          <cell r="B74">
            <v>39.1</v>
          </cell>
          <cell r="C74" t="str">
            <v>Instrument Transformers</v>
          </cell>
          <cell r="D74" t="str">
            <v>High DGA ITs - 220kV and above</v>
          </cell>
          <cell r="E74" t="str">
            <v>Replacement</v>
          </cell>
          <cell r="F74" t="str">
            <v>Assess and Replace as required</v>
          </cell>
          <cell r="G74" t="str">
            <v>CAP</v>
          </cell>
          <cell r="H74" t="str">
            <v>C</v>
          </cell>
          <cell r="I74">
            <v>1994</v>
          </cell>
          <cell r="J74" t="str">
            <v>Asset Managers</v>
          </cell>
          <cell r="K74" t="str">
            <v>Recurrent</v>
          </cell>
          <cell r="M74">
            <v>10</v>
          </cell>
          <cell r="N74">
            <v>5</v>
          </cell>
          <cell r="O74">
            <v>8</v>
          </cell>
          <cell r="P74">
            <v>5</v>
          </cell>
        </row>
        <row r="75">
          <cell r="B75">
            <v>39.200000000000003</v>
          </cell>
          <cell r="C75" t="str">
            <v>Instrument Transformers</v>
          </cell>
          <cell r="D75" t="str">
            <v>High DGA ITs - 220kV and above</v>
          </cell>
          <cell r="E75" t="str">
            <v>Replacement</v>
          </cell>
          <cell r="F75" t="str">
            <v>Make budget provision for unidentified replacements based on historical replacement rates</v>
          </cell>
          <cell r="G75" t="str">
            <v>CAP</v>
          </cell>
          <cell r="H75" t="str">
            <v>C</v>
          </cell>
          <cell r="J75" t="str">
            <v>SSE</v>
          </cell>
          <cell r="K75" t="str">
            <v>Recurrent</v>
          </cell>
          <cell r="M75">
            <v>10</v>
          </cell>
          <cell r="N75">
            <v>5</v>
          </cell>
          <cell r="O75">
            <v>8</v>
          </cell>
          <cell r="P75">
            <v>5</v>
          </cell>
        </row>
        <row r="76">
          <cell r="B76">
            <v>40.1</v>
          </cell>
          <cell r="C76" t="str">
            <v>Instrument Transformers</v>
          </cell>
          <cell r="D76" t="str">
            <v xml:space="preserve">High DGA ITs - 132kV </v>
          </cell>
          <cell r="E76" t="str">
            <v>Replacement</v>
          </cell>
          <cell r="F76" t="str">
            <v>Assess and Replace as required</v>
          </cell>
          <cell r="G76" t="str">
            <v>CAP</v>
          </cell>
          <cell r="H76" t="str">
            <v>C</v>
          </cell>
          <cell r="I76">
            <v>1994</v>
          </cell>
          <cell r="J76" t="str">
            <v>Asset Managers</v>
          </cell>
          <cell r="K76" t="str">
            <v>Recurrent</v>
          </cell>
          <cell r="M76">
            <v>10</v>
          </cell>
          <cell r="N76">
            <v>5</v>
          </cell>
          <cell r="O76">
            <v>8</v>
          </cell>
          <cell r="P76">
            <v>5</v>
          </cell>
        </row>
        <row r="77">
          <cell r="B77">
            <v>40.200000000000003</v>
          </cell>
          <cell r="C77" t="str">
            <v>Instrument Transformers</v>
          </cell>
          <cell r="D77" t="str">
            <v xml:space="preserve">High DGA ITs - 132kV </v>
          </cell>
          <cell r="E77" t="str">
            <v>Replacement</v>
          </cell>
          <cell r="F77" t="str">
            <v>Make budget provision for unidentified replacements based on historical replacement rates</v>
          </cell>
          <cell r="G77" t="str">
            <v>CAP</v>
          </cell>
          <cell r="H77" t="str">
            <v>C</v>
          </cell>
          <cell r="J77" t="str">
            <v>SSE</v>
          </cell>
          <cell r="K77" t="str">
            <v>Recurrent</v>
          </cell>
          <cell r="M77">
            <v>10</v>
          </cell>
          <cell r="N77">
            <v>5</v>
          </cell>
          <cell r="O77">
            <v>8</v>
          </cell>
          <cell r="P77">
            <v>5</v>
          </cell>
        </row>
        <row r="78">
          <cell r="B78">
            <v>41.1</v>
          </cell>
          <cell r="C78" t="str">
            <v>Instrument Transformers</v>
          </cell>
          <cell r="D78" t="str">
            <v>High DGA ITs - 66kV and below</v>
          </cell>
          <cell r="E78" t="str">
            <v>Replacement</v>
          </cell>
          <cell r="F78" t="str">
            <v>Assess and Replace as required</v>
          </cell>
          <cell r="G78" t="str">
            <v>CAP</v>
          </cell>
          <cell r="H78" t="str">
            <v>C</v>
          </cell>
          <cell r="I78">
            <v>1994</v>
          </cell>
          <cell r="J78" t="str">
            <v>Asset Managers</v>
          </cell>
          <cell r="K78" t="str">
            <v>Recurrent</v>
          </cell>
          <cell r="M78">
            <v>10</v>
          </cell>
          <cell r="N78">
            <v>5</v>
          </cell>
          <cell r="O78">
            <v>8</v>
          </cell>
          <cell r="P78">
            <v>5</v>
          </cell>
        </row>
        <row r="79">
          <cell r="B79">
            <v>41.2</v>
          </cell>
          <cell r="C79" t="str">
            <v>Instrument Transformers</v>
          </cell>
          <cell r="D79" t="str">
            <v>High DGA ITs - 66kV and below</v>
          </cell>
          <cell r="E79" t="str">
            <v>Replacement</v>
          </cell>
          <cell r="F79" t="str">
            <v>Make budget provision for unidentified replacements based on historical replacement rates</v>
          </cell>
          <cell r="G79" t="str">
            <v>CAP</v>
          </cell>
          <cell r="H79" t="str">
            <v>C</v>
          </cell>
          <cell r="J79" t="str">
            <v>SSE</v>
          </cell>
          <cell r="K79" t="str">
            <v>Recurrent</v>
          </cell>
          <cell r="M79">
            <v>10</v>
          </cell>
          <cell r="N79">
            <v>5</v>
          </cell>
          <cell r="O79">
            <v>8</v>
          </cell>
          <cell r="P79">
            <v>5</v>
          </cell>
        </row>
        <row r="80">
          <cell r="B80">
            <v>42.1</v>
          </cell>
          <cell r="C80" t="str">
            <v>Instrument Transformers</v>
          </cell>
          <cell r="D80" t="str">
            <v>Tyree Contract 2794 (with on-line monitoring)</v>
          </cell>
          <cell r="E80" t="str">
            <v>Other</v>
          </cell>
          <cell r="F80" t="str">
            <v>Assess effectiveness and reliability of OLM</v>
          </cell>
          <cell r="G80" t="str">
            <v>CAP</v>
          </cell>
          <cell r="H80" t="str">
            <v>I</v>
          </cell>
          <cell r="I80">
            <v>2000</v>
          </cell>
          <cell r="J80" t="str">
            <v>AM/Central, AM/Northern</v>
          </cell>
          <cell r="K80" t="str">
            <v>Recurrent</v>
          </cell>
          <cell r="M80">
            <v>8</v>
          </cell>
          <cell r="N80">
            <v>5</v>
          </cell>
          <cell r="O80">
            <v>8</v>
          </cell>
          <cell r="P80">
            <v>5</v>
          </cell>
        </row>
        <row r="81">
          <cell r="B81">
            <v>42.2</v>
          </cell>
          <cell r="C81" t="str">
            <v>Instrument Transformers</v>
          </cell>
          <cell r="D81" t="str">
            <v>Tyree Contract 2794 (without on-line monitoring)</v>
          </cell>
          <cell r="E81" t="str">
            <v>Replacement</v>
          </cell>
          <cell r="F81" t="str">
            <v>Replace all of this type without on-line monitoring</v>
          </cell>
          <cell r="G81" t="str">
            <v>CAP</v>
          </cell>
          <cell r="H81" t="str">
            <v>R</v>
          </cell>
          <cell r="I81">
            <v>2000</v>
          </cell>
          <cell r="J81" t="str">
            <v>Asset Managers</v>
          </cell>
          <cell r="M81">
            <v>8</v>
          </cell>
          <cell r="N81">
            <v>5</v>
          </cell>
          <cell r="O81">
            <v>8</v>
          </cell>
          <cell r="P81">
            <v>5</v>
          </cell>
        </row>
        <row r="82">
          <cell r="B82">
            <v>42.3</v>
          </cell>
          <cell r="C82" t="str">
            <v>Instrument Transformers</v>
          </cell>
          <cell r="D82" t="str">
            <v>Tyree Contract 2794</v>
          </cell>
          <cell r="E82" t="str">
            <v>Replacement</v>
          </cell>
          <cell r="F82" t="str">
            <v>Replace all of this type</v>
          </cell>
          <cell r="G82" t="str">
            <v>CAP</v>
          </cell>
          <cell r="H82" t="str">
            <v>R</v>
          </cell>
          <cell r="I82">
            <v>2005</v>
          </cell>
          <cell r="J82" t="str">
            <v>Asset Managers</v>
          </cell>
          <cell r="K82">
            <v>2010</v>
          </cell>
          <cell r="L82" t="str">
            <v>80% certain</v>
          </cell>
          <cell r="M82">
            <v>8</v>
          </cell>
          <cell r="N82">
            <v>5</v>
          </cell>
          <cell r="O82">
            <v>8</v>
          </cell>
          <cell r="P82">
            <v>5</v>
          </cell>
        </row>
        <row r="83">
          <cell r="B83">
            <v>43.1</v>
          </cell>
          <cell r="C83" t="str">
            <v>Instrument Transformers</v>
          </cell>
          <cell r="D83" t="str">
            <v>Tyree Contract 3113 (without OLM)</v>
          </cell>
          <cell r="E83" t="str">
            <v>Other</v>
          </cell>
          <cell r="F83" t="str">
            <v>Carry out 6-monthly oil sampling</v>
          </cell>
          <cell r="G83" t="str">
            <v>CAP</v>
          </cell>
          <cell r="H83" t="str">
            <v>M</v>
          </cell>
          <cell r="I83">
            <v>2000</v>
          </cell>
          <cell r="J83" t="str">
            <v>Asset Managers</v>
          </cell>
          <cell r="K83" t="str">
            <v>Ongoing</v>
          </cell>
          <cell r="M83">
            <v>8</v>
          </cell>
          <cell r="N83">
            <v>5</v>
          </cell>
          <cell r="O83">
            <v>8</v>
          </cell>
          <cell r="P83">
            <v>5</v>
          </cell>
        </row>
        <row r="84">
          <cell r="B84">
            <v>43.2</v>
          </cell>
          <cell r="C84" t="str">
            <v>Instrument Transformers</v>
          </cell>
          <cell r="D84" t="str">
            <v>Tyree Contract 3113 (without OLM)</v>
          </cell>
          <cell r="E84" t="str">
            <v>Replacement</v>
          </cell>
          <cell r="F84" t="str">
            <v>Replace</v>
          </cell>
          <cell r="G84" t="str">
            <v>CAP</v>
          </cell>
          <cell r="H84" t="str">
            <v>R</v>
          </cell>
          <cell r="I84">
            <v>2000</v>
          </cell>
          <cell r="J84" t="str">
            <v>Asset Managers</v>
          </cell>
          <cell r="K84">
            <v>38139</v>
          </cell>
          <cell r="M84">
            <v>8</v>
          </cell>
          <cell r="N84">
            <v>5</v>
          </cell>
          <cell r="O84">
            <v>8</v>
          </cell>
          <cell r="P84">
            <v>5</v>
          </cell>
        </row>
        <row r="85">
          <cell r="B85">
            <v>43.3</v>
          </cell>
          <cell r="C85" t="str">
            <v>Instrument Transformers</v>
          </cell>
          <cell r="D85" t="str">
            <v>Tyree Contract 3113 (with OLM)</v>
          </cell>
          <cell r="E85" t="str">
            <v>Other</v>
          </cell>
          <cell r="F85" t="str">
            <v>Assess effectiveness and reliability of OLM</v>
          </cell>
          <cell r="G85" t="str">
            <v>CAP</v>
          </cell>
          <cell r="H85" t="str">
            <v>I</v>
          </cell>
          <cell r="I85">
            <v>2000</v>
          </cell>
          <cell r="J85" t="str">
            <v>AM/Central</v>
          </cell>
          <cell r="M85">
            <v>8</v>
          </cell>
          <cell r="N85">
            <v>5</v>
          </cell>
          <cell r="O85">
            <v>8</v>
          </cell>
          <cell r="P85">
            <v>5</v>
          </cell>
        </row>
        <row r="86">
          <cell r="B86">
            <v>43.4</v>
          </cell>
          <cell r="C86" t="str">
            <v>Instrument Transformers</v>
          </cell>
          <cell r="D86" t="str">
            <v>Tyree Contract 3113 (with OLM)</v>
          </cell>
          <cell r="E86" t="str">
            <v>Other</v>
          </cell>
          <cell r="F86" t="str">
            <v>Annual DGA testing?</v>
          </cell>
          <cell r="G86" t="str">
            <v>CAP</v>
          </cell>
          <cell r="H86" t="str">
            <v>I</v>
          </cell>
          <cell r="I86">
            <v>2000</v>
          </cell>
          <cell r="J86" t="str">
            <v>AM/Central</v>
          </cell>
          <cell r="M86">
            <v>8</v>
          </cell>
          <cell r="N86">
            <v>5</v>
          </cell>
          <cell r="O86">
            <v>8</v>
          </cell>
          <cell r="P86">
            <v>5</v>
          </cell>
        </row>
        <row r="87">
          <cell r="B87">
            <v>44.1</v>
          </cell>
          <cell r="C87" t="str">
            <v>Instrument Transformers</v>
          </cell>
          <cell r="D87" t="str">
            <v>Tyree Contract 2909 (without OLM)</v>
          </cell>
          <cell r="E87" t="str">
            <v>Other</v>
          </cell>
          <cell r="F87" t="str">
            <v>Assess effectiveness and reliability of OLM</v>
          </cell>
          <cell r="G87" t="str">
            <v>CAP</v>
          </cell>
          <cell r="M87">
            <v>8</v>
          </cell>
          <cell r="N87">
            <v>5</v>
          </cell>
          <cell r="O87">
            <v>8</v>
          </cell>
          <cell r="P87">
            <v>5</v>
          </cell>
        </row>
        <row r="88">
          <cell r="B88">
            <v>44.2</v>
          </cell>
          <cell r="C88" t="str">
            <v>Instrument Transformers</v>
          </cell>
          <cell r="D88" t="str">
            <v>Tyree Contract 2909 (without OLM)</v>
          </cell>
          <cell r="E88" t="str">
            <v>Replacement</v>
          </cell>
          <cell r="F88" t="str">
            <v>Replace all of this type without on-line monitoring</v>
          </cell>
          <cell r="G88" t="str">
            <v>CAP</v>
          </cell>
          <cell r="H88" t="str">
            <v>R</v>
          </cell>
          <cell r="I88">
            <v>2001</v>
          </cell>
          <cell r="J88" t="str">
            <v>Asset Managers</v>
          </cell>
          <cell r="K88" t="str">
            <v>June, 2006</v>
          </cell>
          <cell r="M88">
            <v>8</v>
          </cell>
          <cell r="N88">
            <v>5</v>
          </cell>
          <cell r="O88">
            <v>8</v>
          </cell>
          <cell r="P88">
            <v>5</v>
          </cell>
        </row>
        <row r="89">
          <cell r="B89">
            <v>45.1</v>
          </cell>
          <cell r="C89" t="str">
            <v>Instrument Transformers</v>
          </cell>
          <cell r="D89" t="str">
            <v>ASEA CUEA (X-mas Tree) CVT</v>
          </cell>
          <cell r="E89" t="str">
            <v>Replacement</v>
          </cell>
          <cell r="F89" t="str">
            <v>Replace all of this type</v>
          </cell>
          <cell r="G89" t="str">
            <v>CAP</v>
          </cell>
          <cell r="H89" t="str">
            <v>R</v>
          </cell>
          <cell r="I89">
            <v>1995</v>
          </cell>
          <cell r="J89" t="str">
            <v>Asset Managers</v>
          </cell>
          <cell r="K89">
            <v>38504</v>
          </cell>
          <cell r="M89">
            <v>8</v>
          </cell>
          <cell r="N89">
            <v>5</v>
          </cell>
          <cell r="O89">
            <v>8</v>
          </cell>
          <cell r="P89">
            <v>8</v>
          </cell>
        </row>
        <row r="90">
          <cell r="B90">
            <v>45.2</v>
          </cell>
          <cell r="C90" t="str">
            <v>Instrument Transformers</v>
          </cell>
          <cell r="D90" t="str">
            <v>Coupling Capacitors for X-mas Tress CVTs</v>
          </cell>
          <cell r="E90" t="str">
            <v>Replacement</v>
          </cell>
          <cell r="F90" t="str">
            <v>Replace all of this type</v>
          </cell>
          <cell r="G90" t="str">
            <v>CAP</v>
          </cell>
          <cell r="H90" t="str">
            <v>R</v>
          </cell>
          <cell r="I90">
            <v>1998</v>
          </cell>
          <cell r="J90" t="str">
            <v>Asset Managers</v>
          </cell>
          <cell r="K90" t="str">
            <v>June, 2005</v>
          </cell>
          <cell r="M90">
            <v>8</v>
          </cell>
          <cell r="N90">
            <v>5</v>
          </cell>
          <cell r="O90">
            <v>8</v>
          </cell>
          <cell r="P90">
            <v>8</v>
          </cell>
        </row>
        <row r="91">
          <cell r="B91">
            <v>46</v>
          </cell>
          <cell r="C91" t="str">
            <v>Instrument Transformers</v>
          </cell>
          <cell r="D91" t="str">
            <v>Under rated NUB CTs for in capacitor banks</v>
          </cell>
          <cell r="E91" t="str">
            <v>Replacement</v>
          </cell>
          <cell r="F91" t="str">
            <v>Replace with fully rated CT</v>
          </cell>
          <cell r="G91" t="str">
            <v>CAP</v>
          </cell>
          <cell r="H91" t="str">
            <v>R</v>
          </cell>
          <cell r="I91">
            <v>1995</v>
          </cell>
          <cell r="J91" t="str">
            <v>Asset Managers</v>
          </cell>
          <cell r="K91">
            <v>38504</v>
          </cell>
          <cell r="L91" t="str">
            <v>Not defined</v>
          </cell>
          <cell r="M91">
            <v>8</v>
          </cell>
          <cell r="N91">
            <v>2</v>
          </cell>
          <cell r="O91">
            <v>8</v>
          </cell>
          <cell r="P91">
            <v>0</v>
          </cell>
        </row>
        <row r="92">
          <cell r="B92">
            <v>47</v>
          </cell>
          <cell r="C92" t="str">
            <v>Other Equipment</v>
          </cell>
          <cell r="D92" t="str">
            <v>Provide alternate auxiliary supply to Avon SS</v>
          </cell>
          <cell r="E92" t="str">
            <v>Replacement</v>
          </cell>
          <cell r="F92" t="str">
            <v>Install power rated MVTs at Avon to Provide auxiliary supply</v>
          </cell>
          <cell r="G92" t="str">
            <v>CAP</v>
          </cell>
          <cell r="H92" t="str">
            <v>R</v>
          </cell>
          <cell r="I92">
            <v>2003</v>
          </cell>
          <cell r="J92" t="str">
            <v>AM/Central</v>
          </cell>
          <cell r="K92">
            <v>38504</v>
          </cell>
          <cell r="M92">
            <v>0</v>
          </cell>
          <cell r="N92">
            <v>0</v>
          </cell>
          <cell r="O92">
            <v>10</v>
          </cell>
          <cell r="P92">
            <v>8</v>
          </cell>
        </row>
        <row r="93">
          <cell r="B93">
            <v>48</v>
          </cell>
          <cell r="C93" t="str">
            <v>Ancillary Systems</v>
          </cell>
          <cell r="D93" t="str">
            <v xml:space="preserve">VT Secondary Boxes </v>
          </cell>
          <cell r="E93" t="str">
            <v>Replacement</v>
          </cell>
          <cell r="F93" t="str">
            <v>Replace De-ion CBs</v>
          </cell>
          <cell r="G93" t="str">
            <v>MOPS</v>
          </cell>
          <cell r="H93" t="str">
            <v>R</v>
          </cell>
          <cell r="I93">
            <v>2004</v>
          </cell>
          <cell r="J93" t="str">
            <v>Asset Managers</v>
          </cell>
          <cell r="K93">
            <v>38504</v>
          </cell>
          <cell r="M93">
            <v>0</v>
          </cell>
          <cell r="N93">
            <v>0</v>
          </cell>
          <cell r="O93">
            <v>5</v>
          </cell>
          <cell r="P93">
            <v>8</v>
          </cell>
        </row>
        <row r="94">
          <cell r="B94">
            <v>49</v>
          </cell>
          <cell r="C94" t="str">
            <v>Instrument Transformers</v>
          </cell>
          <cell r="D94" t="str">
            <v>Non-Standard CTs</v>
          </cell>
          <cell r="E94" t="str">
            <v>Replacement</v>
          </cell>
          <cell r="F94" t="str">
            <v>Where non-standard CTs are in service, replace if there is no reasonable contingency available</v>
          </cell>
          <cell r="G94" t="str">
            <v>CAP</v>
          </cell>
          <cell r="H94" t="str">
            <v>R</v>
          </cell>
          <cell r="I94">
            <v>1994</v>
          </cell>
          <cell r="J94" t="str">
            <v>Asset Managers</v>
          </cell>
          <cell r="K94">
            <v>38869</v>
          </cell>
          <cell r="L94" t="str">
            <v>Not defined, split</v>
          </cell>
          <cell r="M94">
            <v>0</v>
          </cell>
          <cell r="N94">
            <v>0</v>
          </cell>
          <cell r="O94">
            <v>8</v>
          </cell>
          <cell r="P94">
            <v>5</v>
          </cell>
        </row>
        <row r="95">
          <cell r="B95">
            <v>50</v>
          </cell>
          <cell r="C95" t="str">
            <v>DC Systems</v>
          </cell>
          <cell r="D95" t="str">
            <v>Substation Batteries - 50V</v>
          </cell>
          <cell r="E95" t="str">
            <v>Replacement</v>
          </cell>
          <cell r="F95" t="str">
            <v>Monitor and replace as required</v>
          </cell>
          <cell r="G95" t="str">
            <v>CAP</v>
          </cell>
          <cell r="H95" t="str">
            <v>C</v>
          </cell>
          <cell r="I95">
            <v>1994</v>
          </cell>
          <cell r="J95" t="str">
            <v>Asset Managers</v>
          </cell>
          <cell r="K95" t="str">
            <v>Recurrent</v>
          </cell>
          <cell r="M95">
            <v>0</v>
          </cell>
          <cell r="N95">
            <v>0</v>
          </cell>
          <cell r="O95">
            <v>10</v>
          </cell>
          <cell r="P95">
            <v>2</v>
          </cell>
        </row>
        <row r="96">
          <cell r="B96">
            <v>51</v>
          </cell>
          <cell r="C96" t="str">
            <v>DC Systems</v>
          </cell>
          <cell r="D96" t="str">
            <v>Substation Batteries - 110V</v>
          </cell>
          <cell r="E96" t="str">
            <v>Replacement</v>
          </cell>
          <cell r="F96" t="str">
            <v>Monitor and replace as required</v>
          </cell>
          <cell r="G96" t="str">
            <v>CAP</v>
          </cell>
          <cell r="H96" t="str">
            <v>C</v>
          </cell>
          <cell r="I96">
            <v>1994</v>
          </cell>
          <cell r="J96" t="str">
            <v>Asset Managers</v>
          </cell>
          <cell r="K96" t="str">
            <v>Recurrent</v>
          </cell>
          <cell r="M96">
            <v>0</v>
          </cell>
          <cell r="N96">
            <v>0</v>
          </cell>
          <cell r="O96">
            <v>8</v>
          </cell>
          <cell r="P96">
            <v>2</v>
          </cell>
        </row>
        <row r="97">
          <cell r="B97">
            <v>52</v>
          </cell>
          <cell r="C97" t="str">
            <v>DC Systems</v>
          </cell>
          <cell r="D97" t="str">
            <v>Substation Batteries - 240V</v>
          </cell>
          <cell r="E97" t="str">
            <v>Replacement</v>
          </cell>
          <cell r="F97" t="str">
            <v>Monitor and replace as required</v>
          </cell>
          <cell r="G97" t="str">
            <v>CAP</v>
          </cell>
          <cell r="H97" t="str">
            <v>C</v>
          </cell>
          <cell r="J97" t="str">
            <v>Asset Managers</v>
          </cell>
          <cell r="K97" t="str">
            <v>Recurrent</v>
          </cell>
          <cell r="M97">
            <v>0</v>
          </cell>
          <cell r="N97">
            <v>0</v>
          </cell>
          <cell r="O97">
            <v>8</v>
          </cell>
          <cell r="P97">
            <v>2</v>
          </cell>
        </row>
        <row r="98">
          <cell r="B98">
            <v>53</v>
          </cell>
          <cell r="C98" t="str">
            <v>DC Systems</v>
          </cell>
          <cell r="D98" t="str">
            <v>Substation Battery chargers - 50V</v>
          </cell>
          <cell r="E98" t="str">
            <v>Replacement</v>
          </cell>
          <cell r="F98" t="str">
            <v>Monitor and replace as required</v>
          </cell>
          <cell r="G98" t="str">
            <v>CAP</v>
          </cell>
          <cell r="H98" t="str">
            <v>C</v>
          </cell>
          <cell r="I98">
            <v>1998</v>
          </cell>
          <cell r="J98" t="str">
            <v>Asset Managers</v>
          </cell>
          <cell r="K98" t="str">
            <v>Recurrent</v>
          </cell>
          <cell r="M98">
            <v>0</v>
          </cell>
          <cell r="N98">
            <v>0</v>
          </cell>
          <cell r="O98">
            <v>8</v>
          </cell>
          <cell r="P98">
            <v>2</v>
          </cell>
        </row>
        <row r="99">
          <cell r="B99">
            <v>54</v>
          </cell>
          <cell r="C99" t="str">
            <v>DC Systems</v>
          </cell>
          <cell r="D99" t="str">
            <v>Substation Battery chargers - 110V</v>
          </cell>
          <cell r="E99" t="str">
            <v>Replacement</v>
          </cell>
          <cell r="F99" t="str">
            <v>Monitor and replace as required</v>
          </cell>
          <cell r="G99" t="str">
            <v>CAP</v>
          </cell>
          <cell r="H99" t="str">
            <v>C</v>
          </cell>
          <cell r="I99">
            <v>1998</v>
          </cell>
          <cell r="J99" t="str">
            <v>Asset Managers</v>
          </cell>
          <cell r="K99" t="str">
            <v>Recurrent</v>
          </cell>
          <cell r="M99">
            <v>0</v>
          </cell>
          <cell r="N99">
            <v>0</v>
          </cell>
          <cell r="O99">
            <v>8</v>
          </cell>
          <cell r="P99">
            <v>2</v>
          </cell>
        </row>
        <row r="100">
          <cell r="B100">
            <v>55</v>
          </cell>
          <cell r="C100" t="str">
            <v>DC Systems</v>
          </cell>
          <cell r="D100" t="str">
            <v>Substation Battery chargers - 240V</v>
          </cell>
          <cell r="E100" t="str">
            <v>Replacement</v>
          </cell>
          <cell r="F100" t="str">
            <v>Monitor and replace as required</v>
          </cell>
          <cell r="G100" t="str">
            <v>CAP</v>
          </cell>
          <cell r="H100" t="str">
            <v>C</v>
          </cell>
          <cell r="J100" t="str">
            <v>Asset Managers</v>
          </cell>
          <cell r="K100" t="str">
            <v>Recurrent</v>
          </cell>
          <cell r="M100">
            <v>0</v>
          </cell>
          <cell r="N100">
            <v>0</v>
          </cell>
          <cell r="O100">
            <v>8</v>
          </cell>
          <cell r="P100">
            <v>2</v>
          </cell>
        </row>
        <row r="101">
          <cell r="B101">
            <v>56</v>
          </cell>
          <cell r="C101" t="str">
            <v>Disconnectors and Earth Switches</v>
          </cell>
          <cell r="D101" t="str">
            <v>220kV and above</v>
          </cell>
          <cell r="E101" t="str">
            <v>Replacement</v>
          </cell>
          <cell r="F101" t="str">
            <v>Monitor and replace as required</v>
          </cell>
          <cell r="G101" t="str">
            <v>CAP</v>
          </cell>
          <cell r="H101" t="str">
            <v>C</v>
          </cell>
          <cell r="I101">
            <v>1997</v>
          </cell>
          <cell r="J101" t="str">
            <v>Asset Managers</v>
          </cell>
          <cell r="K101" t="str">
            <v>Recurrent</v>
          </cell>
          <cell r="M101">
            <v>5</v>
          </cell>
          <cell r="N101">
            <v>0</v>
          </cell>
          <cell r="O101">
            <v>10</v>
          </cell>
          <cell r="P101">
            <v>5</v>
          </cell>
        </row>
        <row r="102">
          <cell r="B102">
            <v>57</v>
          </cell>
          <cell r="C102" t="str">
            <v>Disconnectors and Earth Switches</v>
          </cell>
          <cell r="D102" t="str">
            <v>132kV</v>
          </cell>
          <cell r="E102" t="str">
            <v>Replacement</v>
          </cell>
          <cell r="F102" t="str">
            <v>Monitor and replace as required</v>
          </cell>
          <cell r="G102" t="str">
            <v>CAP</v>
          </cell>
          <cell r="H102" t="str">
            <v>C</v>
          </cell>
          <cell r="I102">
            <v>1997</v>
          </cell>
          <cell r="J102" t="str">
            <v>Asset Managers</v>
          </cell>
          <cell r="K102" t="str">
            <v>Recurrent</v>
          </cell>
          <cell r="M102">
            <v>5</v>
          </cell>
          <cell r="N102">
            <v>0</v>
          </cell>
          <cell r="O102">
            <v>10</v>
          </cell>
          <cell r="P102">
            <v>5</v>
          </cell>
        </row>
        <row r="103">
          <cell r="B103">
            <v>58</v>
          </cell>
          <cell r="C103" t="str">
            <v>Disconnectors and Earth Switches</v>
          </cell>
          <cell r="D103" t="str">
            <v>66kV and below</v>
          </cell>
          <cell r="E103" t="str">
            <v>Replacement</v>
          </cell>
          <cell r="F103" t="str">
            <v>Monitor and replace as required</v>
          </cell>
          <cell r="G103" t="str">
            <v>CAP</v>
          </cell>
          <cell r="H103" t="str">
            <v>C</v>
          </cell>
          <cell r="I103">
            <v>1997</v>
          </cell>
          <cell r="J103" t="str">
            <v>Asset Managers</v>
          </cell>
          <cell r="K103" t="str">
            <v>Recurrent</v>
          </cell>
          <cell r="M103">
            <v>5</v>
          </cell>
          <cell r="N103">
            <v>0</v>
          </cell>
          <cell r="O103">
            <v>10</v>
          </cell>
          <cell r="P103">
            <v>5</v>
          </cell>
        </row>
        <row r="104">
          <cell r="B104">
            <v>59</v>
          </cell>
          <cell r="C104" t="str">
            <v>GIS</v>
          </cell>
          <cell r="D104" t="str">
            <v>Beaconsfield</v>
          </cell>
          <cell r="E104" t="str">
            <v>Other</v>
          </cell>
          <cell r="F104" t="str">
            <v>Review options beyond 2006</v>
          </cell>
          <cell r="G104" t="str">
            <v>Ops</v>
          </cell>
          <cell r="H104" t="str">
            <v>I</v>
          </cell>
          <cell r="I104">
            <v>2003</v>
          </cell>
          <cell r="J104" t="str">
            <v>M/AP</v>
          </cell>
          <cell r="K104">
            <v>38687</v>
          </cell>
          <cell r="M104">
            <v>0</v>
          </cell>
          <cell r="N104">
            <v>0</v>
          </cell>
          <cell r="O104">
            <v>8</v>
          </cell>
          <cell r="P104">
            <v>10</v>
          </cell>
        </row>
        <row r="105">
          <cell r="B105">
            <v>60</v>
          </cell>
          <cell r="C105" t="str">
            <v>GIS</v>
          </cell>
          <cell r="D105" t="str">
            <v>Beaconsfield</v>
          </cell>
          <cell r="E105" t="str">
            <v>Replacement</v>
          </cell>
          <cell r="F105" t="str">
            <v>Install conventional CB on No.1 Reactor</v>
          </cell>
          <cell r="G105" t="str">
            <v>CAP</v>
          </cell>
          <cell r="H105" t="str">
            <v>R</v>
          </cell>
          <cell r="I105">
            <v>2004</v>
          </cell>
          <cell r="J105" t="str">
            <v>AM/Central</v>
          </cell>
          <cell r="K105">
            <v>38504</v>
          </cell>
          <cell r="M105">
            <v>0</v>
          </cell>
          <cell r="N105">
            <v>2</v>
          </cell>
          <cell r="O105">
            <v>10</v>
          </cell>
          <cell r="P105">
            <v>10</v>
          </cell>
        </row>
        <row r="106">
          <cell r="B106">
            <v>61</v>
          </cell>
          <cell r="C106" t="str">
            <v>Environment</v>
          </cell>
          <cell r="D106" t="str">
            <v>PCB Disposal</v>
          </cell>
          <cell r="E106" t="str">
            <v>Replacement</v>
          </cell>
          <cell r="F106" t="str">
            <v>Remove all scheduled PCB contaminated from in-service equipment</v>
          </cell>
          <cell r="G106" t="str">
            <v>CAP</v>
          </cell>
          <cell r="H106" t="str">
            <v>R</v>
          </cell>
          <cell r="I106">
            <v>2003</v>
          </cell>
          <cell r="J106" t="str">
            <v>Asset Managers</v>
          </cell>
          <cell r="K106">
            <v>40179</v>
          </cell>
          <cell r="M106">
            <v>2</v>
          </cell>
          <cell r="N106">
            <v>10</v>
          </cell>
          <cell r="O106">
            <v>0</v>
          </cell>
          <cell r="P106">
            <v>8</v>
          </cell>
        </row>
        <row r="107">
          <cell r="B107">
            <v>62</v>
          </cell>
          <cell r="C107" t="str">
            <v>Surge Diverters</v>
          </cell>
          <cell r="D107" t="str">
            <v>Gapped Type (pre 1965) - 220kV and above</v>
          </cell>
          <cell r="E107" t="str">
            <v>Replacement</v>
          </cell>
          <cell r="F107" t="str">
            <v>Replace</v>
          </cell>
          <cell r="G107" t="str">
            <v>MOPS</v>
          </cell>
          <cell r="H107" t="str">
            <v>R</v>
          </cell>
          <cell r="I107">
            <v>2000</v>
          </cell>
          <cell r="J107" t="str">
            <v>Asset Managers</v>
          </cell>
          <cell r="K107" t="str">
            <v>June, 2005</v>
          </cell>
          <cell r="M107">
            <v>8</v>
          </cell>
          <cell r="N107">
            <v>0</v>
          </cell>
          <cell r="O107">
            <v>8</v>
          </cell>
          <cell r="P107">
            <v>0</v>
          </cell>
        </row>
        <row r="108">
          <cell r="B108">
            <v>63</v>
          </cell>
          <cell r="C108" t="str">
            <v>Surge Diverters</v>
          </cell>
          <cell r="D108" t="str">
            <v>Gapped Type (pre 1965) - 132kV</v>
          </cell>
          <cell r="E108" t="str">
            <v>Replacement</v>
          </cell>
          <cell r="F108" t="str">
            <v>Replace</v>
          </cell>
          <cell r="G108" t="str">
            <v>MOPS</v>
          </cell>
          <cell r="H108" t="str">
            <v>R</v>
          </cell>
          <cell r="I108">
            <v>2000</v>
          </cell>
          <cell r="J108" t="str">
            <v>Asset Managers</v>
          </cell>
          <cell r="K108" t="str">
            <v>June, 2005</v>
          </cell>
          <cell r="M108">
            <v>8</v>
          </cell>
          <cell r="N108">
            <v>0</v>
          </cell>
          <cell r="O108">
            <v>8</v>
          </cell>
          <cell r="P108">
            <v>0</v>
          </cell>
        </row>
        <row r="109">
          <cell r="B109">
            <v>64</v>
          </cell>
          <cell r="C109" t="str">
            <v>Surge Diverters</v>
          </cell>
          <cell r="D109" t="str">
            <v>Gapped Type (pre 1965) - 66kV</v>
          </cell>
          <cell r="E109" t="str">
            <v>Replacement</v>
          </cell>
          <cell r="F109" t="str">
            <v>Replace</v>
          </cell>
          <cell r="G109" t="str">
            <v>MOPS</v>
          </cell>
          <cell r="H109" t="str">
            <v>R</v>
          </cell>
          <cell r="I109">
            <v>2000</v>
          </cell>
          <cell r="J109" t="str">
            <v>Asset Managers</v>
          </cell>
          <cell r="K109" t="str">
            <v>June, 2005</v>
          </cell>
          <cell r="M109">
            <v>8</v>
          </cell>
          <cell r="N109">
            <v>0</v>
          </cell>
          <cell r="O109">
            <v>8</v>
          </cell>
          <cell r="P109">
            <v>0</v>
          </cell>
        </row>
        <row r="110">
          <cell r="B110">
            <v>65</v>
          </cell>
          <cell r="C110" t="str">
            <v>Surge Diverters</v>
          </cell>
          <cell r="D110" t="str">
            <v>Gapped Type (post 1965) - 220kV and above</v>
          </cell>
          <cell r="E110" t="str">
            <v>Replacement</v>
          </cell>
          <cell r="F110" t="str">
            <v>Replace</v>
          </cell>
          <cell r="G110" t="str">
            <v>MOPS</v>
          </cell>
          <cell r="H110" t="str">
            <v>R</v>
          </cell>
          <cell r="I110">
            <v>2002</v>
          </cell>
          <cell r="J110" t="str">
            <v>Asset Managers</v>
          </cell>
          <cell r="K110">
            <v>40330</v>
          </cell>
          <cell r="M110">
            <v>8</v>
          </cell>
          <cell r="N110">
            <v>0</v>
          </cell>
          <cell r="O110">
            <v>8</v>
          </cell>
          <cell r="P110">
            <v>0</v>
          </cell>
        </row>
        <row r="111">
          <cell r="B111">
            <v>66</v>
          </cell>
          <cell r="C111" t="str">
            <v>Surge Diverters</v>
          </cell>
          <cell r="D111" t="str">
            <v>Gapped Type (post 1965) - 132kV</v>
          </cell>
          <cell r="E111" t="str">
            <v>Replacement</v>
          </cell>
          <cell r="F111" t="str">
            <v>Replace</v>
          </cell>
          <cell r="G111" t="str">
            <v>MOPS</v>
          </cell>
          <cell r="H111" t="str">
            <v>R</v>
          </cell>
          <cell r="I111">
            <v>2002</v>
          </cell>
          <cell r="J111" t="str">
            <v>Asset Managers</v>
          </cell>
          <cell r="K111">
            <v>40330</v>
          </cell>
          <cell r="M111">
            <v>8</v>
          </cell>
          <cell r="N111">
            <v>0</v>
          </cell>
          <cell r="O111">
            <v>8</v>
          </cell>
          <cell r="P111">
            <v>0</v>
          </cell>
        </row>
        <row r="112">
          <cell r="B112">
            <v>67</v>
          </cell>
          <cell r="C112" t="str">
            <v>Surge Diverters</v>
          </cell>
          <cell r="D112" t="str">
            <v>Gapped Type (post 1965) - 66kV and below</v>
          </cell>
          <cell r="E112" t="str">
            <v>Replacement</v>
          </cell>
          <cell r="F112" t="str">
            <v>Replace</v>
          </cell>
          <cell r="G112" t="str">
            <v>MOPS</v>
          </cell>
          <cell r="H112" t="str">
            <v>R</v>
          </cell>
          <cell r="I112">
            <v>2002</v>
          </cell>
          <cell r="J112" t="str">
            <v>Asset Managers</v>
          </cell>
          <cell r="K112">
            <v>40330</v>
          </cell>
          <cell r="M112">
            <v>8</v>
          </cell>
          <cell r="N112">
            <v>0</v>
          </cell>
          <cell r="O112">
            <v>8</v>
          </cell>
          <cell r="P112">
            <v>0</v>
          </cell>
        </row>
        <row r="113">
          <cell r="B113">
            <v>68</v>
          </cell>
          <cell r="C113" t="str">
            <v>Reactive Plant</v>
          </cell>
          <cell r="D113" t="str">
            <v>Capacitor</v>
          </cell>
          <cell r="E113" t="str">
            <v>Replacement</v>
          </cell>
          <cell r="F113" t="str">
            <v>Monitor and replace as required</v>
          </cell>
          <cell r="G113" t="str">
            <v>CAP</v>
          </cell>
          <cell r="H113" t="str">
            <v>C</v>
          </cell>
          <cell r="I113">
            <v>2000</v>
          </cell>
          <cell r="J113" t="str">
            <v>Asset Managers</v>
          </cell>
          <cell r="K113" t="str">
            <v>Recurrent</v>
          </cell>
          <cell r="M113">
            <v>2</v>
          </cell>
          <cell r="N113">
            <v>2</v>
          </cell>
          <cell r="O113">
            <v>8</v>
          </cell>
          <cell r="P113">
            <v>10</v>
          </cell>
        </row>
        <row r="114">
          <cell r="B114">
            <v>69.099999999999994</v>
          </cell>
          <cell r="C114" t="str">
            <v>Buildings</v>
          </cell>
          <cell r="D114" t="str">
            <v>Pre- 1975 Buildings</v>
          </cell>
          <cell r="E114" t="str">
            <v>Other</v>
          </cell>
          <cell r="F114" t="str">
            <v>Formal building inspection to be carried out since 1990</v>
          </cell>
          <cell r="G114" t="str">
            <v>Ops</v>
          </cell>
          <cell r="H114" t="str">
            <v>I</v>
          </cell>
          <cell r="I114">
            <v>1998</v>
          </cell>
          <cell r="J114" t="str">
            <v>Asset Managers</v>
          </cell>
          <cell r="K114">
            <v>38322</v>
          </cell>
        </row>
        <row r="115">
          <cell r="B115">
            <v>69.2</v>
          </cell>
          <cell r="C115" t="str">
            <v>Buildings</v>
          </cell>
          <cell r="D115" t="str">
            <v>Building Defects</v>
          </cell>
          <cell r="E115" t="str">
            <v>Other</v>
          </cell>
          <cell r="F115" t="str">
            <v>Regional Business plans to make provision for maintenance</v>
          </cell>
          <cell r="G115" t="str">
            <v>MOPS</v>
          </cell>
          <cell r="H115" t="str">
            <v>c</v>
          </cell>
          <cell r="I115">
            <v>1998</v>
          </cell>
          <cell r="J115" t="str">
            <v>Asset Managers</v>
          </cell>
          <cell r="K115" t="str">
            <v>Recurrent</v>
          </cell>
          <cell r="M115">
            <v>5</v>
          </cell>
          <cell r="N115">
            <v>2</v>
          </cell>
          <cell r="O115">
            <v>0</v>
          </cell>
          <cell r="P115">
            <v>2</v>
          </cell>
        </row>
        <row r="116">
          <cell r="B116">
            <v>69.3</v>
          </cell>
          <cell r="C116" t="str">
            <v>Buildings</v>
          </cell>
          <cell r="D116" t="str">
            <v>Building Improvements</v>
          </cell>
          <cell r="E116" t="str">
            <v>Other</v>
          </cell>
          <cell r="F116" t="str">
            <v>Regional Buisness plans to make provision for building improvements</v>
          </cell>
          <cell r="G116" t="str">
            <v>CAP</v>
          </cell>
          <cell r="H116" t="str">
            <v>c</v>
          </cell>
          <cell r="I116">
            <v>2004</v>
          </cell>
          <cell r="J116" t="str">
            <v>Asset Managers</v>
          </cell>
          <cell r="K116" t="str">
            <v>recurrent</v>
          </cell>
        </row>
        <row r="117">
          <cell r="B117">
            <v>70.099999999999994</v>
          </cell>
          <cell r="C117" t="str">
            <v>Buildings</v>
          </cell>
          <cell r="D117" t="str">
            <v>Energy Efficiency (220kV sites and above)</v>
          </cell>
          <cell r="E117" t="str">
            <v>Other</v>
          </cell>
          <cell r="F117" t="str">
            <v>Carry out energy audit and implement approved recommendations</v>
          </cell>
          <cell r="G117" t="str">
            <v>Ops</v>
          </cell>
          <cell r="H117" t="str">
            <v>I,A</v>
          </cell>
          <cell r="I117">
            <v>2003</v>
          </cell>
          <cell r="J117" t="str">
            <v>Asset Managers</v>
          </cell>
          <cell r="K117" t="str">
            <v>December, 2003, June 2004</v>
          </cell>
          <cell r="L117" t="str">
            <v>Split</v>
          </cell>
        </row>
        <row r="118">
          <cell r="B118">
            <v>70.2</v>
          </cell>
          <cell r="C118" t="str">
            <v>Buildings</v>
          </cell>
          <cell r="D118" t="str">
            <v>Energy Efficiency (sites 132kV and below)</v>
          </cell>
          <cell r="E118" t="str">
            <v>Other</v>
          </cell>
          <cell r="F118" t="str">
            <v>Carry out energy audit and implement approved recommendations</v>
          </cell>
          <cell r="G118" t="str">
            <v>Ops</v>
          </cell>
          <cell r="H118" t="str">
            <v>I,A</v>
          </cell>
          <cell r="I118">
            <v>2003</v>
          </cell>
          <cell r="J118" t="str">
            <v>Asset Managers</v>
          </cell>
          <cell r="K118" t="str">
            <v>June, 2004, December 2004</v>
          </cell>
          <cell r="L118" t="str">
            <v>Split</v>
          </cell>
          <cell r="M118" t="str">
            <v>Assess indivually</v>
          </cell>
        </row>
        <row r="119">
          <cell r="B119">
            <v>71.099999999999994</v>
          </cell>
          <cell r="C119" t="str">
            <v>Fire</v>
          </cell>
          <cell r="D119" t="str">
            <v>Fire Detection and Protection Systems</v>
          </cell>
          <cell r="E119" t="str">
            <v>Other</v>
          </cell>
          <cell r="F119" t="str">
            <v>Regional Business plans to make provision for any installation or replacement to fire detection and protection systems in accordance with the Fire Protection Policies and procedures manual</v>
          </cell>
          <cell r="G119" t="str">
            <v>MOPS</v>
          </cell>
          <cell r="H119" t="str">
            <v>C</v>
          </cell>
          <cell r="I119">
            <v>1998</v>
          </cell>
          <cell r="J119" t="str">
            <v>Asset Managers</v>
          </cell>
          <cell r="K119" t="str">
            <v>Recurrent</v>
          </cell>
          <cell r="M119" t="str">
            <v>Assess indivually</v>
          </cell>
        </row>
        <row r="120">
          <cell r="B120">
            <v>71.2</v>
          </cell>
          <cell r="C120" t="str">
            <v>Fire</v>
          </cell>
          <cell r="D120" t="str">
            <v>Fire Detection and Protection Systems</v>
          </cell>
          <cell r="E120" t="str">
            <v>Upgrade</v>
          </cell>
          <cell r="F120" t="str">
            <v>Install VESDA Systems</v>
          </cell>
          <cell r="G120" t="str">
            <v>CAP</v>
          </cell>
          <cell r="H120" t="str">
            <v>R</v>
          </cell>
        </row>
        <row r="121">
          <cell r="B121">
            <v>72.099999999999994</v>
          </cell>
          <cell r="C121" t="str">
            <v>Fire</v>
          </cell>
          <cell r="D121" t="str">
            <v>Automatic Fire Protection Schemes for Power transformers</v>
          </cell>
          <cell r="E121" t="str">
            <v>Other</v>
          </cell>
          <cell r="F121" t="str">
            <v>Regional Business plans to make provision for any installation or replacement to fire detection and protection systems in accordance with the Fire Protection Policies and procedures manual</v>
          </cell>
          <cell r="G121" t="str">
            <v>MOPS</v>
          </cell>
          <cell r="H121" t="str">
            <v>C</v>
          </cell>
          <cell r="I121">
            <v>1998</v>
          </cell>
          <cell r="J121" t="str">
            <v>Asset Managers</v>
          </cell>
          <cell r="K121">
            <v>38504</v>
          </cell>
          <cell r="M121" t="str">
            <v>Assess indivually</v>
          </cell>
        </row>
        <row r="122">
          <cell r="B122">
            <v>72.2</v>
          </cell>
          <cell r="C122" t="str">
            <v>Fire</v>
          </cell>
          <cell r="D122" t="str">
            <v>Automatic Fire Protection Schemes for Power transformers</v>
          </cell>
          <cell r="E122" t="str">
            <v>Other</v>
          </cell>
          <cell r="F122" t="str">
            <v>Decommission deluge systems not required as and when maintenance costs become significant.</v>
          </cell>
          <cell r="G122" t="str">
            <v>Ops</v>
          </cell>
          <cell r="H122" t="str">
            <v>C</v>
          </cell>
          <cell r="I122">
            <v>1998</v>
          </cell>
          <cell r="J122" t="str">
            <v>Asset Managers</v>
          </cell>
          <cell r="K122">
            <v>38504</v>
          </cell>
          <cell r="M122">
            <v>0</v>
          </cell>
          <cell r="N122">
            <v>0</v>
          </cell>
          <cell r="O122">
            <v>0</v>
          </cell>
          <cell r="P122">
            <v>10</v>
          </cell>
        </row>
        <row r="123">
          <cell r="B123">
            <v>73</v>
          </cell>
          <cell r="C123" t="str">
            <v>Other Equipment</v>
          </cell>
          <cell r="D123" t="str">
            <v>General</v>
          </cell>
          <cell r="E123" t="str">
            <v>Other</v>
          </cell>
          <cell r="F123" t="str">
            <v>Monitor and replace as required</v>
          </cell>
          <cell r="G123" t="str">
            <v>MOPS</v>
          </cell>
          <cell r="H123" t="str">
            <v>C</v>
          </cell>
          <cell r="I123">
            <v>1998</v>
          </cell>
          <cell r="J123" t="str">
            <v>Asset Managers</v>
          </cell>
          <cell r="K123" t="str">
            <v>recurrent</v>
          </cell>
          <cell r="M123" t="str">
            <v>Assess indivually</v>
          </cell>
        </row>
        <row r="124">
          <cell r="B124">
            <v>74</v>
          </cell>
          <cell r="C124" t="str">
            <v>Environment</v>
          </cell>
          <cell r="D124" t="str">
            <v>Transformer Bunds</v>
          </cell>
          <cell r="E124" t="str">
            <v>Other</v>
          </cell>
          <cell r="F124" t="str">
            <v>Inspect and reseal all bunds where sealing is not satisfactory</v>
          </cell>
          <cell r="G124" t="str">
            <v>MOPS</v>
          </cell>
          <cell r="H124" t="str">
            <v>C</v>
          </cell>
          <cell r="I124">
            <v>2004</v>
          </cell>
          <cell r="J124" t="str">
            <v>Asset Managers</v>
          </cell>
          <cell r="K124">
            <v>38869</v>
          </cell>
          <cell r="M124">
            <v>0</v>
          </cell>
          <cell r="N124">
            <v>10</v>
          </cell>
          <cell r="O124">
            <v>0</v>
          </cell>
          <cell r="P124">
            <v>10</v>
          </cell>
        </row>
        <row r="125">
          <cell r="B125">
            <v>75</v>
          </cell>
          <cell r="C125" t="str">
            <v>Circuit Breakers</v>
          </cell>
          <cell r="D125" t="str">
            <v>POW Circuit Breakers</v>
          </cell>
          <cell r="E125" t="str">
            <v>Replacement</v>
          </cell>
          <cell r="F125" t="str">
            <v>Install Point on Wave CBs</v>
          </cell>
          <cell r="G125" t="str">
            <v>CAP</v>
          </cell>
          <cell r="H125" t="str">
            <v>A</v>
          </cell>
          <cell r="I125">
            <v>1998</v>
          </cell>
          <cell r="J125" t="str">
            <v>Asset Managers</v>
          </cell>
          <cell r="K125" t="str">
            <v>June , 2005</v>
          </cell>
          <cell r="M125">
            <v>0</v>
          </cell>
          <cell r="N125">
            <v>0</v>
          </cell>
          <cell r="O125">
            <v>8</v>
          </cell>
          <cell r="P125">
            <v>10</v>
          </cell>
        </row>
        <row r="126">
          <cell r="B126">
            <v>76</v>
          </cell>
          <cell r="C126" t="str">
            <v>Reactive Plant</v>
          </cell>
          <cell r="D126" t="str">
            <v>Sydney South Syn Cons</v>
          </cell>
          <cell r="E126" t="str">
            <v>Other</v>
          </cell>
          <cell r="F126" t="str">
            <v>Retire on commissioning of Sydney South SVC</v>
          </cell>
          <cell r="G126" t="str">
            <v>Ops</v>
          </cell>
          <cell r="H126" t="str">
            <v>C</v>
          </cell>
          <cell r="I126">
            <v>1998</v>
          </cell>
          <cell r="J126" t="str">
            <v>Asset Managers</v>
          </cell>
          <cell r="K126" t="str">
            <v>within 12 months of SYW SVC</v>
          </cell>
          <cell r="M126">
            <v>5</v>
          </cell>
          <cell r="N126">
            <v>2</v>
          </cell>
          <cell r="O126">
            <v>10</v>
          </cell>
          <cell r="P126">
            <v>10</v>
          </cell>
        </row>
        <row r="127">
          <cell r="B127">
            <v>77</v>
          </cell>
          <cell r="C127" t="str">
            <v>Shunt Capacitor Banks</v>
          </cell>
          <cell r="D127" t="str">
            <v>Concrete Pads</v>
          </cell>
          <cell r="E127" t="str">
            <v>Other</v>
          </cell>
          <cell r="F127" t="str">
            <v xml:space="preserve">Identify Capacitor banks with excessive weed growth </v>
          </cell>
          <cell r="G127" t="str">
            <v>Ops</v>
          </cell>
          <cell r="H127" t="str">
            <v>I</v>
          </cell>
          <cell r="I127">
            <v>2001</v>
          </cell>
          <cell r="J127" t="str">
            <v>Asset Managers</v>
          </cell>
          <cell r="K127">
            <v>38504</v>
          </cell>
          <cell r="M127">
            <v>2</v>
          </cell>
          <cell r="N127">
            <v>2</v>
          </cell>
          <cell r="O127">
            <v>8</v>
          </cell>
          <cell r="P127">
            <v>5</v>
          </cell>
        </row>
        <row r="128">
          <cell r="B128">
            <v>77.099999999999994</v>
          </cell>
          <cell r="C128" t="str">
            <v>Shunt Capacitor Banks</v>
          </cell>
          <cell r="D128" t="str">
            <v>Concrete Pads</v>
          </cell>
          <cell r="E128" t="str">
            <v>Replacement</v>
          </cell>
          <cell r="F128" t="str">
            <v>Re-surface capacitor banks as required</v>
          </cell>
          <cell r="G128" t="str">
            <v>MOPS</v>
          </cell>
          <cell r="H128" t="str">
            <v>C</v>
          </cell>
          <cell r="I128">
            <v>2001</v>
          </cell>
          <cell r="J128" t="str">
            <v>Asset Managers</v>
          </cell>
          <cell r="K128">
            <v>39965</v>
          </cell>
          <cell r="M128">
            <v>2</v>
          </cell>
          <cell r="N128">
            <v>2</v>
          </cell>
          <cell r="O128">
            <v>8</v>
          </cell>
          <cell r="P128">
            <v>8</v>
          </cell>
        </row>
        <row r="129">
          <cell r="B129">
            <v>78</v>
          </cell>
          <cell r="C129" t="str">
            <v>Condition Monitoring</v>
          </cell>
          <cell r="D129" t="str">
            <v>Dissolved Gas in Oil</v>
          </cell>
          <cell r="E129" t="str">
            <v>Other</v>
          </cell>
          <cell r="F129" t="str">
            <v>Install DGA monitors on transformers nominated in the Condition Monitoring Working Group Report (Recommendation 5.)</v>
          </cell>
          <cell r="G129" t="str">
            <v>CAP</v>
          </cell>
          <cell r="H129" t="str">
            <v>A</v>
          </cell>
          <cell r="I129">
            <v>2003</v>
          </cell>
          <cell r="J129" t="str">
            <v>Asset Managers</v>
          </cell>
          <cell r="K129">
            <v>38504</v>
          </cell>
          <cell r="L129" t="str">
            <v>List in Doc, - 3 categories</v>
          </cell>
          <cell r="M129">
            <v>0</v>
          </cell>
          <cell r="N129">
            <v>0</v>
          </cell>
          <cell r="O129">
            <v>10</v>
          </cell>
          <cell r="P129">
            <v>10</v>
          </cell>
        </row>
        <row r="130">
          <cell r="B130">
            <v>79</v>
          </cell>
          <cell r="C130" t="str">
            <v>Condition Monitoring</v>
          </cell>
          <cell r="D130" t="str">
            <v>Dissolved Gas in Oil</v>
          </cell>
          <cell r="E130" t="str">
            <v>Other</v>
          </cell>
          <cell r="F130" t="str">
            <v>Upgrade  to Calisto type</v>
          </cell>
          <cell r="G130" t="str">
            <v>CAP</v>
          </cell>
          <cell r="I130">
            <v>2003</v>
          </cell>
          <cell r="J130" t="str">
            <v>Asset Managers</v>
          </cell>
          <cell r="K130">
            <v>38504</v>
          </cell>
          <cell r="M130">
            <v>0</v>
          </cell>
          <cell r="N130">
            <v>0</v>
          </cell>
          <cell r="O130">
            <v>10</v>
          </cell>
          <cell r="P130">
            <v>10</v>
          </cell>
        </row>
        <row r="131">
          <cell r="B131">
            <v>80</v>
          </cell>
          <cell r="C131" t="str">
            <v>Condition Monitoring</v>
          </cell>
          <cell r="D131" t="str">
            <v>Dissolved Gas in Oil</v>
          </cell>
          <cell r="E131" t="str">
            <v>Other</v>
          </cell>
          <cell r="F131" t="str">
            <v>Move to Oil circulation path</v>
          </cell>
          <cell r="G131" t="str">
            <v>MOPS</v>
          </cell>
          <cell r="I131">
            <v>2003</v>
          </cell>
          <cell r="J131" t="str">
            <v>Asset Managers</v>
          </cell>
          <cell r="K131">
            <v>38869</v>
          </cell>
          <cell r="M131">
            <v>0</v>
          </cell>
          <cell r="N131">
            <v>0</v>
          </cell>
          <cell r="O131">
            <v>10</v>
          </cell>
          <cell r="P131">
            <v>10</v>
          </cell>
        </row>
        <row r="132">
          <cell r="B132">
            <v>81</v>
          </cell>
          <cell r="C132" t="str">
            <v>Condition Monitoring</v>
          </cell>
          <cell r="D132" t="str">
            <v>Moisture in Oil</v>
          </cell>
          <cell r="E132" t="str">
            <v>Other</v>
          </cell>
          <cell r="F132" t="str">
            <v>Install online moisture monitors to  transformers nominated in the Condition Monitoring working group Report (Recommendation 10)</v>
          </cell>
          <cell r="G132" t="str">
            <v>CAP</v>
          </cell>
          <cell r="H132" t="str">
            <v>R</v>
          </cell>
          <cell r="I132">
            <v>2003</v>
          </cell>
          <cell r="J132" t="str">
            <v>Asset Managers</v>
          </cell>
          <cell r="K132">
            <v>38504</v>
          </cell>
          <cell r="M132">
            <v>0</v>
          </cell>
          <cell r="N132">
            <v>0</v>
          </cell>
          <cell r="O132">
            <v>10</v>
          </cell>
          <cell r="P132">
            <v>10</v>
          </cell>
        </row>
        <row r="133">
          <cell r="B133">
            <v>82.1</v>
          </cell>
          <cell r="C133" t="str">
            <v>Condition Monitoring</v>
          </cell>
          <cell r="D133" t="str">
            <v>Tapchanger Monitors</v>
          </cell>
          <cell r="E133" t="str">
            <v>Other</v>
          </cell>
          <cell r="F133" t="str">
            <v>Install tapchanger monitors to specific Reinhausen Tapchangers nominated in the Condition Monitoring Working Group Report (Recommendation 13)</v>
          </cell>
          <cell r="G133" t="str">
            <v>CAP</v>
          </cell>
          <cell r="H133" t="str">
            <v>R</v>
          </cell>
          <cell r="I133">
            <v>2003</v>
          </cell>
          <cell r="J133" t="str">
            <v>Asset Managers</v>
          </cell>
          <cell r="K133">
            <v>39234</v>
          </cell>
          <cell r="M133">
            <v>2</v>
          </cell>
          <cell r="N133">
            <v>2</v>
          </cell>
          <cell r="O133">
            <v>10</v>
          </cell>
          <cell r="P133">
            <v>8</v>
          </cell>
        </row>
        <row r="134">
          <cell r="B134">
            <v>82.2</v>
          </cell>
          <cell r="C134" t="str">
            <v>Condition Monitoring</v>
          </cell>
          <cell r="D134" t="str">
            <v>Tapchanger Monitors</v>
          </cell>
          <cell r="E134" t="str">
            <v>Other</v>
          </cell>
          <cell r="F134" t="str">
            <v>Review effectiveness of existing tapchanger monitors and consider further installation of tapchanger monitors on transformers identified in the Condition Working Group Report (Recommendation 13)</v>
          </cell>
          <cell r="G134" t="str">
            <v>Ops</v>
          </cell>
          <cell r="H134" t="str">
            <v>I</v>
          </cell>
          <cell r="I134">
            <v>2003</v>
          </cell>
          <cell r="J134" t="str">
            <v>SSE</v>
          </cell>
          <cell r="K134">
            <v>38322</v>
          </cell>
          <cell r="M134">
            <v>2</v>
          </cell>
          <cell r="N134">
            <v>2</v>
          </cell>
          <cell r="O134">
            <v>10</v>
          </cell>
          <cell r="P134">
            <v>8</v>
          </cell>
        </row>
        <row r="135">
          <cell r="B135">
            <v>82.3</v>
          </cell>
          <cell r="C135" t="str">
            <v>Condition Monitoring</v>
          </cell>
          <cell r="D135" t="str">
            <v>Tapchanger Monitors</v>
          </cell>
          <cell r="E135" t="str">
            <v>Other</v>
          </cell>
          <cell r="F135" t="str">
            <v>Install Reinhausen Tapchanger Monitors to transformers identified above</v>
          </cell>
          <cell r="G135" t="str">
            <v>CAP</v>
          </cell>
          <cell r="H135" t="str">
            <v>C</v>
          </cell>
          <cell r="I135">
            <v>2003</v>
          </cell>
          <cell r="J135" t="str">
            <v>Asset Managers</v>
          </cell>
          <cell r="K135">
            <v>39965</v>
          </cell>
          <cell r="M135">
            <v>2</v>
          </cell>
          <cell r="N135">
            <v>2</v>
          </cell>
          <cell r="O135">
            <v>10</v>
          </cell>
          <cell r="P135">
            <v>8</v>
          </cell>
        </row>
        <row r="136">
          <cell r="B136">
            <v>83</v>
          </cell>
          <cell r="C136" t="str">
            <v>Condition Monitoring</v>
          </cell>
          <cell r="D136" t="str">
            <v>CT  DDF Monitors</v>
          </cell>
          <cell r="E136" t="str">
            <v>Other</v>
          </cell>
          <cell r="F136" t="str">
            <v>Resolve Reliability Concerns for Powerlink DDF monitoring system</v>
          </cell>
          <cell r="G136" t="str">
            <v>Ops</v>
          </cell>
          <cell r="H136" t="str">
            <v>I</v>
          </cell>
          <cell r="I136">
            <v>2003</v>
          </cell>
          <cell r="J136" t="str">
            <v>AM/Northern</v>
          </cell>
          <cell r="K136">
            <v>38504</v>
          </cell>
          <cell r="L136" t="str">
            <v>No date</v>
          </cell>
          <cell r="M136">
            <v>0</v>
          </cell>
          <cell r="N136">
            <v>0</v>
          </cell>
          <cell r="O136">
            <v>10</v>
          </cell>
          <cell r="P136">
            <v>10</v>
          </cell>
        </row>
        <row r="137">
          <cell r="B137">
            <v>84.1</v>
          </cell>
          <cell r="C137" t="str">
            <v>Condition Monitoring</v>
          </cell>
          <cell r="D137" t="str">
            <v>CT  DDF Monitors</v>
          </cell>
          <cell r="E137" t="str">
            <v>Other</v>
          </cell>
          <cell r="F137" t="str">
            <v>Purchase, install AVO SOS system</v>
          </cell>
          <cell r="G137" t="str">
            <v>CAP</v>
          </cell>
          <cell r="H137" t="str">
            <v>I</v>
          </cell>
          <cell r="I137">
            <v>2003</v>
          </cell>
          <cell r="J137" t="str">
            <v>AM/Central</v>
          </cell>
          <cell r="K137">
            <v>38139</v>
          </cell>
          <cell r="M137">
            <v>0</v>
          </cell>
          <cell r="N137">
            <v>0</v>
          </cell>
          <cell r="O137">
            <v>10</v>
          </cell>
          <cell r="P137">
            <v>10</v>
          </cell>
        </row>
        <row r="138">
          <cell r="B138">
            <v>84.2</v>
          </cell>
          <cell r="C138" t="str">
            <v>Condition Monitoring</v>
          </cell>
          <cell r="D138" t="str">
            <v>CT  DDF Monitors</v>
          </cell>
          <cell r="E138" t="str">
            <v>Other</v>
          </cell>
          <cell r="F138" t="str">
            <v>Evaluate performance of AVO SOS system</v>
          </cell>
          <cell r="G138" t="str">
            <v>Ops</v>
          </cell>
          <cell r="H138" t="str">
            <v>I</v>
          </cell>
          <cell r="I138">
            <v>2003</v>
          </cell>
          <cell r="J138" t="str">
            <v>AM/Central</v>
          </cell>
          <cell r="K138">
            <v>38687</v>
          </cell>
          <cell r="M138">
            <v>0</v>
          </cell>
          <cell r="N138">
            <v>0</v>
          </cell>
          <cell r="O138">
            <v>10</v>
          </cell>
          <cell r="P138">
            <v>10</v>
          </cell>
        </row>
        <row r="139">
          <cell r="B139">
            <v>85.1</v>
          </cell>
          <cell r="C139" t="str">
            <v>Condition Monitoring</v>
          </cell>
          <cell r="D139" t="str">
            <v>CT  DDF Monitors</v>
          </cell>
          <cell r="E139" t="str">
            <v>Other</v>
          </cell>
          <cell r="F139" t="str">
            <v>Purchase and install Connel Wagner Intellinode system</v>
          </cell>
          <cell r="G139" t="str">
            <v>CAP</v>
          </cell>
          <cell r="H139" t="str">
            <v>I</v>
          </cell>
          <cell r="I139">
            <v>2003</v>
          </cell>
          <cell r="J139" t="str">
            <v>AM/Northern</v>
          </cell>
          <cell r="K139" t="str">
            <v>When System is in production</v>
          </cell>
          <cell r="L139" t="str">
            <v>No Date</v>
          </cell>
          <cell r="M139">
            <v>0</v>
          </cell>
          <cell r="N139">
            <v>0</v>
          </cell>
          <cell r="O139">
            <v>10</v>
          </cell>
          <cell r="P139">
            <v>10</v>
          </cell>
        </row>
        <row r="140">
          <cell r="B140">
            <v>85.2</v>
          </cell>
          <cell r="C140" t="str">
            <v>Condition Monitoring</v>
          </cell>
          <cell r="D140" t="str">
            <v>CT  DDF Monitors</v>
          </cell>
          <cell r="E140" t="str">
            <v>Other</v>
          </cell>
          <cell r="F140" t="str">
            <v>Evaluate performance of Connel Wagner Intellinode system</v>
          </cell>
          <cell r="G140" t="str">
            <v>Ops</v>
          </cell>
          <cell r="H140" t="str">
            <v>I</v>
          </cell>
          <cell r="I140">
            <v>2003</v>
          </cell>
          <cell r="J140" t="str">
            <v>AM/Northern</v>
          </cell>
          <cell r="K140" t="str">
            <v>TBA</v>
          </cell>
          <cell r="L140" t="str">
            <v>No Date</v>
          </cell>
          <cell r="M140">
            <v>0</v>
          </cell>
          <cell r="N140">
            <v>0</v>
          </cell>
          <cell r="O140">
            <v>10</v>
          </cell>
          <cell r="P140">
            <v>10</v>
          </cell>
        </row>
        <row r="141">
          <cell r="B141">
            <v>86.1</v>
          </cell>
          <cell r="C141" t="str">
            <v>Condition Monitoring</v>
          </cell>
          <cell r="D141" t="str">
            <v>Bushing DDF Monitors</v>
          </cell>
          <cell r="E141" t="str">
            <v>Other</v>
          </cell>
          <cell r="F141" t="str">
            <v>Install bushing monitor on system critical transformers with no system spares - Lismore</v>
          </cell>
          <cell r="G141" t="str">
            <v>CAP</v>
          </cell>
          <cell r="H141" t="str">
            <v>A</v>
          </cell>
          <cell r="I141">
            <v>2003</v>
          </cell>
          <cell r="J141" t="str">
            <v>AM/Northern</v>
          </cell>
          <cell r="K141">
            <v>38869</v>
          </cell>
          <cell r="L141" t="str">
            <v>No Date</v>
          </cell>
          <cell r="M141">
            <v>0</v>
          </cell>
          <cell r="N141">
            <v>0</v>
          </cell>
          <cell r="O141">
            <v>10</v>
          </cell>
          <cell r="P141">
            <v>10</v>
          </cell>
        </row>
        <row r="142">
          <cell r="B142">
            <v>86.2</v>
          </cell>
          <cell r="C142" t="str">
            <v>Condition Monitoring</v>
          </cell>
          <cell r="D142" t="str">
            <v>Portable Tx On line Monitor</v>
          </cell>
          <cell r="E142" t="str">
            <v>Other</v>
          </cell>
          <cell r="F142" t="str">
            <v>Establish portable on-line monitoring unit for short-term monitoring or nursing of transformers</v>
          </cell>
          <cell r="G142" t="str">
            <v>CAP</v>
          </cell>
          <cell r="H142" t="str">
            <v>A</v>
          </cell>
          <cell r="I142">
            <v>2003</v>
          </cell>
          <cell r="J142" t="str">
            <v>SSE</v>
          </cell>
          <cell r="K142">
            <v>38322</v>
          </cell>
          <cell r="M142">
            <v>0</v>
          </cell>
          <cell r="N142">
            <v>0</v>
          </cell>
          <cell r="O142">
            <v>10</v>
          </cell>
          <cell r="P142">
            <v>10</v>
          </cell>
        </row>
        <row r="143">
          <cell r="B143">
            <v>88</v>
          </cell>
          <cell r="C143" t="str">
            <v>Circuit Breakers</v>
          </cell>
          <cell r="D143" t="str">
            <v>Circuit Breakers Testing</v>
          </cell>
          <cell r="E143" t="str">
            <v>Other</v>
          </cell>
          <cell r="F143" t="str">
            <v>Investigate and Report on circuit breaker test procedures and methods by December 2004</v>
          </cell>
          <cell r="G143" t="str">
            <v>Ops</v>
          </cell>
          <cell r="H143" t="str">
            <v>I</v>
          </cell>
          <cell r="I143">
            <v>2003</v>
          </cell>
          <cell r="J143" t="str">
            <v>SSE</v>
          </cell>
          <cell r="K143">
            <v>38322</v>
          </cell>
          <cell r="M143">
            <v>0</v>
          </cell>
          <cell r="N143">
            <v>0</v>
          </cell>
          <cell r="O143">
            <v>10</v>
          </cell>
          <cell r="P143">
            <v>10</v>
          </cell>
        </row>
        <row r="144">
          <cell r="B144">
            <v>89</v>
          </cell>
          <cell r="C144" t="str">
            <v>Spare Equipment</v>
          </cell>
          <cell r="D144" t="str">
            <v>Spare Equipment</v>
          </cell>
          <cell r="E144" t="str">
            <v>Other</v>
          </cell>
          <cell r="F144" t="str">
            <v>Develop and issue general policy for the management of spare plant and parts to be held for substations</v>
          </cell>
          <cell r="G144" t="str">
            <v>Ops</v>
          </cell>
          <cell r="H144" t="str">
            <v>I</v>
          </cell>
          <cell r="I144">
            <v>2004</v>
          </cell>
          <cell r="J144" t="str">
            <v>SSE</v>
          </cell>
          <cell r="K144">
            <v>38504</v>
          </cell>
          <cell r="M144">
            <v>0</v>
          </cell>
          <cell r="N144">
            <v>0</v>
          </cell>
          <cell r="O144">
            <v>8</v>
          </cell>
          <cell r="P144">
            <v>0</v>
          </cell>
        </row>
        <row r="145">
          <cell r="B145">
            <v>90</v>
          </cell>
          <cell r="C145" t="str">
            <v>Instrument Transformers</v>
          </cell>
          <cell r="D145" t="str">
            <v xml:space="preserve">Other Condition </v>
          </cell>
          <cell r="E145" t="str">
            <v>Other</v>
          </cell>
          <cell r="F145" t="str">
            <v>Replace</v>
          </cell>
          <cell r="G145" t="str">
            <v>CAP</v>
          </cell>
          <cell r="H145" t="str">
            <v>C</v>
          </cell>
          <cell r="J145" t="str">
            <v>Asset Managers</v>
          </cell>
          <cell r="K145" t="str">
            <v>Recurrent</v>
          </cell>
          <cell r="M145" t="str">
            <v>Assess</v>
          </cell>
        </row>
        <row r="146">
          <cell r="B146">
            <v>91</v>
          </cell>
          <cell r="C146" t="str">
            <v>Instrument Transformers</v>
          </cell>
          <cell r="D146" t="str">
            <v>Ducon CTs and CVTs</v>
          </cell>
          <cell r="E146" t="str">
            <v>Other</v>
          </cell>
          <cell r="F146" t="str">
            <v>Replace</v>
          </cell>
          <cell r="G146" t="str">
            <v>CAP</v>
          </cell>
          <cell r="H146" t="str">
            <v>C</v>
          </cell>
          <cell r="J146" t="str">
            <v>Asset Managers</v>
          </cell>
          <cell r="K146" t="str">
            <v>Recurrent</v>
          </cell>
        </row>
        <row r="147">
          <cell r="B147">
            <v>92</v>
          </cell>
          <cell r="C147" t="str">
            <v>Reactive Plant</v>
          </cell>
          <cell r="D147" t="str">
            <v>SVC</v>
          </cell>
          <cell r="E147" t="str">
            <v>Other</v>
          </cell>
          <cell r="F147" t="str">
            <v>Site Specific</v>
          </cell>
          <cell r="G147" t="str">
            <v>CAP</v>
          </cell>
          <cell r="H147" t="str">
            <v>c</v>
          </cell>
          <cell r="J147" t="str">
            <v>Asset Managers</v>
          </cell>
          <cell r="M147" t="str">
            <v>Assess</v>
          </cell>
        </row>
        <row r="148">
          <cell r="B148">
            <v>200</v>
          </cell>
          <cell r="C148" t="str">
            <v>Security</v>
          </cell>
          <cell r="D148" t="str">
            <v>Network Security Plan 2004 - 2009</v>
          </cell>
          <cell r="E148" t="str">
            <v>Replacement</v>
          </cell>
          <cell r="F148" t="str">
            <v>T1 - Security Perimeter Delineation Fence</v>
          </cell>
          <cell r="G148" t="str">
            <v>CAP</v>
          </cell>
          <cell r="H148" t="str">
            <v>R</v>
          </cell>
          <cell r="I148">
            <v>2004</v>
          </cell>
          <cell r="J148" t="str">
            <v>Asset Managers</v>
          </cell>
          <cell r="K148">
            <v>39965</v>
          </cell>
          <cell r="M148">
            <v>8</v>
          </cell>
          <cell r="N148">
            <v>0</v>
          </cell>
          <cell r="O148">
            <v>5</v>
          </cell>
          <cell r="P148">
            <v>2</v>
          </cell>
        </row>
        <row r="149">
          <cell r="B149">
            <v>201</v>
          </cell>
          <cell r="C149" t="str">
            <v>Security</v>
          </cell>
          <cell r="D149" t="str">
            <v>Network Security Plan 2004 - 2009</v>
          </cell>
          <cell r="E149" t="str">
            <v>Replacement</v>
          </cell>
          <cell r="F149" t="str">
            <v>T2 - Security Perimeter Fence</v>
          </cell>
          <cell r="G149" t="str">
            <v>CAP</v>
          </cell>
          <cell r="H149" t="str">
            <v>R</v>
          </cell>
          <cell r="I149">
            <v>2004</v>
          </cell>
          <cell r="J149" t="str">
            <v>Asset Managers</v>
          </cell>
          <cell r="K149">
            <v>39965</v>
          </cell>
          <cell r="M149">
            <v>8</v>
          </cell>
          <cell r="N149">
            <v>0</v>
          </cell>
          <cell r="O149">
            <v>5</v>
          </cell>
          <cell r="P149">
            <v>2</v>
          </cell>
        </row>
        <row r="150">
          <cell r="B150">
            <v>202</v>
          </cell>
          <cell r="C150" t="str">
            <v>Security</v>
          </cell>
          <cell r="D150" t="str">
            <v>Network Security Plan 2004 - 2009</v>
          </cell>
          <cell r="E150" t="str">
            <v>Other</v>
          </cell>
          <cell r="F150" t="str">
            <v>T3 - CCTV/PA</v>
          </cell>
          <cell r="G150" t="str">
            <v>CAP</v>
          </cell>
          <cell r="H150" t="str">
            <v>R</v>
          </cell>
          <cell r="I150">
            <v>2004</v>
          </cell>
          <cell r="J150" t="str">
            <v>Asset Managers</v>
          </cell>
          <cell r="K150">
            <v>39965</v>
          </cell>
          <cell r="M150">
            <v>8</v>
          </cell>
          <cell r="N150">
            <v>0</v>
          </cell>
          <cell r="O150">
            <v>5</v>
          </cell>
          <cell r="P150">
            <v>2</v>
          </cell>
        </row>
        <row r="151">
          <cell r="B151">
            <v>203</v>
          </cell>
          <cell r="C151" t="str">
            <v>Security</v>
          </cell>
          <cell r="D151" t="str">
            <v>Network Security Plan 2004 - 2009</v>
          </cell>
          <cell r="E151" t="str">
            <v>Other</v>
          </cell>
          <cell r="F151" t="str">
            <v>T4 - Monitored intrusion detection</v>
          </cell>
          <cell r="G151" t="str">
            <v>CAP</v>
          </cell>
          <cell r="H151" t="str">
            <v>R</v>
          </cell>
          <cell r="I151">
            <v>2004</v>
          </cell>
          <cell r="J151" t="str">
            <v>Asset Managers</v>
          </cell>
          <cell r="K151">
            <v>39965</v>
          </cell>
          <cell r="M151">
            <v>8</v>
          </cell>
          <cell r="N151">
            <v>0</v>
          </cell>
          <cell r="O151">
            <v>5</v>
          </cell>
          <cell r="P151">
            <v>2</v>
          </cell>
        </row>
        <row r="152">
          <cell r="B152">
            <v>204</v>
          </cell>
          <cell r="C152" t="str">
            <v>Security</v>
          </cell>
          <cell r="D152" t="str">
            <v>Network Security Plan 2004 - 2009</v>
          </cell>
          <cell r="E152" t="str">
            <v>Other</v>
          </cell>
          <cell r="F152" t="str">
            <v>T5 - Access Control</v>
          </cell>
          <cell r="G152" t="str">
            <v>CAP</v>
          </cell>
          <cell r="H152" t="str">
            <v>R</v>
          </cell>
          <cell r="I152">
            <v>2004</v>
          </cell>
          <cell r="J152" t="str">
            <v>Asset Managers</v>
          </cell>
          <cell r="K152">
            <v>39965</v>
          </cell>
          <cell r="M152">
            <v>8</v>
          </cell>
          <cell r="N152">
            <v>0</v>
          </cell>
          <cell r="O152">
            <v>5</v>
          </cell>
          <cell r="P152">
            <v>2</v>
          </cell>
        </row>
        <row r="153">
          <cell r="B153">
            <v>205</v>
          </cell>
          <cell r="C153" t="str">
            <v>Security</v>
          </cell>
          <cell r="D153" t="str">
            <v>Network Security Plan 2004 - 2009</v>
          </cell>
          <cell r="E153" t="str">
            <v>Other</v>
          </cell>
          <cell r="F153" t="str">
            <v>T6 - Movement activated lighting</v>
          </cell>
          <cell r="G153" t="str">
            <v>CAP</v>
          </cell>
          <cell r="H153" t="str">
            <v>R</v>
          </cell>
          <cell r="I153">
            <v>2004</v>
          </cell>
          <cell r="J153" t="str">
            <v>Asset Managers</v>
          </cell>
          <cell r="K153">
            <v>39965</v>
          </cell>
          <cell r="M153">
            <v>8</v>
          </cell>
          <cell r="N153">
            <v>0</v>
          </cell>
          <cell r="O153">
            <v>5</v>
          </cell>
          <cell r="P153">
            <v>2</v>
          </cell>
        </row>
        <row r="154">
          <cell r="B154">
            <v>206</v>
          </cell>
          <cell r="C154" t="str">
            <v>Security</v>
          </cell>
          <cell r="D154" t="str">
            <v>Network Security Plan 2004 - 2009</v>
          </cell>
          <cell r="E154" t="str">
            <v>Other</v>
          </cell>
          <cell r="F154" t="str">
            <v>T7 - Restricted locking and keying</v>
          </cell>
          <cell r="G154" t="str">
            <v>CAP</v>
          </cell>
          <cell r="H154" t="str">
            <v>R</v>
          </cell>
          <cell r="I154">
            <v>2004</v>
          </cell>
          <cell r="J154" t="str">
            <v>Asset Managers</v>
          </cell>
          <cell r="K154">
            <v>39965</v>
          </cell>
          <cell r="M154">
            <v>8</v>
          </cell>
          <cell r="N154">
            <v>0</v>
          </cell>
          <cell r="O154">
            <v>5</v>
          </cell>
          <cell r="P154">
            <v>2</v>
          </cell>
        </row>
        <row r="155">
          <cell r="B155">
            <v>207</v>
          </cell>
          <cell r="C155" t="str">
            <v>Security</v>
          </cell>
          <cell r="D155" t="str">
            <v>Network Security Plan 2004 - 2009</v>
          </cell>
          <cell r="E155" t="str">
            <v>Other</v>
          </cell>
          <cell r="F155" t="str">
            <v>T8 - Sinage</v>
          </cell>
          <cell r="G155" t="str">
            <v>CAP</v>
          </cell>
          <cell r="H155" t="str">
            <v>R</v>
          </cell>
          <cell r="I155">
            <v>2004</v>
          </cell>
          <cell r="J155" t="str">
            <v>Asset Managers</v>
          </cell>
          <cell r="K155">
            <v>39965</v>
          </cell>
          <cell r="M155">
            <v>8</v>
          </cell>
          <cell r="N155">
            <v>0</v>
          </cell>
          <cell r="O155">
            <v>5</v>
          </cell>
          <cell r="P155">
            <v>2</v>
          </cell>
        </row>
        <row r="156">
          <cell r="B156">
            <v>208</v>
          </cell>
          <cell r="C156" t="str">
            <v>Security</v>
          </cell>
          <cell r="D156" t="str">
            <v>Network Security Plan 2004 - 2009</v>
          </cell>
          <cell r="E156" t="str">
            <v>Other</v>
          </cell>
          <cell r="F156" t="str">
            <v>T9 - Community awareness</v>
          </cell>
          <cell r="G156" t="str">
            <v>CAP</v>
          </cell>
          <cell r="H156" t="str">
            <v>R</v>
          </cell>
          <cell r="I156">
            <v>2004</v>
          </cell>
          <cell r="J156" t="str">
            <v>Asset Managers</v>
          </cell>
          <cell r="K156">
            <v>39965</v>
          </cell>
          <cell r="M156">
            <v>8</v>
          </cell>
          <cell r="N156">
            <v>0</v>
          </cell>
          <cell r="O156">
            <v>5</v>
          </cell>
          <cell r="P156">
            <v>2</v>
          </cell>
        </row>
        <row r="157">
          <cell r="B157">
            <v>209</v>
          </cell>
          <cell r="C157" t="str">
            <v>Security</v>
          </cell>
          <cell r="D157" t="str">
            <v>Network Security Plan 2004 - 2009</v>
          </cell>
          <cell r="E157" t="str">
            <v>Other</v>
          </cell>
          <cell r="F157" t="str">
            <v>T10 - Staff awareness</v>
          </cell>
          <cell r="G157" t="str">
            <v>CAP</v>
          </cell>
          <cell r="H157" t="str">
            <v>R</v>
          </cell>
          <cell r="I157">
            <v>2004</v>
          </cell>
          <cell r="J157" t="str">
            <v>Asset Managers</v>
          </cell>
          <cell r="K157">
            <v>39965</v>
          </cell>
          <cell r="M157">
            <v>8</v>
          </cell>
          <cell r="N157">
            <v>0</v>
          </cell>
          <cell r="O157">
            <v>5</v>
          </cell>
          <cell r="P157">
            <v>2</v>
          </cell>
        </row>
        <row r="158">
          <cell r="B158">
            <v>300</v>
          </cell>
          <cell r="C158" t="str">
            <v>To Be confirmed</v>
          </cell>
          <cell r="D158" t="str">
            <v>To Be confirmed</v>
          </cell>
          <cell r="E158" t="str">
            <v>Other</v>
          </cell>
          <cell r="F158" t="str">
            <v>To Be confirmed</v>
          </cell>
        </row>
        <row r="159">
          <cell r="B159">
            <v>301</v>
          </cell>
          <cell r="C159" t="str">
            <v>Condition Monitoring</v>
          </cell>
          <cell r="D159" t="str">
            <v>Site Infrastructure</v>
          </cell>
          <cell r="E159" t="str">
            <v>Other</v>
          </cell>
          <cell r="F159" t="str">
            <v xml:space="preserve">Installation of infrastructure to support CM equipment </v>
          </cell>
          <cell r="G159" t="str">
            <v>CAP</v>
          </cell>
          <cell r="H159" t="str">
            <v>R</v>
          </cell>
          <cell r="I159">
            <v>3004</v>
          </cell>
          <cell r="J159" t="str">
            <v>Asset Managers</v>
          </cell>
          <cell r="K159">
            <v>39965</v>
          </cell>
          <cell r="M159">
            <v>0</v>
          </cell>
          <cell r="N159">
            <v>0</v>
          </cell>
          <cell r="O159">
            <v>0</v>
          </cell>
          <cell r="P159">
            <v>8</v>
          </cell>
        </row>
        <row r="160">
          <cell r="B160">
            <v>302</v>
          </cell>
          <cell r="C160" t="str">
            <v>Condition Monitonring</v>
          </cell>
          <cell r="D160" t="str">
            <v>Evaluation of New Equipment</v>
          </cell>
          <cell r="E160" t="str">
            <v>Other</v>
          </cell>
          <cell r="F160" t="str">
            <v>Evaluate New Condition Monitoring Equipment</v>
          </cell>
          <cell r="G160" t="str">
            <v>CAP</v>
          </cell>
          <cell r="H160" t="str">
            <v>I</v>
          </cell>
          <cell r="I160">
            <v>2004</v>
          </cell>
          <cell r="J160" t="str">
            <v>SSE</v>
          </cell>
          <cell r="K160" t="str">
            <v>Recurrent</v>
          </cell>
        </row>
      </sheetData>
      <sheetData sheetId="3"/>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PEX-SUMMARY"/>
      <sheetName val="CAPEX-MP"/>
      <sheetName val="CAPEX-CP"/>
      <sheetName val="Sheet11"/>
      <sheetName val="Sheet11 (2)"/>
      <sheetName val="Sheet4"/>
      <sheetName val="Sheet2"/>
      <sheetName val="_1111"/>
      <sheetName val="SG"/>
      <sheetName val="Sheet3"/>
      <sheetName val="SG2"/>
      <sheetName val="CashflowPivot"/>
      <sheetName val="CashflowData"/>
      <sheetName val="TS017"/>
      <sheetName val="OPEX"/>
      <sheetName val="OPEX ENAMC"/>
      <sheetName val="OPEX ENAMC (2)"/>
      <sheetName val="OPEX ENAMC2"/>
      <sheetName val="CAPEX ENAMC"/>
      <sheetName val="CAPEX ENAMC (2)"/>
      <sheetName val="CAPEX ENAMC2"/>
      <sheetName val="Opex_cat_map"/>
      <sheetName val="FY_MAP"/>
      <sheetName val="MP"/>
      <sheetName val="TBL_ROLE"/>
      <sheetName val="Sheet6"/>
      <sheetName val="DATA N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FY</v>
          </cell>
          <cell r="B1" t="str">
            <v>FY_MAPPED</v>
          </cell>
          <cell r="C1" t="str">
            <v>REG_PERIOD</v>
          </cell>
          <cell r="D1" t="str">
            <v>FY_MAPPED_NUM</v>
          </cell>
          <cell r="E1" t="str">
            <v>FY_AS_DATE</v>
          </cell>
        </row>
        <row r="2">
          <cell r="A2" t="str">
            <v>EARLIER</v>
          </cell>
          <cell r="B2" t="str">
            <v>EARLIER</v>
          </cell>
          <cell r="C2" t="str">
            <v>EARLIER</v>
          </cell>
          <cell r="D2">
            <v>1</v>
          </cell>
          <cell r="E2">
            <v>2</v>
          </cell>
        </row>
        <row r="3">
          <cell r="A3" t="str">
            <v>FY2008</v>
          </cell>
          <cell r="B3" t="str">
            <v>2007-08</v>
          </cell>
          <cell r="C3" t="str">
            <v>REG0</v>
          </cell>
          <cell r="D3">
            <v>200708</v>
          </cell>
          <cell r="E3">
            <v>39448</v>
          </cell>
        </row>
        <row r="4">
          <cell r="A4" t="str">
            <v>FY2009</v>
          </cell>
          <cell r="B4" t="str">
            <v>2008-09</v>
          </cell>
          <cell r="C4" t="str">
            <v>REG0</v>
          </cell>
          <cell r="D4">
            <v>200809</v>
          </cell>
          <cell r="E4">
            <v>39814</v>
          </cell>
        </row>
        <row r="5">
          <cell r="A5" t="str">
            <v>FY2010</v>
          </cell>
          <cell r="B5" t="str">
            <v>2009-10</v>
          </cell>
          <cell r="C5" t="str">
            <v>REG1</v>
          </cell>
          <cell r="D5">
            <v>200910</v>
          </cell>
          <cell r="E5">
            <v>40179</v>
          </cell>
        </row>
        <row r="6">
          <cell r="A6" t="str">
            <v>FY2011</v>
          </cell>
          <cell r="B6" t="str">
            <v>2010-11</v>
          </cell>
          <cell r="C6" t="str">
            <v>REG1</v>
          </cell>
          <cell r="D6">
            <v>201011</v>
          </cell>
          <cell r="E6">
            <v>40544</v>
          </cell>
        </row>
        <row r="7">
          <cell r="A7" t="str">
            <v>FY2012</v>
          </cell>
          <cell r="B7" t="str">
            <v>2011-12</v>
          </cell>
          <cell r="C7" t="str">
            <v>REG1</v>
          </cell>
          <cell r="D7">
            <v>201112</v>
          </cell>
          <cell r="E7">
            <v>40909</v>
          </cell>
        </row>
        <row r="8">
          <cell r="A8" t="str">
            <v>FY2013</v>
          </cell>
          <cell r="B8" t="str">
            <v>2012-13</v>
          </cell>
          <cell r="C8" t="str">
            <v>REG1</v>
          </cell>
          <cell r="D8">
            <v>201213</v>
          </cell>
          <cell r="E8">
            <v>41275</v>
          </cell>
        </row>
        <row r="9">
          <cell r="A9" t="str">
            <v>FY2014</v>
          </cell>
          <cell r="B9" t="str">
            <v>2013-14</v>
          </cell>
          <cell r="C9" t="str">
            <v>REG1</v>
          </cell>
          <cell r="D9">
            <v>201314</v>
          </cell>
          <cell r="E9">
            <v>41640</v>
          </cell>
        </row>
        <row r="10">
          <cell r="A10" t="str">
            <v>FY2015</v>
          </cell>
          <cell r="B10" t="str">
            <v>2014-15</v>
          </cell>
          <cell r="C10" t="str">
            <v>REG2</v>
          </cell>
          <cell r="D10">
            <v>201415</v>
          </cell>
          <cell r="E10">
            <v>42005</v>
          </cell>
        </row>
        <row r="11">
          <cell r="A11" t="str">
            <v>FY2016</v>
          </cell>
          <cell r="B11" t="str">
            <v>2015-16</v>
          </cell>
          <cell r="C11" t="str">
            <v>REG2</v>
          </cell>
          <cell r="D11">
            <v>201516</v>
          </cell>
          <cell r="E11">
            <v>42370</v>
          </cell>
        </row>
        <row r="12">
          <cell r="A12" t="str">
            <v>FY2017</v>
          </cell>
          <cell r="B12" t="str">
            <v>2016-17</v>
          </cell>
          <cell r="C12" t="str">
            <v>REG2</v>
          </cell>
          <cell r="D12">
            <v>201617</v>
          </cell>
          <cell r="E12">
            <v>42736</v>
          </cell>
        </row>
        <row r="13">
          <cell r="A13" t="str">
            <v>FY2018</v>
          </cell>
          <cell r="B13" t="str">
            <v>2017-18</v>
          </cell>
          <cell r="C13" t="str">
            <v>REG2</v>
          </cell>
          <cell r="D13">
            <v>201718</v>
          </cell>
          <cell r="E13">
            <v>43101</v>
          </cell>
        </row>
        <row r="14">
          <cell r="A14" t="str">
            <v>FY2019</v>
          </cell>
          <cell r="B14" t="str">
            <v>2018-19</v>
          </cell>
          <cell r="C14" t="str">
            <v>REG2</v>
          </cell>
          <cell r="D14">
            <v>201819</v>
          </cell>
          <cell r="E14">
            <v>43466</v>
          </cell>
        </row>
        <row r="15">
          <cell r="A15" t="str">
            <v>FY2020</v>
          </cell>
          <cell r="B15" t="str">
            <v>2019-20</v>
          </cell>
          <cell r="C15" t="str">
            <v>REG3</v>
          </cell>
          <cell r="D15">
            <v>201920</v>
          </cell>
          <cell r="E15">
            <v>43831</v>
          </cell>
        </row>
        <row r="16">
          <cell r="A16" t="str">
            <v>FY2021</v>
          </cell>
          <cell r="B16" t="str">
            <v>2020-21</v>
          </cell>
          <cell r="C16" t="str">
            <v>REG3</v>
          </cell>
          <cell r="D16">
            <v>202021</v>
          </cell>
          <cell r="E16">
            <v>44197</v>
          </cell>
        </row>
        <row r="17">
          <cell r="A17" t="str">
            <v>FY2022</v>
          </cell>
          <cell r="B17" t="str">
            <v>2021-22</v>
          </cell>
          <cell r="C17" t="str">
            <v>REG3</v>
          </cell>
          <cell r="D17">
            <v>202122</v>
          </cell>
          <cell r="E17">
            <v>44562</v>
          </cell>
        </row>
        <row r="18">
          <cell r="A18" t="str">
            <v>FY2023</v>
          </cell>
          <cell r="B18" t="str">
            <v>2022-23</v>
          </cell>
          <cell r="C18" t="str">
            <v>REG3</v>
          </cell>
          <cell r="D18">
            <v>202223</v>
          </cell>
          <cell r="E18">
            <v>44927</v>
          </cell>
        </row>
        <row r="19">
          <cell r="A19" t="str">
            <v>FY2024</v>
          </cell>
          <cell r="B19" t="str">
            <v>2023-24</v>
          </cell>
          <cell r="C19" t="str">
            <v>REG3</v>
          </cell>
          <cell r="D19">
            <v>202324</v>
          </cell>
          <cell r="E19">
            <v>45292</v>
          </cell>
        </row>
        <row r="20">
          <cell r="A20" t="str">
            <v>FY2025</v>
          </cell>
          <cell r="B20" t="str">
            <v>2024-25</v>
          </cell>
          <cell r="C20" t="str">
            <v>REG4</v>
          </cell>
          <cell r="D20">
            <v>202425</v>
          </cell>
          <cell r="E20">
            <v>45658</v>
          </cell>
        </row>
      </sheetData>
      <sheetData sheetId="24"/>
      <sheetData sheetId="25">
        <row r="1">
          <cell r="A1" t="str">
            <v>PPMS_ROLE_ID</v>
          </cell>
          <cell r="B1" t="str">
            <v>PPMS_ROLE_DESC</v>
          </cell>
          <cell r="C1" t="str">
            <v>PPMS_ROLE_DESC_SHORT</v>
          </cell>
          <cell r="D1" t="str">
            <v>WFP_ID</v>
          </cell>
          <cell r="E1" t="str">
            <v>WFP_DESC</v>
          </cell>
          <cell r="F1" t="str">
            <v>WFP_CODE</v>
          </cell>
          <cell r="G1" t="str">
            <v>FINANCE_ID</v>
          </cell>
          <cell r="H1" t="str">
            <v>FINANCE_DESC</v>
          </cell>
          <cell r="I1" t="str">
            <v>MS_ID</v>
          </cell>
          <cell r="J1" t="str">
            <v>MS_DESC</v>
          </cell>
          <cell r="K1" t="str">
            <v>LAB_RATE_NT_HR</v>
          </cell>
          <cell r="L1" t="str">
            <v>LAB_RATE_OT_HR</v>
          </cell>
          <cell r="M1" t="str">
            <v>IS_KEY_ROLE</v>
          </cell>
          <cell r="N1" t="str">
            <v>ROLE_ID2</v>
          </cell>
          <cell r="O1" t="str">
            <v>RESOURCE</v>
          </cell>
          <cell r="P1" t="str">
            <v>IS_KEY_ROLE2</v>
          </cell>
          <cell r="Q1" t="str">
            <v>KEY_ROLE_TYPE</v>
          </cell>
        </row>
        <row r="2">
          <cell r="A2">
            <v>1</v>
          </cell>
          <cell r="B2" t="str">
            <v>Admin</v>
          </cell>
          <cell r="C2" t="str">
            <v>ADMIN</v>
          </cell>
          <cell r="D2">
            <v>1</v>
          </cell>
          <cell r="E2" t="str">
            <v>Admin</v>
          </cell>
          <cell r="F2" t="str">
            <v>ADMIN</v>
          </cell>
          <cell r="G2">
            <v>0</v>
          </cell>
          <cell r="H2" t="str">
            <v/>
          </cell>
          <cell r="I2">
            <v>0</v>
          </cell>
          <cell r="J2" t="str">
            <v/>
          </cell>
          <cell r="K2">
            <v>38.771613877550998</v>
          </cell>
          <cell r="L2">
            <v>67.850324285714251</v>
          </cell>
          <cell r="M2" t="b">
            <v>0</v>
          </cell>
          <cell r="N2" t="str">
            <v>ROLE_ADMN</v>
          </cell>
          <cell r="O2" t="str">
            <v>.ADMN Admin Person</v>
          </cell>
          <cell r="P2" t="b">
            <v>0</v>
          </cell>
          <cell r="Q2" t="str">
            <v/>
          </cell>
        </row>
        <row r="3">
          <cell r="A3">
            <v>2</v>
          </cell>
          <cell r="B3" t="str">
            <v>Cable Jointer - Distribution</v>
          </cell>
          <cell r="C3" t="str">
            <v>CJDIST</v>
          </cell>
          <cell r="D3">
            <v>3</v>
          </cell>
          <cell r="E3" t="str">
            <v>Cable Jointer</v>
          </cell>
          <cell r="F3" t="str">
            <v>CJDIST</v>
          </cell>
          <cell r="G3">
            <v>0</v>
          </cell>
          <cell r="H3" t="str">
            <v/>
          </cell>
          <cell r="I3">
            <v>0</v>
          </cell>
          <cell r="J3" t="str">
            <v/>
          </cell>
          <cell r="K3">
            <v>40.53927356097563</v>
          </cell>
          <cell r="L3">
            <v>70.943728731707353</v>
          </cell>
          <cell r="M3" t="b">
            <v>1</v>
          </cell>
          <cell r="N3" t="str">
            <v>ROLE_CJOD</v>
          </cell>
          <cell r="O3" t="str">
            <v/>
          </cell>
          <cell r="P3" t="b">
            <v>1</v>
          </cell>
          <cell r="Q3" t="str">
            <v>DIST</v>
          </cell>
        </row>
        <row r="4">
          <cell r="A4">
            <v>3</v>
          </cell>
          <cell r="B4" t="str">
            <v>Cable Jointer - Transmission</v>
          </cell>
          <cell r="C4" t="str">
            <v>CJTRAN</v>
          </cell>
          <cell r="D4">
            <v>24</v>
          </cell>
          <cell r="E4" t="str">
            <v>Cable Jointer - Transmission</v>
          </cell>
          <cell r="F4" t="str">
            <v>CJTRAN</v>
          </cell>
          <cell r="G4">
            <v>0</v>
          </cell>
          <cell r="H4" t="str">
            <v/>
          </cell>
          <cell r="I4">
            <v>0</v>
          </cell>
          <cell r="J4" t="str">
            <v/>
          </cell>
          <cell r="K4">
            <v>40.248519999999992</v>
          </cell>
          <cell r="L4">
            <v>70.434909999999988</v>
          </cell>
          <cell r="M4" t="b">
            <v>1</v>
          </cell>
          <cell r="N4" t="str">
            <v>ROLE_CJOT</v>
          </cell>
          <cell r="O4" t="str">
            <v/>
          </cell>
          <cell r="P4" t="b">
            <v>1</v>
          </cell>
          <cell r="Q4" t="str">
            <v>TRAN</v>
          </cell>
        </row>
        <row r="5">
          <cell r="A5">
            <v>4</v>
          </cell>
          <cell r="B5" t="str">
            <v>Civil Construction</v>
          </cell>
          <cell r="C5" t="str">
            <v>CVLCON</v>
          </cell>
          <cell r="D5">
            <v>4</v>
          </cell>
          <cell r="E5" t="str">
            <v>Civil Construction</v>
          </cell>
          <cell r="F5" t="str">
            <v>CVLCON</v>
          </cell>
          <cell r="G5">
            <v>0</v>
          </cell>
          <cell r="H5" t="str">
            <v/>
          </cell>
          <cell r="I5">
            <v>0</v>
          </cell>
          <cell r="J5" t="str">
            <v/>
          </cell>
          <cell r="K5">
            <v>43.389107272727273</v>
          </cell>
          <cell r="L5">
            <v>75.93093772727272</v>
          </cell>
          <cell r="M5" t="b">
            <v>1</v>
          </cell>
          <cell r="N5" t="str">
            <v>ROLE_CVLC</v>
          </cell>
          <cell r="O5" t="str">
            <v/>
          </cell>
          <cell r="P5" t="b">
            <v>0</v>
          </cell>
          <cell r="Q5" t="str">
            <v/>
          </cell>
        </row>
        <row r="6">
          <cell r="A6">
            <v>5</v>
          </cell>
          <cell r="B6" t="str">
            <v>Designer - Distribution</v>
          </cell>
          <cell r="C6" t="str">
            <v>DSN_DIST</v>
          </cell>
          <cell r="D6">
            <v>9</v>
          </cell>
          <cell r="E6" t="str">
            <v>Engineering Officer</v>
          </cell>
          <cell r="F6" t="str">
            <v>EO/DSN</v>
          </cell>
          <cell r="G6">
            <v>0</v>
          </cell>
          <cell r="H6" t="str">
            <v/>
          </cell>
          <cell r="I6">
            <v>0</v>
          </cell>
          <cell r="J6" t="str">
            <v/>
          </cell>
          <cell r="K6">
            <v>52.304119771428581</v>
          </cell>
          <cell r="L6">
            <v>91.532209600000016</v>
          </cell>
          <cell r="M6" t="b">
            <v>1</v>
          </cell>
          <cell r="N6" t="str">
            <v>ROLE_DEDX</v>
          </cell>
          <cell r="O6" t="str">
            <v/>
          </cell>
          <cell r="P6" t="b">
            <v>0</v>
          </cell>
          <cell r="Q6" t="str">
            <v/>
          </cell>
        </row>
        <row r="7">
          <cell r="A7">
            <v>6</v>
          </cell>
          <cell r="B7" t="str">
            <v>Designer - Protection</v>
          </cell>
          <cell r="C7" t="str">
            <v>DSN_PRO</v>
          </cell>
          <cell r="D7">
            <v>8</v>
          </cell>
          <cell r="E7" t="str">
            <v>Engineer</v>
          </cell>
          <cell r="F7" t="str">
            <v>ENGINE</v>
          </cell>
          <cell r="G7">
            <v>0</v>
          </cell>
          <cell r="H7" t="str">
            <v/>
          </cell>
          <cell r="I7">
            <v>0</v>
          </cell>
          <cell r="J7" t="str">
            <v/>
          </cell>
          <cell r="K7">
            <v>65.793060666666662</v>
          </cell>
          <cell r="L7">
            <v>115.13785616666667</v>
          </cell>
          <cell r="M7" t="b">
            <v>1</v>
          </cell>
          <cell r="N7" t="str">
            <v>ROLE_DEPT</v>
          </cell>
          <cell r="O7" t="str">
            <v/>
          </cell>
          <cell r="P7" t="b">
            <v>0</v>
          </cell>
          <cell r="Q7" t="str">
            <v/>
          </cell>
        </row>
        <row r="8">
          <cell r="A8">
            <v>7</v>
          </cell>
          <cell r="B8" t="str">
            <v>Designer - Scada</v>
          </cell>
          <cell r="C8" t="str">
            <v>DSN_SCADA</v>
          </cell>
          <cell r="D8">
            <v>9</v>
          </cell>
          <cell r="E8" t="str">
            <v>Engineering Officer</v>
          </cell>
          <cell r="F8" t="str">
            <v>EO/DSN</v>
          </cell>
          <cell r="G8">
            <v>0</v>
          </cell>
          <cell r="H8" t="str">
            <v/>
          </cell>
          <cell r="I8">
            <v>0</v>
          </cell>
          <cell r="J8" t="str">
            <v/>
          </cell>
          <cell r="K8">
            <v>55.29892333333332</v>
          </cell>
          <cell r="L8">
            <v>96.773115833333307</v>
          </cell>
          <cell r="M8" t="b">
            <v>1</v>
          </cell>
          <cell r="N8" t="str">
            <v>ROLE_DESC</v>
          </cell>
          <cell r="O8" t="str">
            <v/>
          </cell>
          <cell r="P8" t="b">
            <v>0</v>
          </cell>
          <cell r="Q8" t="str">
            <v/>
          </cell>
        </row>
        <row r="9">
          <cell r="A9">
            <v>8</v>
          </cell>
          <cell r="B9" t="str">
            <v>Designer - Transmission Civil/Mechanical</v>
          </cell>
          <cell r="C9" t="str">
            <v>DSN_TRAN_CIVL</v>
          </cell>
          <cell r="D9">
            <v>6</v>
          </cell>
          <cell r="E9" t="str">
            <v>Design Transmission</v>
          </cell>
          <cell r="F9" t="str">
            <v>DSNTRN</v>
          </cell>
          <cell r="G9">
            <v>0</v>
          </cell>
          <cell r="H9" t="str">
            <v/>
          </cell>
          <cell r="I9">
            <v>0</v>
          </cell>
          <cell r="J9" t="str">
            <v/>
          </cell>
          <cell r="K9">
            <v>51.997649600000003</v>
          </cell>
          <cell r="L9">
            <v>90.995886800000008</v>
          </cell>
          <cell r="M9" t="b">
            <v>1</v>
          </cell>
          <cell r="N9" t="str">
            <v>ROLE_DETC</v>
          </cell>
          <cell r="O9" t="str">
            <v/>
          </cell>
          <cell r="P9" t="b">
            <v>0</v>
          </cell>
          <cell r="Q9" t="str">
            <v/>
          </cell>
        </row>
        <row r="10">
          <cell r="A10">
            <v>9</v>
          </cell>
          <cell r="B10" t="str">
            <v>Designer - Transmission Mains</v>
          </cell>
          <cell r="C10" t="str">
            <v>DSN_TRAN_MAIN</v>
          </cell>
          <cell r="D10">
            <v>6</v>
          </cell>
          <cell r="E10" t="str">
            <v>Design Transmission</v>
          </cell>
          <cell r="F10" t="str">
            <v>DSNTRN</v>
          </cell>
          <cell r="G10">
            <v>0</v>
          </cell>
          <cell r="H10" t="str">
            <v/>
          </cell>
          <cell r="I10">
            <v>0</v>
          </cell>
          <cell r="J10" t="str">
            <v/>
          </cell>
          <cell r="K10">
            <v>64.630312000000004</v>
          </cell>
          <cell r="L10">
            <v>113.10304600000001</v>
          </cell>
          <cell r="M10" t="b">
            <v>1</v>
          </cell>
          <cell r="N10" t="str">
            <v>ROLE_DETM</v>
          </cell>
          <cell r="O10" t="str">
            <v/>
          </cell>
          <cell r="P10" t="b">
            <v>0</v>
          </cell>
          <cell r="Q10" t="str">
            <v/>
          </cell>
        </row>
        <row r="11">
          <cell r="A11">
            <v>10</v>
          </cell>
          <cell r="B11" t="str">
            <v>Designer - Transmission Substations Electrical</v>
          </cell>
          <cell r="C11" t="str">
            <v>DSN_TRAN_SUB</v>
          </cell>
          <cell r="D11">
            <v>6</v>
          </cell>
          <cell r="E11" t="str">
            <v>Design Transmission</v>
          </cell>
          <cell r="F11" t="str">
            <v>DSNTRN</v>
          </cell>
          <cell r="G11">
            <v>0</v>
          </cell>
          <cell r="H11" t="str">
            <v/>
          </cell>
          <cell r="I11">
            <v>0</v>
          </cell>
          <cell r="J11" t="str">
            <v/>
          </cell>
          <cell r="K11">
            <v>52.837063999999991</v>
          </cell>
          <cell r="L11">
            <v>92.464861999999982</v>
          </cell>
          <cell r="M11" t="b">
            <v>1</v>
          </cell>
          <cell r="N11" t="str">
            <v>ROLE_DETS</v>
          </cell>
          <cell r="O11" t="str">
            <v/>
          </cell>
          <cell r="P11" t="b">
            <v>0</v>
          </cell>
          <cell r="Q11" t="str">
            <v/>
          </cell>
        </row>
        <row r="12">
          <cell r="A12">
            <v>11</v>
          </cell>
          <cell r="B12" t="str">
            <v>District Operator</v>
          </cell>
          <cell r="C12" t="str">
            <v>DISTOP</v>
          </cell>
          <cell r="D12">
            <v>5</v>
          </cell>
          <cell r="E12" t="str">
            <v>District Operator</v>
          </cell>
          <cell r="F12" t="str">
            <v>DISTOP</v>
          </cell>
          <cell r="G12">
            <v>0</v>
          </cell>
          <cell r="H12" t="str">
            <v/>
          </cell>
          <cell r="I12">
            <v>0</v>
          </cell>
          <cell r="J12" t="str">
            <v/>
          </cell>
          <cell r="K12">
            <v>50.411726625</v>
          </cell>
          <cell r="L12">
            <v>88.220521593749993</v>
          </cell>
          <cell r="M12" t="b">
            <v>0</v>
          </cell>
          <cell r="N12" t="str">
            <v>ROLE_OPRD</v>
          </cell>
          <cell r="O12" t="str">
            <v/>
          </cell>
          <cell r="P12" t="b">
            <v>0</v>
          </cell>
          <cell r="Q12" t="str">
            <v/>
          </cell>
        </row>
        <row r="13">
          <cell r="A13">
            <v>12</v>
          </cell>
          <cell r="B13" t="str">
            <v>Electric Fitter Mechanic</v>
          </cell>
          <cell r="C13" t="str">
            <v>EFM</v>
          </cell>
          <cell r="D13">
            <v>7</v>
          </cell>
          <cell r="E13" t="str">
            <v>Electric Fitter Mechanic</v>
          </cell>
          <cell r="F13" t="str">
            <v>EFM</v>
          </cell>
          <cell r="G13">
            <v>0</v>
          </cell>
          <cell r="H13" t="str">
            <v/>
          </cell>
          <cell r="I13">
            <v>0</v>
          </cell>
          <cell r="J13" t="str">
            <v/>
          </cell>
          <cell r="K13">
            <v>41.906705244444396</v>
          </cell>
          <cell r="L13">
            <v>73.336734177777686</v>
          </cell>
          <cell r="M13" t="b">
            <v>1</v>
          </cell>
          <cell r="N13" t="str">
            <v>ROLE_EFMX</v>
          </cell>
          <cell r="O13" t="str">
            <v/>
          </cell>
          <cell r="P13" t="b">
            <v>1</v>
          </cell>
          <cell r="Q13" t="str">
            <v>DIST</v>
          </cell>
        </row>
        <row r="14">
          <cell r="A14">
            <v>13</v>
          </cell>
          <cell r="B14" t="str">
            <v>Engineer</v>
          </cell>
          <cell r="C14" t="str">
            <v>ENGINEER</v>
          </cell>
          <cell r="D14">
            <v>8</v>
          </cell>
          <cell r="E14" t="str">
            <v xml:space="preserve">Engineer </v>
          </cell>
          <cell r="F14" t="str">
            <v>ENGINE</v>
          </cell>
          <cell r="G14">
            <v>0</v>
          </cell>
          <cell r="H14" t="str">
            <v/>
          </cell>
          <cell r="I14">
            <v>0</v>
          </cell>
          <cell r="J14" t="str">
            <v/>
          </cell>
          <cell r="K14">
            <v>58.911825818181811</v>
          </cell>
          <cell r="L14">
            <v>103.09569518181817</v>
          </cell>
          <cell r="M14" t="b">
            <v>0</v>
          </cell>
          <cell r="N14" t="str">
            <v>ROLE_ENGX</v>
          </cell>
          <cell r="O14" t="str">
            <v/>
          </cell>
          <cell r="P14" t="b">
            <v>0</v>
          </cell>
          <cell r="Q14" t="str">
            <v/>
          </cell>
        </row>
        <row r="15">
          <cell r="A15">
            <v>14</v>
          </cell>
          <cell r="B15" t="str">
            <v>Engineering Officer</v>
          </cell>
          <cell r="C15" t="str">
            <v>EO</v>
          </cell>
          <cell r="D15">
            <v>9</v>
          </cell>
          <cell r="E15" t="str">
            <v>Engineering Officer</v>
          </cell>
          <cell r="F15" t="str">
            <v>EO/DSN</v>
          </cell>
          <cell r="G15">
            <v>0</v>
          </cell>
          <cell r="H15" t="str">
            <v/>
          </cell>
          <cell r="I15">
            <v>0</v>
          </cell>
          <cell r="J15" t="str">
            <v/>
          </cell>
          <cell r="K15">
            <v>51.124504437499965</v>
          </cell>
          <cell r="L15">
            <v>89.467882765624935</v>
          </cell>
          <cell r="M15" t="b">
            <v>1</v>
          </cell>
          <cell r="N15" t="str">
            <v>ROLE_ENGO</v>
          </cell>
          <cell r="O15" t="str">
            <v/>
          </cell>
          <cell r="P15" t="b">
            <v>0</v>
          </cell>
          <cell r="Q15" t="str">
            <v/>
          </cell>
        </row>
        <row r="16">
          <cell r="A16">
            <v>15</v>
          </cell>
          <cell r="B16" t="str">
            <v>Environmental Officer</v>
          </cell>
          <cell r="C16" t="str">
            <v>ENVIRO</v>
          </cell>
          <cell r="D16">
            <v>10</v>
          </cell>
          <cell r="E16" t="str">
            <v>Environment</v>
          </cell>
          <cell r="F16" t="str">
            <v>ENVIRO</v>
          </cell>
          <cell r="G16">
            <v>0</v>
          </cell>
          <cell r="H16" t="str">
            <v/>
          </cell>
          <cell r="I16">
            <v>0</v>
          </cell>
          <cell r="J16" t="str">
            <v/>
          </cell>
          <cell r="K16">
            <v>59.737535000000008</v>
          </cell>
          <cell r="L16">
            <v>104.54068625000002</v>
          </cell>
          <cell r="M16" t="b">
            <v>0</v>
          </cell>
          <cell r="N16" t="str">
            <v>ROLE_ENVO</v>
          </cell>
          <cell r="O16" t="str">
            <v/>
          </cell>
          <cell r="P16" t="b">
            <v>0</v>
          </cell>
          <cell r="Q16" t="str">
            <v/>
          </cell>
        </row>
        <row r="17">
          <cell r="A17">
            <v>16</v>
          </cell>
          <cell r="B17" t="str">
            <v>Labourer - Distribution</v>
          </cell>
          <cell r="C17" t="str">
            <v>LABOUR_TRAN</v>
          </cell>
          <cell r="D17">
            <v>11</v>
          </cell>
          <cell r="E17" t="str">
            <v>Labourer</v>
          </cell>
          <cell r="F17" t="str">
            <v>LABOUR</v>
          </cell>
          <cell r="G17">
            <v>0</v>
          </cell>
          <cell r="H17" t="str">
            <v/>
          </cell>
          <cell r="I17">
            <v>0</v>
          </cell>
          <cell r="J17" t="str">
            <v/>
          </cell>
          <cell r="K17">
            <v>32.671808781954894</v>
          </cell>
          <cell r="L17">
            <v>57.175665368421065</v>
          </cell>
          <cell r="M17" t="b">
            <v>1</v>
          </cell>
          <cell r="N17" t="str">
            <v>ROLE_LABD</v>
          </cell>
          <cell r="O17" t="str">
            <v/>
          </cell>
          <cell r="P17" t="b">
            <v>1</v>
          </cell>
          <cell r="Q17" t="str">
            <v>DIST</v>
          </cell>
        </row>
        <row r="18">
          <cell r="A18">
            <v>17</v>
          </cell>
          <cell r="B18" t="str">
            <v>Lineworker - Distribution</v>
          </cell>
          <cell r="C18" t="str">
            <v>LWDIST</v>
          </cell>
          <cell r="D18">
            <v>12</v>
          </cell>
          <cell r="E18" t="str">
            <v>Lineworker</v>
          </cell>
          <cell r="F18" t="str">
            <v>LWDIST</v>
          </cell>
          <cell r="G18">
            <v>0</v>
          </cell>
          <cell r="H18" t="str">
            <v/>
          </cell>
          <cell r="I18">
            <v>0</v>
          </cell>
          <cell r="J18" t="str">
            <v/>
          </cell>
          <cell r="K18">
            <v>38.880643404255309</v>
          </cell>
          <cell r="L18">
            <v>68.041125957446795</v>
          </cell>
          <cell r="M18" t="b">
            <v>1</v>
          </cell>
          <cell r="N18" t="str">
            <v>ROLE_LWDX</v>
          </cell>
          <cell r="O18" t="str">
            <v/>
          </cell>
          <cell r="P18" t="b">
            <v>1</v>
          </cell>
          <cell r="Q18" t="str">
            <v>DIST</v>
          </cell>
        </row>
        <row r="19">
          <cell r="A19">
            <v>18</v>
          </cell>
          <cell r="B19" t="str">
            <v>Lineworker - Distribution Liveline</v>
          </cell>
          <cell r="C19" t="str">
            <v>LWDISTLIVE</v>
          </cell>
          <cell r="D19">
            <v>12</v>
          </cell>
          <cell r="E19" t="str">
            <v>Lineworker</v>
          </cell>
          <cell r="F19" t="str">
            <v>LWDIST</v>
          </cell>
          <cell r="G19">
            <v>0</v>
          </cell>
          <cell r="H19" t="str">
            <v/>
          </cell>
          <cell r="I19">
            <v>0</v>
          </cell>
          <cell r="J19" t="str">
            <v/>
          </cell>
          <cell r="K19">
            <v>43.883188631578946</v>
          </cell>
          <cell r="L19">
            <v>76.795580105263156</v>
          </cell>
          <cell r="M19" t="b">
            <v>1</v>
          </cell>
          <cell r="N19" t="str">
            <v>ROLE_LWDL</v>
          </cell>
          <cell r="O19" t="str">
            <v/>
          </cell>
          <cell r="P19" t="b">
            <v>1</v>
          </cell>
          <cell r="Q19" t="str">
            <v>DIST</v>
          </cell>
        </row>
        <row r="20">
          <cell r="A20">
            <v>19</v>
          </cell>
          <cell r="B20" t="str">
            <v>Lineworker - Transmission</v>
          </cell>
          <cell r="C20" t="str">
            <v>LWTRAN</v>
          </cell>
          <cell r="D20">
            <v>25</v>
          </cell>
          <cell r="E20" t="str">
            <v>Lineworker</v>
          </cell>
          <cell r="F20" t="str">
            <v>LWTRAN</v>
          </cell>
          <cell r="G20">
            <v>0</v>
          </cell>
          <cell r="H20" t="str">
            <v/>
          </cell>
          <cell r="I20">
            <v>0</v>
          </cell>
          <cell r="J20" t="str">
            <v/>
          </cell>
          <cell r="K20">
            <v>41.891570500000029</v>
          </cell>
          <cell r="L20">
            <v>73.310248375000043</v>
          </cell>
          <cell r="M20" t="b">
            <v>1</v>
          </cell>
          <cell r="N20" t="str">
            <v>ROLE_LWTR</v>
          </cell>
          <cell r="O20" t="str">
            <v/>
          </cell>
          <cell r="P20" t="b">
            <v>1</v>
          </cell>
          <cell r="Q20" t="str">
            <v>TRAN</v>
          </cell>
        </row>
        <row r="21">
          <cell r="A21">
            <v>20</v>
          </cell>
          <cell r="B21" t="str">
            <v>Labourer - Transmission</v>
          </cell>
          <cell r="C21" t="str">
            <v>LABOUR_TRAN</v>
          </cell>
          <cell r="D21">
            <v>11</v>
          </cell>
          <cell r="E21" t="str">
            <v>Labourer</v>
          </cell>
          <cell r="F21" t="str">
            <v>LABOUR</v>
          </cell>
          <cell r="G21">
            <v>0</v>
          </cell>
          <cell r="H21" t="str">
            <v/>
          </cell>
          <cell r="I21">
            <v>0</v>
          </cell>
          <cell r="J21" t="str">
            <v/>
          </cell>
          <cell r="K21">
            <v>32.671808781954901</v>
          </cell>
          <cell r="L21">
            <v>57.1756653684211</v>
          </cell>
          <cell r="M21" t="b">
            <v>1</v>
          </cell>
          <cell r="N21" t="str">
            <v>ROLE_LABT</v>
          </cell>
          <cell r="O21" t="str">
            <v/>
          </cell>
          <cell r="P21" t="b">
            <v>1</v>
          </cell>
          <cell r="Q21" t="str">
            <v>TRAN</v>
          </cell>
        </row>
        <row r="22">
          <cell r="A22">
            <v>21</v>
          </cell>
          <cell r="B22" t="str">
            <v>Senior Manager</v>
          </cell>
          <cell r="C22" t="str">
            <v>SENIOR_MANAGER</v>
          </cell>
          <cell r="D22">
            <v>13</v>
          </cell>
          <cell r="E22" t="str">
            <v>Manager</v>
          </cell>
          <cell r="F22" t="str">
            <v>MANAGE</v>
          </cell>
          <cell r="G22">
            <v>0</v>
          </cell>
          <cell r="H22" t="str">
            <v/>
          </cell>
          <cell r="I22">
            <v>0</v>
          </cell>
          <cell r="J22" t="str">
            <v/>
          </cell>
          <cell r="K22">
            <v>92.904383351351356</v>
          </cell>
          <cell r="L22">
            <v>162.58267086486487</v>
          </cell>
          <cell r="M22" t="b">
            <v>0</v>
          </cell>
          <cell r="N22" t="str">
            <v>ROLE_SNRM</v>
          </cell>
          <cell r="O22" t="str">
            <v/>
          </cell>
          <cell r="P22" t="b">
            <v>0</v>
          </cell>
          <cell r="Q22" t="str">
            <v/>
          </cell>
        </row>
        <row r="23">
          <cell r="A23">
            <v>22</v>
          </cell>
          <cell r="B23" t="str">
            <v>Other - Network</v>
          </cell>
          <cell r="C23" t="str">
            <v>OTHER</v>
          </cell>
          <cell r="D23">
            <v>15</v>
          </cell>
          <cell r="E23" t="str">
            <v>Other</v>
          </cell>
          <cell r="F23" t="str">
            <v>OTHER</v>
          </cell>
          <cell r="G23">
            <v>0</v>
          </cell>
          <cell r="H23" t="str">
            <v/>
          </cell>
          <cell r="I23">
            <v>0</v>
          </cell>
          <cell r="J23" t="str">
            <v/>
          </cell>
          <cell r="K23">
            <v>1E-4</v>
          </cell>
          <cell r="L23">
            <v>1E-4</v>
          </cell>
          <cell r="M23" t="b">
            <v>0</v>
          </cell>
          <cell r="N23" t="str">
            <v>ROLE_OTHN</v>
          </cell>
          <cell r="O23" t="str">
            <v/>
          </cell>
          <cell r="P23" t="b">
            <v>0</v>
          </cell>
          <cell r="Q23" t="str">
            <v/>
          </cell>
        </row>
        <row r="24">
          <cell r="A24">
            <v>23</v>
          </cell>
          <cell r="B24" t="str">
            <v>Outage scheduler</v>
          </cell>
          <cell r="C24" t="str">
            <v>OUTSCD</v>
          </cell>
          <cell r="D24">
            <v>16</v>
          </cell>
          <cell r="E24" t="str">
            <v>Outage Scheduler</v>
          </cell>
          <cell r="F24" t="str">
            <v>OUTSCD</v>
          </cell>
          <cell r="G24">
            <v>0</v>
          </cell>
          <cell r="H24" t="str">
            <v/>
          </cell>
          <cell r="I24">
            <v>0</v>
          </cell>
          <cell r="J24" t="str">
            <v/>
          </cell>
          <cell r="K24">
            <v>47.395815999999996</v>
          </cell>
          <cell r="L24">
            <v>82.942678000000001</v>
          </cell>
          <cell r="M24" t="b">
            <v>0</v>
          </cell>
          <cell r="N24" t="str">
            <v>ROLE_SCHO</v>
          </cell>
          <cell r="O24" t="str">
            <v/>
          </cell>
          <cell r="P24" t="b">
            <v>0</v>
          </cell>
          <cell r="Q24" t="str">
            <v/>
          </cell>
        </row>
        <row r="25">
          <cell r="A25">
            <v>24</v>
          </cell>
          <cell r="B25" t="str">
            <v>Plant Operator</v>
          </cell>
          <cell r="C25" t="str">
            <v>PLANTOP</v>
          </cell>
          <cell r="D25">
            <v>17</v>
          </cell>
          <cell r="E25" t="str">
            <v>Plant Operator</v>
          </cell>
          <cell r="F25" t="str">
            <v>PLANOP</v>
          </cell>
          <cell r="G25">
            <v>0</v>
          </cell>
          <cell r="H25" t="str">
            <v/>
          </cell>
          <cell r="I25">
            <v>0</v>
          </cell>
          <cell r="J25" t="str">
            <v/>
          </cell>
          <cell r="K25">
            <v>33.673774978723387</v>
          </cell>
          <cell r="L25">
            <v>58.92910621276593</v>
          </cell>
          <cell r="M25" t="b">
            <v>1</v>
          </cell>
          <cell r="N25" t="str">
            <v>ROLE_OPRP</v>
          </cell>
          <cell r="O25" t="str">
            <v/>
          </cell>
          <cell r="P25" t="b">
            <v>1</v>
          </cell>
          <cell r="Q25" t="str">
            <v>DIST</v>
          </cell>
        </row>
        <row r="26">
          <cell r="A26">
            <v>25</v>
          </cell>
          <cell r="B26" t="str">
            <v>Project Manager - Distribution</v>
          </cell>
          <cell r="C26" t="str">
            <v>PMDIST</v>
          </cell>
          <cell r="D26">
            <v>18</v>
          </cell>
          <cell r="E26" t="str">
            <v>Project Manager - Distribution</v>
          </cell>
          <cell r="F26" t="str">
            <v>PRMGRD</v>
          </cell>
          <cell r="G26">
            <v>0</v>
          </cell>
          <cell r="H26" t="str">
            <v/>
          </cell>
          <cell r="I26">
            <v>0</v>
          </cell>
          <cell r="J26" t="str">
            <v/>
          </cell>
          <cell r="K26">
            <v>63.215020869565201</v>
          </cell>
          <cell r="L26">
            <v>110.6262865217391</v>
          </cell>
          <cell r="M26" t="b">
            <v>0</v>
          </cell>
          <cell r="N26" t="str">
            <v>ROLE_PMDX</v>
          </cell>
          <cell r="O26" t="str">
            <v/>
          </cell>
          <cell r="P26" t="b">
            <v>0</v>
          </cell>
          <cell r="Q26" t="str">
            <v/>
          </cell>
        </row>
        <row r="27">
          <cell r="A27">
            <v>26</v>
          </cell>
          <cell r="B27" t="str">
            <v>Project Manager - Transmission</v>
          </cell>
          <cell r="C27" t="str">
            <v>PMTRAN</v>
          </cell>
          <cell r="D27">
            <v>19</v>
          </cell>
          <cell r="E27" t="str">
            <v>Project Manager - Transmission</v>
          </cell>
          <cell r="F27" t="str">
            <v>PRMGRT</v>
          </cell>
          <cell r="G27">
            <v>0</v>
          </cell>
          <cell r="H27" t="str">
            <v/>
          </cell>
          <cell r="I27">
            <v>0</v>
          </cell>
          <cell r="J27" t="str">
            <v/>
          </cell>
          <cell r="K27">
            <v>65.355183771428571</v>
          </cell>
          <cell r="L27">
            <v>114.3715716</v>
          </cell>
          <cell r="M27" t="b">
            <v>0</v>
          </cell>
          <cell r="N27" t="str">
            <v>ROLE_PMTR</v>
          </cell>
          <cell r="O27" t="str">
            <v/>
          </cell>
          <cell r="P27" t="b">
            <v>0</v>
          </cell>
          <cell r="Q27" t="str">
            <v/>
          </cell>
        </row>
        <row r="28">
          <cell r="A28">
            <v>27</v>
          </cell>
          <cell r="B28" t="str">
            <v>Protection Technologist</v>
          </cell>
          <cell r="C28" t="str">
            <v>PROTEC</v>
          </cell>
          <cell r="D28">
            <v>20</v>
          </cell>
          <cell r="E28" t="str">
            <v>Protection Technologist</v>
          </cell>
          <cell r="F28" t="str">
            <v>PROTEC</v>
          </cell>
          <cell r="G28">
            <v>0</v>
          </cell>
          <cell r="H28" t="str">
            <v/>
          </cell>
          <cell r="I28">
            <v>0</v>
          </cell>
          <cell r="J28" t="str">
            <v/>
          </cell>
          <cell r="K28">
            <v>48.163628190476196</v>
          </cell>
          <cell r="L28">
            <v>84.286349333333348</v>
          </cell>
          <cell r="M28" t="b">
            <v>1</v>
          </cell>
          <cell r="N28" t="str">
            <v>ROLE_TEHP</v>
          </cell>
          <cell r="O28" t="str">
            <v/>
          </cell>
          <cell r="P28" t="b">
            <v>1</v>
          </cell>
          <cell r="Q28" t="str">
            <v>TRAN</v>
          </cell>
        </row>
        <row r="29">
          <cell r="A29">
            <v>28</v>
          </cell>
          <cell r="B29" t="str">
            <v>Substation Technologist</v>
          </cell>
          <cell r="C29" t="str">
            <v>SUBTEC</v>
          </cell>
          <cell r="D29">
            <v>21</v>
          </cell>
          <cell r="E29" t="str">
            <v>Substation Technologist</v>
          </cell>
          <cell r="F29" t="str">
            <v>SUBTEC</v>
          </cell>
          <cell r="G29">
            <v>0</v>
          </cell>
          <cell r="H29" t="str">
            <v/>
          </cell>
          <cell r="I29">
            <v>0</v>
          </cell>
          <cell r="J29" t="str">
            <v/>
          </cell>
          <cell r="K29">
            <v>43.486594666666676</v>
          </cell>
          <cell r="L29">
            <v>76.101540666666679</v>
          </cell>
          <cell r="M29" t="b">
            <v>1</v>
          </cell>
          <cell r="N29" t="str">
            <v>ROLE_TEHS</v>
          </cell>
          <cell r="O29" t="str">
            <v/>
          </cell>
          <cell r="P29" t="b">
            <v>1</v>
          </cell>
          <cell r="Q29" t="str">
            <v>TRAN</v>
          </cell>
        </row>
        <row r="30">
          <cell r="A30">
            <v>29</v>
          </cell>
          <cell r="B30" t="str">
            <v>System Operator</v>
          </cell>
          <cell r="C30" t="str">
            <v>SYSTEMOP</v>
          </cell>
          <cell r="D30">
            <v>22</v>
          </cell>
          <cell r="E30" t="str">
            <v>System Operator</v>
          </cell>
          <cell r="F30" t="str">
            <v>SYSTOP</v>
          </cell>
          <cell r="G30">
            <v>0</v>
          </cell>
          <cell r="H30" t="str">
            <v/>
          </cell>
          <cell r="I30">
            <v>0</v>
          </cell>
          <cell r="J30" t="str">
            <v/>
          </cell>
          <cell r="K30">
            <v>64.665487058823572</v>
          </cell>
          <cell r="L30">
            <v>113.16460235294124</v>
          </cell>
          <cell r="M30" t="b">
            <v>0</v>
          </cell>
          <cell r="N30" t="str">
            <v>ROLE_SYSO</v>
          </cell>
          <cell r="O30" t="str">
            <v/>
          </cell>
          <cell r="P30" t="b">
            <v>0</v>
          </cell>
          <cell r="Q30" t="str">
            <v/>
          </cell>
        </row>
        <row r="31">
          <cell r="A31">
            <v>30</v>
          </cell>
          <cell r="B31" t="str">
            <v>Test Technologist</v>
          </cell>
          <cell r="C31" t="str">
            <v>TESTTEC</v>
          </cell>
          <cell r="D31">
            <v>23</v>
          </cell>
          <cell r="E31" t="str">
            <v>Test Technologist</v>
          </cell>
          <cell r="F31" t="str">
            <v>TSTTEC</v>
          </cell>
          <cell r="G31">
            <v>0</v>
          </cell>
          <cell r="H31" t="str">
            <v/>
          </cell>
          <cell r="I31">
            <v>0</v>
          </cell>
          <cell r="J31" t="str">
            <v/>
          </cell>
          <cell r="K31">
            <v>45.395118260869566</v>
          </cell>
          <cell r="L31">
            <v>79.441456956521733</v>
          </cell>
          <cell r="M31" t="b">
            <v>1</v>
          </cell>
          <cell r="N31" t="str">
            <v>ROLE_TEHT</v>
          </cell>
          <cell r="O31" t="str">
            <v/>
          </cell>
          <cell r="P31" t="b">
            <v>1</v>
          </cell>
          <cell r="Q31" t="str">
            <v>TRAN</v>
          </cell>
        </row>
        <row r="32">
          <cell r="A32">
            <v>31</v>
          </cell>
          <cell r="B32" t="str">
            <v>Apprentice</v>
          </cell>
          <cell r="C32" t="str">
            <v>APPRENTICE</v>
          </cell>
          <cell r="D32">
            <v>26</v>
          </cell>
          <cell r="E32" t="str">
            <v>Technical Training</v>
          </cell>
          <cell r="F32" t="str">
            <v>TTRAIN</v>
          </cell>
          <cell r="G32">
            <v>0</v>
          </cell>
          <cell r="H32" t="str">
            <v/>
          </cell>
          <cell r="I32">
            <v>0</v>
          </cell>
          <cell r="J32" t="str">
            <v/>
          </cell>
          <cell r="K32">
            <v>27.782607235059658</v>
          </cell>
          <cell r="L32">
            <v>48.619562661354401</v>
          </cell>
          <cell r="M32" t="b">
            <v>0</v>
          </cell>
          <cell r="N32" t="str">
            <v>ROLE_APPT</v>
          </cell>
          <cell r="O32" t="str">
            <v/>
          </cell>
          <cell r="P32" t="b">
            <v>0</v>
          </cell>
          <cell r="Q32" t="str">
            <v/>
          </cell>
        </row>
        <row r="33">
          <cell r="A33">
            <v>32</v>
          </cell>
          <cell r="B33" t="str">
            <v>Trainee Engineering Officer</v>
          </cell>
          <cell r="C33" t="str">
            <v>TRAINEEO</v>
          </cell>
          <cell r="D33">
            <v>15</v>
          </cell>
          <cell r="E33" t="str">
            <v>Other</v>
          </cell>
          <cell r="F33" t="str">
            <v>OTHER</v>
          </cell>
          <cell r="G33">
            <v>0</v>
          </cell>
          <cell r="H33" t="str">
            <v/>
          </cell>
          <cell r="I33">
            <v>0</v>
          </cell>
          <cell r="J33" t="str">
            <v/>
          </cell>
          <cell r="K33">
            <v>41.723457454545454</v>
          </cell>
          <cell r="L33">
            <v>73.016050545454547</v>
          </cell>
          <cell r="M33" t="b">
            <v>0</v>
          </cell>
          <cell r="N33" t="str">
            <v>ROLE_ENGT</v>
          </cell>
          <cell r="O33" t="str">
            <v/>
          </cell>
          <cell r="P33" t="b">
            <v>0</v>
          </cell>
          <cell r="Q33" t="str">
            <v/>
          </cell>
        </row>
        <row r="34">
          <cell r="A34">
            <v>33</v>
          </cell>
          <cell r="B34" t="str">
            <v>Technical Training</v>
          </cell>
          <cell r="C34" t="str">
            <v>TECHTRAIN</v>
          </cell>
          <cell r="D34">
            <v>15</v>
          </cell>
          <cell r="E34" t="str">
            <v>Other</v>
          </cell>
          <cell r="F34" t="str">
            <v>OTHER</v>
          </cell>
          <cell r="G34">
            <v>0</v>
          </cell>
          <cell r="H34" t="str">
            <v/>
          </cell>
          <cell r="I34">
            <v>0</v>
          </cell>
          <cell r="J34" t="str">
            <v/>
          </cell>
          <cell r="K34">
            <v>52.9140248</v>
          </cell>
          <cell r="L34">
            <v>92.599543400000002</v>
          </cell>
          <cell r="M34" t="b">
            <v>0</v>
          </cell>
          <cell r="N34" t="str">
            <v>ROLE_TRNT</v>
          </cell>
          <cell r="O34" t="str">
            <v/>
          </cell>
          <cell r="P34" t="b">
            <v>0</v>
          </cell>
          <cell r="Q34" t="str">
            <v/>
          </cell>
        </row>
        <row r="35">
          <cell r="A35">
            <v>34</v>
          </cell>
          <cell r="B35" t="str">
            <v>Transmission Engineer</v>
          </cell>
          <cell r="C35" t="str">
            <v>TRANENGINE</v>
          </cell>
          <cell r="D35">
            <v>8</v>
          </cell>
          <cell r="E35" t="str">
            <v>Engineer</v>
          </cell>
          <cell r="F35" t="str">
            <v>ENGINE</v>
          </cell>
          <cell r="G35">
            <v>0</v>
          </cell>
          <cell r="H35" t="str">
            <v/>
          </cell>
          <cell r="I35">
            <v>0</v>
          </cell>
          <cell r="J35" t="str">
            <v/>
          </cell>
          <cell r="K35">
            <v>64.257836499999996</v>
          </cell>
          <cell r="L35">
            <v>112.45121387499999</v>
          </cell>
          <cell r="M35" t="b">
            <v>0</v>
          </cell>
          <cell r="N35" t="str">
            <v>ROLE_ENGR</v>
          </cell>
          <cell r="O35" t="str">
            <v/>
          </cell>
          <cell r="P35" t="b">
            <v>0</v>
          </cell>
          <cell r="Q35" t="str">
            <v/>
          </cell>
        </row>
        <row r="36">
          <cell r="A36">
            <v>35</v>
          </cell>
          <cell r="B36" t="str">
            <v>Distribution Engineer</v>
          </cell>
          <cell r="C36" t="str">
            <v>DISTENGINE</v>
          </cell>
          <cell r="D36">
            <v>8</v>
          </cell>
          <cell r="E36" t="str">
            <v>Engineer</v>
          </cell>
          <cell r="F36" t="str">
            <v>ENGINE</v>
          </cell>
          <cell r="G36">
            <v>0</v>
          </cell>
          <cell r="H36" t="str">
            <v/>
          </cell>
          <cell r="I36">
            <v>0</v>
          </cell>
          <cell r="J36" t="str">
            <v/>
          </cell>
          <cell r="K36">
            <v>62.075920000000011</v>
          </cell>
          <cell r="L36">
            <v>108.63286000000002</v>
          </cell>
          <cell r="M36" t="b">
            <v>0</v>
          </cell>
          <cell r="N36" t="str">
            <v>ROLE_ENGD</v>
          </cell>
          <cell r="O36" t="str">
            <v/>
          </cell>
          <cell r="P36" t="b">
            <v>0</v>
          </cell>
          <cell r="Q36" t="str">
            <v/>
          </cell>
        </row>
        <row r="37">
          <cell r="A37">
            <v>36</v>
          </cell>
          <cell r="B37" t="str">
            <v>Manager</v>
          </cell>
          <cell r="C37" t="str">
            <v>MANAGER</v>
          </cell>
          <cell r="D37">
            <v>15</v>
          </cell>
          <cell r="E37" t="str">
            <v>Other</v>
          </cell>
          <cell r="F37" t="str">
            <v>OTHER</v>
          </cell>
          <cell r="G37">
            <v>0</v>
          </cell>
          <cell r="H37" t="str">
            <v/>
          </cell>
          <cell r="I37">
            <v>0</v>
          </cell>
          <cell r="J37" t="str">
            <v/>
          </cell>
          <cell r="K37">
            <v>61.016945415929207</v>
          </cell>
          <cell r="L37">
            <v>106.77965447787611</v>
          </cell>
          <cell r="M37" t="b">
            <v>0</v>
          </cell>
          <cell r="N37" t="str">
            <v>ROLE_MGRX</v>
          </cell>
          <cell r="O37" t="str">
            <v/>
          </cell>
          <cell r="P37" t="b">
            <v>0</v>
          </cell>
          <cell r="Q37" t="str">
            <v/>
          </cell>
        </row>
        <row r="38">
          <cell r="A38">
            <v>37</v>
          </cell>
          <cell r="B38" t="str">
            <v>Engineering Manager</v>
          </cell>
          <cell r="C38" t="str">
            <v>ENG_MANAGER</v>
          </cell>
          <cell r="D38">
            <v>15</v>
          </cell>
          <cell r="E38" t="str">
            <v>Other</v>
          </cell>
          <cell r="F38" t="str">
            <v>OTHER</v>
          </cell>
          <cell r="G38">
            <v>0</v>
          </cell>
          <cell r="H38" t="str">
            <v/>
          </cell>
          <cell r="I38">
            <v>0</v>
          </cell>
          <cell r="J38" t="str">
            <v/>
          </cell>
          <cell r="K38">
            <v>73.185744320000012</v>
          </cell>
          <cell r="L38">
            <v>128.07505256000002</v>
          </cell>
          <cell r="M38" t="b">
            <v>0</v>
          </cell>
          <cell r="N38" t="str">
            <v>ROLE_ENGM</v>
          </cell>
          <cell r="O38" t="str">
            <v/>
          </cell>
          <cell r="P38" t="b">
            <v>0</v>
          </cell>
          <cell r="Q38" t="str">
            <v/>
          </cell>
        </row>
        <row r="39">
          <cell r="A39">
            <v>38</v>
          </cell>
          <cell r="B39" t="str">
            <v>Field Officer</v>
          </cell>
          <cell r="C39" t="str">
            <v>FIELD_OFFICER</v>
          </cell>
          <cell r="D39">
            <v>15</v>
          </cell>
          <cell r="E39" t="str">
            <v>Other</v>
          </cell>
          <cell r="F39" t="str">
            <v>OTHER</v>
          </cell>
          <cell r="G39">
            <v>0</v>
          </cell>
          <cell r="H39" t="str">
            <v/>
          </cell>
          <cell r="I39">
            <v>0</v>
          </cell>
          <cell r="J39" t="str">
            <v/>
          </cell>
          <cell r="K39">
            <v>36.771207777777789</v>
          </cell>
          <cell r="L39">
            <v>64.349613611111124</v>
          </cell>
          <cell r="M39" t="b">
            <v>0</v>
          </cell>
          <cell r="N39" t="str">
            <v>ROLE_FLDO</v>
          </cell>
          <cell r="O39" t="str">
            <v/>
          </cell>
          <cell r="P39" t="b">
            <v>0</v>
          </cell>
          <cell r="Q39" t="str">
            <v/>
          </cell>
        </row>
        <row r="40">
          <cell r="A40">
            <v>39</v>
          </cell>
          <cell r="B40" t="str">
            <v>Analyst</v>
          </cell>
          <cell r="C40" t="str">
            <v>ANALYST</v>
          </cell>
          <cell r="D40">
            <v>15</v>
          </cell>
          <cell r="E40" t="str">
            <v>Other</v>
          </cell>
          <cell r="F40" t="str">
            <v>OTHER</v>
          </cell>
          <cell r="G40">
            <v>0</v>
          </cell>
          <cell r="H40" t="str">
            <v/>
          </cell>
          <cell r="I40">
            <v>0</v>
          </cell>
          <cell r="J40" t="str">
            <v/>
          </cell>
          <cell r="K40">
            <v>53.77678800000001</v>
          </cell>
          <cell r="L40">
            <v>94.109379000000018</v>
          </cell>
          <cell r="M40" t="b">
            <v>0</v>
          </cell>
          <cell r="N40" t="str">
            <v>ROLE_ANAX</v>
          </cell>
          <cell r="O40" t="str">
            <v/>
          </cell>
          <cell r="P40" t="b">
            <v>0</v>
          </cell>
          <cell r="Q40" t="str">
            <v/>
          </cell>
        </row>
        <row r="41">
          <cell r="A41">
            <v>40</v>
          </cell>
          <cell r="B41" t="str">
            <v>Planner</v>
          </cell>
          <cell r="C41" t="str">
            <v>PLANNER</v>
          </cell>
          <cell r="D41">
            <v>15</v>
          </cell>
          <cell r="E41" t="str">
            <v>Other</v>
          </cell>
          <cell r="F41" t="str">
            <v>OTHER</v>
          </cell>
          <cell r="G41">
            <v>0</v>
          </cell>
          <cell r="H41" t="str">
            <v/>
          </cell>
          <cell r="I41">
            <v>0</v>
          </cell>
          <cell r="J41" t="str">
            <v/>
          </cell>
          <cell r="K41">
            <v>64.013163500000005</v>
          </cell>
          <cell r="L41">
            <v>112.023036125</v>
          </cell>
          <cell r="M41" t="b">
            <v>0</v>
          </cell>
          <cell r="N41" t="str">
            <v>ROLE_PLNX</v>
          </cell>
          <cell r="O41" t="str">
            <v/>
          </cell>
          <cell r="P41" t="b">
            <v>0</v>
          </cell>
          <cell r="Q41" t="str">
            <v/>
          </cell>
        </row>
        <row r="42">
          <cell r="A42">
            <v>41</v>
          </cell>
          <cell r="B42" t="str">
            <v>Property Officer</v>
          </cell>
          <cell r="C42" t="str">
            <v>PROPERTY_OFFICER</v>
          </cell>
          <cell r="D42">
            <v>15</v>
          </cell>
          <cell r="E42" t="str">
            <v>Other</v>
          </cell>
          <cell r="F42" t="str">
            <v>OTHER</v>
          </cell>
          <cell r="G42">
            <v>0</v>
          </cell>
          <cell r="H42" t="str">
            <v/>
          </cell>
          <cell r="I42">
            <v>0</v>
          </cell>
          <cell r="J42" t="str">
            <v/>
          </cell>
          <cell r="K42">
            <v>53.652482000000006</v>
          </cell>
          <cell r="L42">
            <v>93.891843500000007</v>
          </cell>
          <cell r="M42" t="b">
            <v>0</v>
          </cell>
          <cell r="N42" t="str">
            <v>ROLE_PTYO</v>
          </cell>
          <cell r="O42" t="str">
            <v/>
          </cell>
          <cell r="P42" t="b">
            <v>0</v>
          </cell>
          <cell r="Q42" t="str">
            <v/>
          </cell>
        </row>
        <row r="43">
          <cell r="A43">
            <v>42</v>
          </cell>
          <cell r="B43" t="str">
            <v>Tree Management Officer</v>
          </cell>
          <cell r="C43" t="str">
            <v>TMO</v>
          </cell>
          <cell r="D43">
            <v>15</v>
          </cell>
          <cell r="E43" t="str">
            <v>Other</v>
          </cell>
          <cell r="F43" t="str">
            <v>OTHER</v>
          </cell>
          <cell r="G43">
            <v>0</v>
          </cell>
          <cell r="H43" t="str">
            <v/>
          </cell>
          <cell r="I43">
            <v>0</v>
          </cell>
          <cell r="J43" t="str">
            <v/>
          </cell>
          <cell r="K43">
            <v>49.852122666666659</v>
          </cell>
          <cell r="L43">
            <v>87.24121466666665</v>
          </cell>
          <cell r="M43" t="b">
            <v>0</v>
          </cell>
          <cell r="N43" t="str">
            <v>ROLE_TREO</v>
          </cell>
          <cell r="O43" t="str">
            <v/>
          </cell>
          <cell r="P43" t="b">
            <v>0</v>
          </cell>
          <cell r="Q43" t="str">
            <v/>
          </cell>
        </row>
        <row r="44">
          <cell r="A44">
            <v>43</v>
          </cell>
          <cell r="B44" t="str">
            <v>EFM - Instrument Test</v>
          </cell>
          <cell r="C44" t="str">
            <v>EFM_TEST</v>
          </cell>
          <cell r="D44">
            <v>23</v>
          </cell>
          <cell r="E44" t="str">
            <v>Test Technologist</v>
          </cell>
          <cell r="F44" t="str">
            <v>TSTTEC</v>
          </cell>
          <cell r="G44">
            <v>0</v>
          </cell>
          <cell r="H44" t="str">
            <v/>
          </cell>
          <cell r="I44">
            <v>0</v>
          </cell>
          <cell r="J44" t="str">
            <v/>
          </cell>
          <cell r="K44">
            <v>44.534009000000005</v>
          </cell>
          <cell r="L44">
            <v>77.934515750000003</v>
          </cell>
          <cell r="M44" t="b">
            <v>0</v>
          </cell>
          <cell r="N44" t="str">
            <v>ROLE_EFMT</v>
          </cell>
          <cell r="O44" t="str">
            <v/>
          </cell>
          <cell r="P44" t="b">
            <v>0</v>
          </cell>
          <cell r="Q44" t="str">
            <v/>
          </cell>
        </row>
        <row r="45">
          <cell r="A45">
            <v>44</v>
          </cell>
          <cell r="B45" t="str">
            <v>Logistics Support Officer</v>
          </cell>
          <cell r="C45" t="str">
            <v>LOGISTIC</v>
          </cell>
          <cell r="D45">
            <v>15</v>
          </cell>
          <cell r="E45" t="str">
            <v>Other</v>
          </cell>
          <cell r="F45" t="str">
            <v>OTHER</v>
          </cell>
          <cell r="G45">
            <v>0</v>
          </cell>
          <cell r="H45" t="str">
            <v/>
          </cell>
          <cell r="I45">
            <v>0</v>
          </cell>
          <cell r="J45" t="str">
            <v/>
          </cell>
          <cell r="K45">
            <v>37.714848000000003</v>
          </cell>
          <cell r="L45">
            <v>66.000984000000003</v>
          </cell>
          <cell r="M45" t="b">
            <v>0</v>
          </cell>
          <cell r="N45" t="str">
            <v>ROLE_LOGS</v>
          </cell>
          <cell r="O45" t="str">
            <v/>
          </cell>
          <cell r="P45" t="b">
            <v>0</v>
          </cell>
          <cell r="Q45" t="str">
            <v/>
          </cell>
        </row>
        <row r="46">
          <cell r="A46">
            <v>45</v>
          </cell>
          <cell r="B46" t="str">
            <v>Civil Maintenance</v>
          </cell>
          <cell r="C46" t="str">
            <v>CIVIL_MAINT</v>
          </cell>
          <cell r="D46">
            <v>15</v>
          </cell>
          <cell r="E46" t="str">
            <v>Other</v>
          </cell>
          <cell r="F46" t="str">
            <v>OTHER</v>
          </cell>
          <cell r="G46">
            <v>0</v>
          </cell>
          <cell r="H46" t="str">
            <v/>
          </cell>
          <cell r="I46">
            <v>0</v>
          </cell>
          <cell r="J46" t="str">
            <v/>
          </cell>
          <cell r="K46">
            <v>37.943762999999997</v>
          </cell>
          <cell r="L46">
            <v>66.401585249999997</v>
          </cell>
          <cell r="M46" t="b">
            <v>0</v>
          </cell>
          <cell r="N46" t="str">
            <v>ROLE_CVLM</v>
          </cell>
          <cell r="O46" t="str">
            <v/>
          </cell>
          <cell r="P46" t="b">
            <v>0</v>
          </cell>
          <cell r="Q46" t="str">
            <v/>
          </cell>
        </row>
        <row r="47">
          <cell r="A47">
            <v>46</v>
          </cell>
          <cell r="B47" t="str">
            <v>Meter Technician</v>
          </cell>
          <cell r="C47" t="str">
            <v>METER_TECH</v>
          </cell>
          <cell r="D47">
            <v>14</v>
          </cell>
          <cell r="E47" t="str">
            <v>Metering</v>
          </cell>
          <cell r="F47" t="str">
            <v>METER</v>
          </cell>
          <cell r="G47">
            <v>0</v>
          </cell>
          <cell r="H47" t="str">
            <v/>
          </cell>
          <cell r="I47">
            <v>0</v>
          </cell>
          <cell r="J47" t="str">
            <v/>
          </cell>
          <cell r="K47">
            <v>46.110552000000013</v>
          </cell>
          <cell r="L47">
            <v>80.693466000000029</v>
          </cell>
          <cell r="M47" t="b">
            <v>0</v>
          </cell>
          <cell r="N47" t="str">
            <v>ROLE_MTRT</v>
          </cell>
          <cell r="O47" t="str">
            <v/>
          </cell>
          <cell r="P47" t="b">
            <v>0</v>
          </cell>
          <cell r="Q47" t="str">
            <v/>
          </cell>
        </row>
        <row r="48">
          <cell r="A48">
            <v>47</v>
          </cell>
          <cell r="B48" t="str">
            <v>Asset Data</v>
          </cell>
          <cell r="C48" t="str">
            <v>ASDATA</v>
          </cell>
          <cell r="D48">
            <v>2</v>
          </cell>
          <cell r="E48" t="str">
            <v>Asset Data</v>
          </cell>
          <cell r="F48" t="str">
            <v>ASDATA</v>
          </cell>
          <cell r="G48">
            <v>0</v>
          </cell>
          <cell r="H48" t="str">
            <v/>
          </cell>
          <cell r="I48">
            <v>0</v>
          </cell>
          <cell r="J48" t="str">
            <v/>
          </cell>
          <cell r="K48">
            <v>46.449465442622945</v>
          </cell>
          <cell r="L48">
            <v>81.286564524590148</v>
          </cell>
          <cell r="M48" t="b">
            <v>0</v>
          </cell>
          <cell r="N48" t="str">
            <v>ROLE_ASSD</v>
          </cell>
          <cell r="O48" t="str">
            <v/>
          </cell>
          <cell r="P48" t="b">
            <v>0</v>
          </cell>
          <cell r="Q48" t="str">
            <v/>
          </cell>
        </row>
        <row r="49">
          <cell r="A49">
            <v>99</v>
          </cell>
          <cell r="B49" t="str">
            <v>Role X</v>
          </cell>
          <cell r="C49" t="str">
            <v>ROLE_X</v>
          </cell>
          <cell r="D49">
            <v>15</v>
          </cell>
          <cell r="E49" t="str">
            <v>Other</v>
          </cell>
          <cell r="F49" t="str">
            <v>OTHER</v>
          </cell>
          <cell r="G49">
            <v>0</v>
          </cell>
          <cell r="H49" t="str">
            <v/>
          </cell>
          <cell r="I49">
            <v>0</v>
          </cell>
          <cell r="J49" t="str">
            <v/>
          </cell>
          <cell r="K49">
            <v>37.089483633197894</v>
          </cell>
          <cell r="L49">
            <v>68.720118918982223</v>
          </cell>
          <cell r="M49" t="b">
            <v>0</v>
          </cell>
          <cell r="N49" t="str">
            <v/>
          </cell>
          <cell r="O49" t="str">
            <v/>
          </cell>
          <cell r="P49" t="b">
            <v>0</v>
          </cell>
          <cell r="Q49" t="str">
            <v/>
          </cell>
        </row>
      </sheetData>
      <sheetData sheetId="26"/>
      <sheetData sheetId="2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Detail"/>
      <sheetName val="vp"/>
      <sheetName val="pr"/>
      <sheetName val="Org"/>
      <sheetName val="wo_ytd"/>
    </sheetNames>
    <sheetDataSet>
      <sheetData sheetId="0"/>
      <sheetData sheetId="1"/>
      <sheetData sheetId="2"/>
      <sheetData sheetId="3"/>
      <sheetData sheetId="4">
        <row r="1">
          <cell r="A1" t="str">
            <v>E000</v>
          </cell>
          <cell r="B1" t="str">
            <v>Other NAO</v>
          </cell>
        </row>
        <row r="2">
          <cell r="A2" t="str">
            <v>A000</v>
          </cell>
          <cell r="B2" t="str">
            <v>Other NAO</v>
          </cell>
        </row>
        <row r="3">
          <cell r="A3" t="str">
            <v>A420</v>
          </cell>
          <cell r="B3" t="str">
            <v>Other NAO</v>
          </cell>
        </row>
        <row r="4">
          <cell r="A4" t="str">
            <v>A450</v>
          </cell>
          <cell r="B4" t="str">
            <v>Other NAO</v>
          </cell>
        </row>
        <row r="5">
          <cell r="A5" t="str">
            <v>A700</v>
          </cell>
          <cell r="B5" t="str">
            <v>South</v>
          </cell>
        </row>
        <row r="6">
          <cell r="A6" t="str">
            <v>A710</v>
          </cell>
          <cell r="B6" t="str">
            <v>South</v>
          </cell>
        </row>
        <row r="7">
          <cell r="A7" t="str">
            <v>A711</v>
          </cell>
          <cell r="B7" t="str">
            <v>South</v>
          </cell>
        </row>
        <row r="8">
          <cell r="A8" t="str">
            <v>A730</v>
          </cell>
          <cell r="B8" t="str">
            <v>South</v>
          </cell>
        </row>
        <row r="9">
          <cell r="A9" t="str">
            <v>A731</v>
          </cell>
          <cell r="B9" t="str">
            <v>South</v>
          </cell>
        </row>
        <row r="10">
          <cell r="A10" t="str">
            <v>A732</v>
          </cell>
          <cell r="B10" t="str">
            <v>South</v>
          </cell>
        </row>
        <row r="11">
          <cell r="A11" t="str">
            <v>A750</v>
          </cell>
          <cell r="B11" t="str">
            <v>South</v>
          </cell>
        </row>
        <row r="12">
          <cell r="A12" t="str">
            <v>A752</v>
          </cell>
          <cell r="B12" t="str">
            <v>South</v>
          </cell>
        </row>
        <row r="13">
          <cell r="A13" t="str">
            <v>A753</v>
          </cell>
          <cell r="B13" t="str">
            <v>South</v>
          </cell>
        </row>
        <row r="14">
          <cell r="A14" t="str">
            <v>A770</v>
          </cell>
          <cell r="B14" t="str">
            <v>South</v>
          </cell>
        </row>
        <row r="15">
          <cell r="A15" t="str">
            <v>A771</v>
          </cell>
          <cell r="B15" t="str">
            <v>South</v>
          </cell>
        </row>
        <row r="16">
          <cell r="A16" t="str">
            <v>A772</v>
          </cell>
          <cell r="B16" t="str">
            <v>South</v>
          </cell>
        </row>
        <row r="17">
          <cell r="A17" t="str">
            <v>A773</v>
          </cell>
          <cell r="B17" t="str">
            <v>South</v>
          </cell>
        </row>
        <row r="18">
          <cell r="A18" t="str">
            <v>A774</v>
          </cell>
          <cell r="B18" t="str">
            <v>South</v>
          </cell>
        </row>
        <row r="19">
          <cell r="A19" t="str">
            <v>A800</v>
          </cell>
          <cell r="B19" t="str">
            <v>Central</v>
          </cell>
        </row>
        <row r="20">
          <cell r="A20" t="str">
            <v>A810</v>
          </cell>
          <cell r="B20" t="str">
            <v>Central</v>
          </cell>
        </row>
        <row r="21">
          <cell r="A21" t="str">
            <v>A830</v>
          </cell>
          <cell r="B21" t="str">
            <v>Central</v>
          </cell>
        </row>
        <row r="22">
          <cell r="A22" t="str">
            <v>A831</v>
          </cell>
          <cell r="B22" t="str">
            <v>Central</v>
          </cell>
        </row>
        <row r="23">
          <cell r="A23" t="str">
            <v>A832</v>
          </cell>
          <cell r="B23" t="str">
            <v>Central</v>
          </cell>
        </row>
        <row r="24">
          <cell r="A24" t="str">
            <v>A833</v>
          </cell>
          <cell r="B24" t="str">
            <v>Central</v>
          </cell>
        </row>
        <row r="25">
          <cell r="A25" t="str">
            <v>A834</v>
          </cell>
          <cell r="B25" t="str">
            <v>Central</v>
          </cell>
        </row>
        <row r="26">
          <cell r="A26" t="str">
            <v>A855</v>
          </cell>
          <cell r="B26" t="str">
            <v>Central</v>
          </cell>
        </row>
        <row r="27">
          <cell r="A27" t="str">
            <v>A850</v>
          </cell>
          <cell r="B27" t="str">
            <v>Central</v>
          </cell>
        </row>
        <row r="28">
          <cell r="A28" t="str">
            <v>A851</v>
          </cell>
          <cell r="B28" t="str">
            <v>Central</v>
          </cell>
        </row>
        <row r="29">
          <cell r="A29" t="str">
            <v>A852</v>
          </cell>
          <cell r="B29" t="str">
            <v>Central</v>
          </cell>
        </row>
        <row r="30">
          <cell r="A30" t="str">
            <v>A853</v>
          </cell>
          <cell r="B30" t="str">
            <v>Central</v>
          </cell>
        </row>
        <row r="31">
          <cell r="A31" t="str">
            <v>A854</v>
          </cell>
          <cell r="B31" t="str">
            <v>Central</v>
          </cell>
        </row>
        <row r="32">
          <cell r="A32" t="str">
            <v>A870</v>
          </cell>
          <cell r="B32" t="str">
            <v>Central</v>
          </cell>
        </row>
        <row r="33">
          <cell r="A33" t="str">
            <v>A871</v>
          </cell>
          <cell r="B33" t="str">
            <v>Central</v>
          </cell>
        </row>
        <row r="34">
          <cell r="A34" t="str">
            <v>A872</v>
          </cell>
          <cell r="B34" t="str">
            <v>Central</v>
          </cell>
        </row>
        <row r="35">
          <cell r="A35" t="str">
            <v>A873</v>
          </cell>
          <cell r="B35" t="str">
            <v>Central</v>
          </cell>
        </row>
        <row r="36">
          <cell r="A36" t="str">
            <v>A900</v>
          </cell>
          <cell r="B36" t="str">
            <v>North</v>
          </cell>
        </row>
        <row r="37">
          <cell r="A37" t="str">
            <v>A910</v>
          </cell>
          <cell r="B37" t="str">
            <v>North</v>
          </cell>
        </row>
        <row r="38">
          <cell r="A38" t="str">
            <v>A911</v>
          </cell>
          <cell r="B38" t="str">
            <v>North</v>
          </cell>
        </row>
        <row r="39">
          <cell r="A39" t="str">
            <v>A920</v>
          </cell>
          <cell r="B39" t="str">
            <v>North</v>
          </cell>
        </row>
        <row r="40">
          <cell r="A40" t="str">
            <v>A921</v>
          </cell>
          <cell r="B40" t="str">
            <v>North</v>
          </cell>
        </row>
        <row r="41">
          <cell r="A41" t="str">
            <v>A922</v>
          </cell>
          <cell r="B41" t="str">
            <v>North</v>
          </cell>
        </row>
        <row r="42">
          <cell r="A42" t="str">
            <v>A923</v>
          </cell>
          <cell r="B42" t="str">
            <v>North</v>
          </cell>
        </row>
        <row r="43">
          <cell r="A43" t="str">
            <v>A924</v>
          </cell>
          <cell r="B43" t="str">
            <v>North</v>
          </cell>
        </row>
        <row r="44">
          <cell r="A44" t="str">
            <v>A925</v>
          </cell>
          <cell r="B44" t="str">
            <v>North</v>
          </cell>
        </row>
        <row r="45">
          <cell r="A45" t="str">
            <v>A926</v>
          </cell>
          <cell r="B45" t="str">
            <v>North</v>
          </cell>
        </row>
        <row r="46">
          <cell r="A46" t="str">
            <v>A927</v>
          </cell>
          <cell r="B46" t="str">
            <v>North</v>
          </cell>
        </row>
        <row r="47">
          <cell r="A47" t="str">
            <v>A930</v>
          </cell>
          <cell r="B47" t="str">
            <v>North</v>
          </cell>
        </row>
        <row r="48">
          <cell r="A48" t="str">
            <v>A931</v>
          </cell>
          <cell r="B48" t="str">
            <v>North</v>
          </cell>
        </row>
        <row r="49">
          <cell r="A49" t="str">
            <v>A932</v>
          </cell>
          <cell r="B49" t="str">
            <v>North</v>
          </cell>
        </row>
        <row r="50">
          <cell r="A50" t="str">
            <v>A933</v>
          </cell>
          <cell r="B50" t="str">
            <v>North</v>
          </cell>
        </row>
        <row r="51">
          <cell r="A51" t="str">
            <v>A934</v>
          </cell>
          <cell r="B51" t="str">
            <v>North</v>
          </cell>
        </row>
        <row r="52">
          <cell r="A52" t="str">
            <v>A935</v>
          </cell>
          <cell r="B52" t="str">
            <v>North</v>
          </cell>
        </row>
        <row r="53">
          <cell r="A53" t="str">
            <v>A936</v>
          </cell>
          <cell r="B53" t="str">
            <v>North</v>
          </cell>
        </row>
        <row r="54">
          <cell r="A54" t="str">
            <v>A940</v>
          </cell>
          <cell r="B54" t="str">
            <v>North</v>
          </cell>
        </row>
        <row r="55">
          <cell r="A55" t="str">
            <v>A941</v>
          </cell>
          <cell r="B55" t="str">
            <v>North</v>
          </cell>
        </row>
        <row r="56">
          <cell r="A56" t="str">
            <v>A942</v>
          </cell>
          <cell r="B56" t="str">
            <v>North</v>
          </cell>
        </row>
        <row r="57">
          <cell r="A57" t="str">
            <v>A943</v>
          </cell>
          <cell r="B57" t="str">
            <v>North</v>
          </cell>
        </row>
        <row r="58">
          <cell r="A58" t="str">
            <v>A970</v>
          </cell>
          <cell r="B58" t="str">
            <v>North</v>
          </cell>
        </row>
        <row r="59">
          <cell r="A59" t="str">
            <v>A971</v>
          </cell>
          <cell r="B59" t="str">
            <v>North</v>
          </cell>
        </row>
        <row r="60">
          <cell r="A60" t="str">
            <v>A972</v>
          </cell>
          <cell r="B60" t="str">
            <v>North</v>
          </cell>
        </row>
        <row r="61">
          <cell r="A61" t="str">
            <v>A974</v>
          </cell>
          <cell r="B61" t="str">
            <v>North</v>
          </cell>
        </row>
        <row r="62">
          <cell r="A62" t="str">
            <v>A835</v>
          </cell>
          <cell r="B62" t="str">
            <v>Central</v>
          </cell>
        </row>
        <row r="63">
          <cell r="A63" t="str">
            <v>E400</v>
          </cell>
          <cell r="B63" t="str">
            <v>Other NAO</v>
          </cell>
        </row>
        <row r="64">
          <cell r="A64" t="str">
            <v>E410</v>
          </cell>
          <cell r="B64" t="str">
            <v>Other NAO</v>
          </cell>
        </row>
        <row r="65">
          <cell r="A65" t="str">
            <v>E420</v>
          </cell>
          <cell r="B65" t="str">
            <v>Other NAO</v>
          </cell>
        </row>
        <row r="66">
          <cell r="A66" t="str">
            <v>E430</v>
          </cell>
          <cell r="B66" t="str">
            <v>Other NAO</v>
          </cell>
        </row>
        <row r="67">
          <cell r="A67" t="str">
            <v>E440</v>
          </cell>
          <cell r="B67" t="str">
            <v>Other NAO</v>
          </cell>
        </row>
        <row r="68">
          <cell r="A68" t="str">
            <v>E450</v>
          </cell>
          <cell r="B68" t="str">
            <v>Other NAO</v>
          </cell>
        </row>
        <row r="69">
          <cell r="A69" t="str">
            <v>A400</v>
          </cell>
          <cell r="B69" t="str">
            <v>Other NAO</v>
          </cell>
        </row>
        <row r="70">
          <cell r="A70" t="str">
            <v>A410</v>
          </cell>
          <cell r="B70" t="str">
            <v>Other NAO</v>
          </cell>
        </row>
        <row r="71">
          <cell r="A71" t="str">
            <v>A430</v>
          </cell>
          <cell r="B71" t="str">
            <v>Other NAO</v>
          </cell>
        </row>
        <row r="72">
          <cell r="A72" t="str">
            <v>A440</v>
          </cell>
          <cell r="B72" t="str">
            <v>Other NAO</v>
          </cell>
        </row>
        <row r="73">
          <cell r="A73" t="str">
            <v>A103</v>
          </cell>
          <cell r="B73" t="str">
            <v>Other NAO</v>
          </cell>
        </row>
        <row r="74">
          <cell r="A74" t="str">
            <v>A106</v>
          </cell>
          <cell r="B74" t="str">
            <v>Other NAO</v>
          </cell>
        </row>
        <row r="75">
          <cell r="A75" t="str">
            <v>E700</v>
          </cell>
          <cell r="B75" t="str">
            <v>Other NAO</v>
          </cell>
        </row>
        <row r="76">
          <cell r="A76" t="str">
            <v>E710</v>
          </cell>
          <cell r="B76" t="str">
            <v>Other NAO</v>
          </cell>
        </row>
        <row r="77">
          <cell r="A77" t="str">
            <v>E720</v>
          </cell>
          <cell r="B77" t="str">
            <v>Other NAO</v>
          </cell>
        </row>
        <row r="78">
          <cell r="A78" t="str">
            <v>E730</v>
          </cell>
          <cell r="B78" t="str">
            <v>Other NAO</v>
          </cell>
        </row>
        <row r="79">
          <cell r="A79" t="str">
            <v>E740</v>
          </cell>
          <cell r="B79" t="str">
            <v>Other NAO</v>
          </cell>
        </row>
        <row r="80">
          <cell r="A80" t="str">
            <v>E750</v>
          </cell>
          <cell r="B80" t="str">
            <v>Other NAO</v>
          </cell>
        </row>
        <row r="81">
          <cell r="A81" t="str">
            <v>E760</v>
          </cell>
          <cell r="B81" t="str">
            <v>Other NAO</v>
          </cell>
        </row>
        <row r="82">
          <cell r="A82" t="str">
            <v>S010</v>
          </cell>
          <cell r="B82" t="str">
            <v>Other NAO</v>
          </cell>
        </row>
        <row r="83">
          <cell r="A83" t="str">
            <v>E770</v>
          </cell>
          <cell r="B83" t="str">
            <v>Other NAO</v>
          </cell>
        </row>
        <row r="84">
          <cell r="A84" t="str">
            <v>S610</v>
          </cell>
          <cell r="B84" t="str">
            <v>Other NAO</v>
          </cell>
        </row>
        <row r="85">
          <cell r="A85" t="str">
            <v>S620</v>
          </cell>
          <cell r="B85" t="str">
            <v>Other NAO</v>
          </cell>
        </row>
        <row r="86">
          <cell r="A86" t="str">
            <v>U000</v>
          </cell>
          <cell r="B86" t="str">
            <v>NDC</v>
          </cell>
        </row>
        <row r="87">
          <cell r="A87" t="str">
            <v>U300</v>
          </cell>
          <cell r="B87" t="str">
            <v>NDC</v>
          </cell>
        </row>
        <row r="88">
          <cell r="A88" t="str">
            <v>C800</v>
          </cell>
          <cell r="B88" t="str">
            <v>NDC</v>
          </cell>
        </row>
        <row r="89">
          <cell r="A89" t="str">
            <v>E600</v>
          </cell>
          <cell r="B89" t="str">
            <v>NDC</v>
          </cell>
        </row>
        <row r="90">
          <cell r="A90" t="str">
            <v>E610</v>
          </cell>
          <cell r="B90" t="str">
            <v>NDC</v>
          </cell>
        </row>
        <row r="91">
          <cell r="A91" t="str">
            <v>E620</v>
          </cell>
          <cell r="B91" t="str">
            <v>NDC</v>
          </cell>
        </row>
        <row r="92">
          <cell r="A92" t="str">
            <v>A105</v>
          </cell>
          <cell r="B92" t="str">
            <v>NDC</v>
          </cell>
        </row>
        <row r="93">
          <cell r="A93" t="str">
            <v>A100</v>
          </cell>
          <cell r="B93" t="str">
            <v>NDC</v>
          </cell>
        </row>
        <row r="94">
          <cell r="A94" t="str">
            <v>A101</v>
          </cell>
          <cell r="B94" t="str">
            <v>NDC</v>
          </cell>
        </row>
        <row r="95">
          <cell r="A95" t="str">
            <v>A102</v>
          </cell>
          <cell r="B95" t="str">
            <v>NDC</v>
          </cell>
        </row>
        <row r="96">
          <cell r="A96" t="str">
            <v>A104</v>
          </cell>
          <cell r="B96" t="str">
            <v>NDC</v>
          </cell>
        </row>
        <row r="97">
          <cell r="A97" t="str">
            <v>A600</v>
          </cell>
          <cell r="B97" t="str">
            <v>NDC</v>
          </cell>
        </row>
        <row r="98">
          <cell r="A98" t="str">
            <v>A610</v>
          </cell>
          <cell r="B98" t="str">
            <v>NDC</v>
          </cell>
        </row>
        <row r="99">
          <cell r="A99" t="str">
            <v>A630</v>
          </cell>
          <cell r="B99" t="str">
            <v>NDC</v>
          </cell>
        </row>
        <row r="100">
          <cell r="A100" t="str">
            <v>E100</v>
          </cell>
          <cell r="B100" t="str">
            <v>NDC</v>
          </cell>
        </row>
        <row r="101">
          <cell r="A101" t="str">
            <v>E110</v>
          </cell>
          <cell r="B101" t="str">
            <v>NDC</v>
          </cell>
        </row>
        <row r="102">
          <cell r="A102" t="str">
            <v>E120</v>
          </cell>
          <cell r="B102" t="str">
            <v>NDC</v>
          </cell>
        </row>
        <row r="103">
          <cell r="A103" t="str">
            <v>E130</v>
          </cell>
          <cell r="B103" t="str">
            <v>NDC</v>
          </cell>
        </row>
        <row r="104">
          <cell r="A104" t="str">
            <v>E510</v>
          </cell>
          <cell r="B104" t="str">
            <v>NDC</v>
          </cell>
        </row>
        <row r="105">
          <cell r="A105" t="str">
            <v>E530</v>
          </cell>
          <cell r="B105" t="str">
            <v>NDC</v>
          </cell>
        </row>
        <row r="106">
          <cell r="A106" t="str">
            <v>E540</v>
          </cell>
          <cell r="B106" t="str">
            <v>NDC</v>
          </cell>
        </row>
        <row r="107">
          <cell r="A107" t="str">
            <v>E800</v>
          </cell>
          <cell r="B107" t="str">
            <v>NDC</v>
          </cell>
        </row>
        <row r="108">
          <cell r="A108" t="str">
            <v>E500</v>
          </cell>
          <cell r="B108" t="str">
            <v>NDC</v>
          </cell>
        </row>
        <row r="109">
          <cell r="A109" t="str">
            <v>E520</v>
          </cell>
          <cell r="B109" t="str">
            <v>NDC</v>
          </cell>
        </row>
        <row r="110">
          <cell r="A110" t="str">
            <v>E550</v>
          </cell>
          <cell r="B110" t="str">
            <v>NDC</v>
          </cell>
        </row>
        <row r="111">
          <cell r="A111" t="str">
            <v>E560</v>
          </cell>
          <cell r="B111" t="str">
            <v>NDC</v>
          </cell>
        </row>
        <row r="112">
          <cell r="A112" t="str">
            <v>E570</v>
          </cell>
          <cell r="B112" t="str">
            <v>NDC</v>
          </cell>
        </row>
        <row r="113">
          <cell r="A113" t="str">
            <v>E200</v>
          </cell>
          <cell r="B113" t="str">
            <v>NDC</v>
          </cell>
        </row>
        <row r="114">
          <cell r="A114" t="str">
            <v>E210</v>
          </cell>
          <cell r="B114" t="str">
            <v>NDC</v>
          </cell>
        </row>
        <row r="115">
          <cell r="A115" t="str">
            <v>E220</v>
          </cell>
          <cell r="B115" t="str">
            <v>NDC</v>
          </cell>
        </row>
        <row r="116">
          <cell r="A116" t="str">
            <v>E230</v>
          </cell>
          <cell r="B116" t="str">
            <v>NDC</v>
          </cell>
        </row>
        <row r="117">
          <cell r="A117" t="str">
            <v>E240</v>
          </cell>
          <cell r="B117" t="str">
            <v>NDC</v>
          </cell>
        </row>
        <row r="118">
          <cell r="A118" t="str">
            <v>E250</v>
          </cell>
          <cell r="B118" t="str">
            <v>NDC</v>
          </cell>
        </row>
        <row r="119">
          <cell r="A119" t="str">
            <v>E260</v>
          </cell>
          <cell r="B119" t="str">
            <v>NDC</v>
          </cell>
        </row>
        <row r="120">
          <cell r="A120" t="str">
            <v>E300</v>
          </cell>
          <cell r="B120" t="str">
            <v>NDC</v>
          </cell>
        </row>
        <row r="121">
          <cell r="A121" t="str">
            <v>E310</v>
          </cell>
          <cell r="B121" t="str">
            <v>NDC</v>
          </cell>
        </row>
        <row r="122">
          <cell r="A122" t="str">
            <v>E320</v>
          </cell>
          <cell r="B122" t="str">
            <v>NDC</v>
          </cell>
        </row>
        <row r="123">
          <cell r="A123" t="str">
            <v>E330</v>
          </cell>
          <cell r="B123" t="str">
            <v>NDC</v>
          </cell>
        </row>
        <row r="124">
          <cell r="A124" t="str">
            <v>E350</v>
          </cell>
          <cell r="B124" t="str">
            <v>NDC</v>
          </cell>
        </row>
        <row r="125">
          <cell r="A125" t="str">
            <v>E370</v>
          </cell>
          <cell r="B125" t="str">
            <v>NDC</v>
          </cell>
        </row>
      </sheetData>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g"/>
      <sheetName val="Load"/>
      <sheetName val="pr"/>
      <sheetName val="Detail"/>
    </sheetNames>
    <sheetDataSet>
      <sheetData sheetId="0" refreshError="1"/>
      <sheetData sheetId="1" refreshError="1"/>
      <sheetData sheetId="2" refreshError="1">
        <row r="1">
          <cell r="A1" t="str">
            <v>Work Order</v>
          </cell>
          <cell r="B1" t="str">
            <v>Project</v>
          </cell>
        </row>
        <row r="2">
          <cell r="A2" t="str">
            <v>ARBRF</v>
          </cell>
          <cell r="B2" t="str">
            <v>ARE</v>
          </cell>
        </row>
        <row r="3">
          <cell r="A3" t="str">
            <v>ARINSP</v>
          </cell>
          <cell r="B3" t="str">
            <v>ARE</v>
          </cell>
        </row>
        <row r="4">
          <cell r="A4" t="str">
            <v>ARSWIT</v>
          </cell>
          <cell r="B4" t="str">
            <v>ARE</v>
          </cell>
        </row>
        <row r="5">
          <cell r="A5" t="str">
            <v>ARP0390H</v>
          </cell>
          <cell r="B5" t="str">
            <v>ARN</v>
          </cell>
        </row>
        <row r="6">
          <cell r="A6" t="str">
            <v>ARP0641H</v>
          </cell>
          <cell r="B6" t="str">
            <v>ARN</v>
          </cell>
        </row>
        <row r="7">
          <cell r="A7" t="str">
            <v>ARP0653H</v>
          </cell>
          <cell r="B7" t="str">
            <v>ARN</v>
          </cell>
        </row>
        <row r="8">
          <cell r="A8" t="str">
            <v>ARP0787H</v>
          </cell>
          <cell r="B8" t="str">
            <v>ARN</v>
          </cell>
        </row>
        <row r="9">
          <cell r="A9" t="str">
            <v>WT7277</v>
          </cell>
          <cell r="B9" t="str">
            <v>ARN</v>
          </cell>
        </row>
        <row r="10">
          <cell r="A10" t="str">
            <v>ARP0932H</v>
          </cell>
          <cell r="B10" t="str">
            <v>ARN</v>
          </cell>
        </row>
        <row r="11">
          <cell r="A11" t="str">
            <v>ARP0939H</v>
          </cell>
          <cell r="B11" t="str">
            <v>ARN</v>
          </cell>
        </row>
        <row r="12">
          <cell r="A12" t="str">
            <v>ARP0951H</v>
          </cell>
          <cell r="B12" t="str">
            <v>ARN</v>
          </cell>
        </row>
        <row r="13">
          <cell r="A13" t="str">
            <v>2045191</v>
          </cell>
          <cell r="B13" t="str">
            <v>ARS</v>
          </cell>
        </row>
        <row r="14">
          <cell r="A14" t="str">
            <v>EASE0023</v>
          </cell>
          <cell r="B14" t="str">
            <v>ARS</v>
          </cell>
        </row>
        <row r="15">
          <cell r="A15" t="str">
            <v>WSK7104</v>
          </cell>
          <cell r="B15" t="str">
            <v>ARS</v>
          </cell>
        </row>
        <row r="16">
          <cell r="A16" t="str">
            <v>JTB7070</v>
          </cell>
          <cell r="B16" t="str">
            <v>AU001T</v>
          </cell>
        </row>
        <row r="17">
          <cell r="A17" t="str">
            <v>JTB7084</v>
          </cell>
          <cell r="B17" t="str">
            <v>AU001T</v>
          </cell>
        </row>
        <row r="18">
          <cell r="A18" t="str">
            <v>JTB6213</v>
          </cell>
          <cell r="B18" t="str">
            <v>AU002N</v>
          </cell>
        </row>
        <row r="19">
          <cell r="A19" t="str">
            <v>JTB6096</v>
          </cell>
          <cell r="B19" t="str">
            <v>AU002T</v>
          </cell>
        </row>
        <row r="20">
          <cell r="A20" t="str">
            <v>SO8MLFI</v>
          </cell>
          <cell r="B20" t="str">
            <v>AU003E</v>
          </cell>
        </row>
        <row r="21">
          <cell r="A21" t="str">
            <v>JSC7113</v>
          </cell>
          <cell r="B21" t="str">
            <v>AU007S</v>
          </cell>
        </row>
        <row r="22">
          <cell r="A22" t="str">
            <v>JTB6190</v>
          </cell>
          <cell r="B22" t="str">
            <v>AU008N</v>
          </cell>
        </row>
        <row r="23">
          <cell r="A23" t="str">
            <v>WCD7021</v>
          </cell>
          <cell r="B23" t="str">
            <v>AU012C</v>
          </cell>
        </row>
        <row r="24">
          <cell r="A24" t="str">
            <v>SO8MSOFT</v>
          </cell>
          <cell r="B24" t="str">
            <v>AU013</v>
          </cell>
        </row>
        <row r="25">
          <cell r="A25" t="str">
            <v>SO8MSUB</v>
          </cell>
          <cell r="B25" t="str">
            <v>AU013</v>
          </cell>
        </row>
        <row r="26">
          <cell r="A26" t="str">
            <v>SOM0001</v>
          </cell>
          <cell r="B26" t="str">
            <v>AU013</v>
          </cell>
        </row>
        <row r="27">
          <cell r="A27" t="str">
            <v>SOM0008</v>
          </cell>
          <cell r="B27" t="str">
            <v>AU013</v>
          </cell>
        </row>
        <row r="28">
          <cell r="A28" t="str">
            <v>SOM7537</v>
          </cell>
          <cell r="B28" t="str">
            <v>AU013</v>
          </cell>
        </row>
        <row r="29">
          <cell r="A29" t="str">
            <v>SOM7702</v>
          </cell>
          <cell r="B29" t="str">
            <v>AU013</v>
          </cell>
        </row>
        <row r="30">
          <cell r="A30" t="str">
            <v>SOM8502</v>
          </cell>
          <cell r="B30" t="str">
            <v>AU013</v>
          </cell>
        </row>
        <row r="31">
          <cell r="A31" t="str">
            <v>SOM8506</v>
          </cell>
          <cell r="B31" t="str">
            <v>AU013</v>
          </cell>
        </row>
        <row r="32">
          <cell r="A32" t="str">
            <v>SOM8512</v>
          </cell>
          <cell r="B32" t="str">
            <v>AU013</v>
          </cell>
        </row>
        <row r="33">
          <cell r="A33" t="str">
            <v>SOM8532</v>
          </cell>
          <cell r="B33" t="str">
            <v>AU013</v>
          </cell>
        </row>
        <row r="34">
          <cell r="A34" t="str">
            <v>SOM8537</v>
          </cell>
          <cell r="B34" t="str">
            <v>AU013</v>
          </cell>
        </row>
        <row r="35">
          <cell r="A35" t="str">
            <v>SOM8538</v>
          </cell>
          <cell r="B35" t="str">
            <v>AU013</v>
          </cell>
        </row>
        <row r="36">
          <cell r="A36" t="str">
            <v>SOM8544</v>
          </cell>
          <cell r="B36" t="str">
            <v>AU013</v>
          </cell>
        </row>
        <row r="37">
          <cell r="A37" t="str">
            <v>SOM8568</v>
          </cell>
          <cell r="B37" t="str">
            <v>AU013</v>
          </cell>
        </row>
        <row r="38">
          <cell r="A38" t="str">
            <v>SOM8612</v>
          </cell>
          <cell r="B38" t="str">
            <v>AU013</v>
          </cell>
        </row>
        <row r="39">
          <cell r="A39" t="str">
            <v>SOM8620</v>
          </cell>
          <cell r="B39" t="str">
            <v>AU013</v>
          </cell>
        </row>
        <row r="40">
          <cell r="A40" t="str">
            <v>SOM8623</v>
          </cell>
          <cell r="B40" t="str">
            <v>AU013</v>
          </cell>
        </row>
        <row r="41">
          <cell r="A41" t="str">
            <v>SOM8654</v>
          </cell>
          <cell r="B41" t="str">
            <v>AU013</v>
          </cell>
        </row>
        <row r="42">
          <cell r="A42" t="str">
            <v>SOM8657</v>
          </cell>
          <cell r="B42" t="str">
            <v>AU013</v>
          </cell>
        </row>
        <row r="43">
          <cell r="A43" t="str">
            <v>SOM8686</v>
          </cell>
          <cell r="B43" t="str">
            <v>AU013</v>
          </cell>
        </row>
        <row r="44">
          <cell r="A44" t="str">
            <v>SOM8687</v>
          </cell>
          <cell r="B44" t="str">
            <v>AU013</v>
          </cell>
        </row>
        <row r="45">
          <cell r="A45" t="str">
            <v>SOM8702</v>
          </cell>
          <cell r="B45" t="str">
            <v>AU013</v>
          </cell>
        </row>
        <row r="46">
          <cell r="A46" t="str">
            <v>SOM8722</v>
          </cell>
          <cell r="B46" t="str">
            <v>AU013</v>
          </cell>
        </row>
        <row r="47">
          <cell r="A47" t="str">
            <v>SOS7687</v>
          </cell>
          <cell r="B47" t="str">
            <v>AU013</v>
          </cell>
        </row>
        <row r="48">
          <cell r="A48" t="str">
            <v>SOS7702</v>
          </cell>
          <cell r="B48" t="str">
            <v>AU013</v>
          </cell>
        </row>
        <row r="49">
          <cell r="A49" t="str">
            <v>SOS8506</v>
          </cell>
          <cell r="B49" t="str">
            <v>AU013</v>
          </cell>
        </row>
        <row r="50">
          <cell r="A50" t="str">
            <v>SOS8521</v>
          </cell>
          <cell r="B50" t="str">
            <v>AU013</v>
          </cell>
        </row>
        <row r="51">
          <cell r="A51" t="str">
            <v>SOS8525</v>
          </cell>
          <cell r="B51" t="str">
            <v>AU013</v>
          </cell>
        </row>
        <row r="52">
          <cell r="A52" t="str">
            <v>SOS8537</v>
          </cell>
          <cell r="B52" t="str">
            <v>AU013</v>
          </cell>
        </row>
        <row r="53">
          <cell r="A53" t="str">
            <v>SOS8538</v>
          </cell>
          <cell r="B53" t="str">
            <v>AU013</v>
          </cell>
        </row>
        <row r="54">
          <cell r="A54" t="str">
            <v>SOS8539</v>
          </cell>
          <cell r="B54" t="str">
            <v>AU013</v>
          </cell>
        </row>
        <row r="55">
          <cell r="A55" t="str">
            <v>SOS8544</v>
          </cell>
          <cell r="B55" t="str">
            <v>AU013</v>
          </cell>
        </row>
        <row r="56">
          <cell r="A56" t="str">
            <v>SOS8562</v>
          </cell>
          <cell r="B56" t="str">
            <v>AU013</v>
          </cell>
        </row>
        <row r="57">
          <cell r="A57" t="str">
            <v>SOS8569</v>
          </cell>
          <cell r="B57" t="str">
            <v>AU013</v>
          </cell>
        </row>
        <row r="58">
          <cell r="A58" t="str">
            <v>SOS8608</v>
          </cell>
          <cell r="B58" t="str">
            <v>AU013</v>
          </cell>
        </row>
        <row r="59">
          <cell r="A59" t="str">
            <v>SOS8612</v>
          </cell>
          <cell r="B59" t="str">
            <v>AU013</v>
          </cell>
        </row>
        <row r="60">
          <cell r="A60" t="str">
            <v>SOS8614</v>
          </cell>
          <cell r="B60" t="str">
            <v>AU013</v>
          </cell>
        </row>
        <row r="61">
          <cell r="A61" t="str">
            <v>SOS8630</v>
          </cell>
          <cell r="B61" t="str">
            <v>AU013</v>
          </cell>
        </row>
        <row r="62">
          <cell r="A62" t="str">
            <v>SOS8664</v>
          </cell>
          <cell r="B62" t="str">
            <v>AU013</v>
          </cell>
        </row>
        <row r="63">
          <cell r="A63" t="str">
            <v>SOS8687</v>
          </cell>
          <cell r="B63" t="str">
            <v>AU013</v>
          </cell>
        </row>
        <row r="64">
          <cell r="A64" t="str">
            <v>SOS8702</v>
          </cell>
          <cell r="B64" t="str">
            <v>AU013</v>
          </cell>
        </row>
        <row r="65">
          <cell r="A65" t="str">
            <v>SOS8715</v>
          </cell>
          <cell r="B65" t="str">
            <v>AU013</v>
          </cell>
        </row>
        <row r="66">
          <cell r="A66" t="str">
            <v>SOM0002</v>
          </cell>
          <cell r="B66" t="str">
            <v>AU014E</v>
          </cell>
        </row>
        <row r="67">
          <cell r="A67" t="str">
            <v>SOM0009</v>
          </cell>
          <cell r="B67" t="str">
            <v>AU014E</v>
          </cell>
        </row>
        <row r="68">
          <cell r="A68" t="str">
            <v>SO24978</v>
          </cell>
          <cell r="B68" t="str">
            <v>CC002</v>
          </cell>
        </row>
        <row r="69">
          <cell r="A69" t="str">
            <v>SO26081</v>
          </cell>
          <cell r="B69" t="str">
            <v>CC002</v>
          </cell>
        </row>
        <row r="70">
          <cell r="A70" t="str">
            <v>SO260911</v>
          </cell>
          <cell r="B70" t="str">
            <v>CC002</v>
          </cell>
        </row>
        <row r="71">
          <cell r="A71" t="str">
            <v>SO260912</v>
          </cell>
          <cell r="B71" t="str">
            <v>CC002</v>
          </cell>
        </row>
        <row r="72">
          <cell r="A72" t="str">
            <v>SO260913</v>
          </cell>
          <cell r="B72" t="str">
            <v>CC002</v>
          </cell>
        </row>
        <row r="73">
          <cell r="A73" t="str">
            <v>SO260914</v>
          </cell>
          <cell r="B73" t="str">
            <v>CC002</v>
          </cell>
        </row>
        <row r="74">
          <cell r="A74" t="str">
            <v>SO26133</v>
          </cell>
          <cell r="B74" t="str">
            <v>CC002</v>
          </cell>
        </row>
        <row r="75">
          <cell r="A75" t="str">
            <v>SO26138</v>
          </cell>
          <cell r="B75" t="str">
            <v>CC002</v>
          </cell>
        </row>
        <row r="76">
          <cell r="A76" t="str">
            <v>SO26225</v>
          </cell>
          <cell r="B76" t="str">
            <v>CC002</v>
          </cell>
        </row>
        <row r="77">
          <cell r="A77" t="str">
            <v>SO26257</v>
          </cell>
          <cell r="B77" t="str">
            <v>CC002</v>
          </cell>
        </row>
        <row r="78">
          <cell r="A78" t="str">
            <v>SO26279</v>
          </cell>
          <cell r="B78" t="str">
            <v>CC002</v>
          </cell>
        </row>
        <row r="79">
          <cell r="A79" t="str">
            <v>SO26292</v>
          </cell>
          <cell r="B79" t="str">
            <v>CC002</v>
          </cell>
        </row>
        <row r="80">
          <cell r="A80" t="str">
            <v>SO26304</v>
          </cell>
          <cell r="B80" t="str">
            <v>CC002</v>
          </cell>
        </row>
        <row r="81">
          <cell r="A81" t="str">
            <v>SO26309</v>
          </cell>
          <cell r="B81" t="str">
            <v>CC002</v>
          </cell>
        </row>
        <row r="82">
          <cell r="A82" t="str">
            <v>SO26314</v>
          </cell>
          <cell r="B82" t="str">
            <v>CC002</v>
          </cell>
        </row>
        <row r="83">
          <cell r="A83" t="str">
            <v>SO26324</v>
          </cell>
          <cell r="B83" t="str">
            <v>CC002</v>
          </cell>
        </row>
        <row r="84">
          <cell r="A84" t="str">
            <v>SO27001</v>
          </cell>
          <cell r="B84" t="str">
            <v>CC002</v>
          </cell>
        </row>
        <row r="85">
          <cell r="A85" t="str">
            <v>SOM0005</v>
          </cell>
          <cell r="B85" t="str">
            <v>CC002</v>
          </cell>
        </row>
        <row r="86">
          <cell r="A86" t="str">
            <v>SOM0010</v>
          </cell>
          <cell r="B86" t="str">
            <v>CC002</v>
          </cell>
        </row>
        <row r="87">
          <cell r="A87" t="str">
            <v>SO260901</v>
          </cell>
          <cell r="B87" t="str">
            <v>CC003</v>
          </cell>
        </row>
        <row r="88">
          <cell r="A88" t="str">
            <v>SO260891</v>
          </cell>
          <cell r="B88" t="str">
            <v>CC007</v>
          </cell>
        </row>
        <row r="89">
          <cell r="A89" t="str">
            <v>SO261131</v>
          </cell>
          <cell r="B89" t="str">
            <v>CC007</v>
          </cell>
        </row>
        <row r="90">
          <cell r="A90" t="str">
            <v>SO261132</v>
          </cell>
          <cell r="B90" t="str">
            <v>CC007</v>
          </cell>
        </row>
        <row r="91">
          <cell r="A91" t="str">
            <v>SO261133</v>
          </cell>
          <cell r="B91" t="str">
            <v>CC007</v>
          </cell>
        </row>
        <row r="92">
          <cell r="A92" t="str">
            <v>SO261134</v>
          </cell>
          <cell r="B92" t="str">
            <v>CC007</v>
          </cell>
        </row>
        <row r="93">
          <cell r="A93" t="str">
            <v>SO26238</v>
          </cell>
          <cell r="B93" t="str">
            <v>CC007</v>
          </cell>
        </row>
        <row r="94">
          <cell r="A94" t="str">
            <v>SO26241</v>
          </cell>
          <cell r="B94" t="str">
            <v>CC007</v>
          </cell>
        </row>
        <row r="95">
          <cell r="A95" t="str">
            <v>SO26307</v>
          </cell>
          <cell r="B95" t="str">
            <v>CC007</v>
          </cell>
        </row>
        <row r="96">
          <cell r="A96" t="str">
            <v>SOM0006</v>
          </cell>
          <cell r="B96" t="str">
            <v>CC007</v>
          </cell>
        </row>
        <row r="97">
          <cell r="A97" t="str">
            <v>SO26259</v>
          </cell>
          <cell r="B97" t="str">
            <v>CC011</v>
          </cell>
        </row>
        <row r="98">
          <cell r="A98" t="str">
            <v>SO26264</v>
          </cell>
          <cell r="B98" t="str">
            <v>CC011</v>
          </cell>
        </row>
        <row r="99">
          <cell r="A99" t="str">
            <v>JSC7115</v>
          </cell>
          <cell r="B99" t="str">
            <v>CC012</v>
          </cell>
        </row>
        <row r="100">
          <cell r="A100" t="str">
            <v>SO26258</v>
          </cell>
          <cell r="B100" t="str">
            <v>CC012</v>
          </cell>
        </row>
        <row r="101">
          <cell r="A101" t="str">
            <v>SO26276</v>
          </cell>
          <cell r="B101" t="str">
            <v>CC013</v>
          </cell>
        </row>
        <row r="102">
          <cell r="A102" t="str">
            <v>SO26161</v>
          </cell>
          <cell r="B102" t="str">
            <v>CC017</v>
          </cell>
        </row>
        <row r="103">
          <cell r="A103" t="str">
            <v>SO26206</v>
          </cell>
          <cell r="B103" t="str">
            <v>CC017</v>
          </cell>
        </row>
        <row r="104">
          <cell r="A104" t="str">
            <v>SO26029</v>
          </cell>
          <cell r="B104" t="str">
            <v>CC020</v>
          </cell>
        </row>
        <row r="105">
          <cell r="A105" t="str">
            <v>SO26106</v>
          </cell>
          <cell r="B105" t="str">
            <v>CC020</v>
          </cell>
        </row>
        <row r="106">
          <cell r="A106" t="str">
            <v>SO26207</v>
          </cell>
          <cell r="B106" t="str">
            <v>CC020</v>
          </cell>
        </row>
        <row r="107">
          <cell r="A107" t="str">
            <v>SO26280</v>
          </cell>
          <cell r="B107" t="str">
            <v>CC020</v>
          </cell>
        </row>
        <row r="108">
          <cell r="A108" t="str">
            <v>SO26284</v>
          </cell>
          <cell r="B108" t="str">
            <v>CC020</v>
          </cell>
        </row>
        <row r="109">
          <cell r="A109" t="str">
            <v>SO26285</v>
          </cell>
          <cell r="B109" t="str">
            <v>CC020</v>
          </cell>
        </row>
        <row r="110">
          <cell r="A110" t="str">
            <v>SO26286</v>
          </cell>
          <cell r="B110" t="str">
            <v>CC020</v>
          </cell>
        </row>
        <row r="111">
          <cell r="A111" t="str">
            <v>SOM0004</v>
          </cell>
          <cell r="B111" t="str">
            <v>CC020</v>
          </cell>
        </row>
        <row r="112">
          <cell r="A112" t="str">
            <v>JSC6014</v>
          </cell>
          <cell r="B112" t="str">
            <v>CC021</v>
          </cell>
        </row>
        <row r="113">
          <cell r="A113" t="str">
            <v>JSD6020</v>
          </cell>
          <cell r="B113" t="str">
            <v>CC021</v>
          </cell>
        </row>
        <row r="114">
          <cell r="A114" t="str">
            <v>TMVRSL1</v>
          </cell>
          <cell r="B114" t="str">
            <v>CC021</v>
          </cell>
        </row>
        <row r="115">
          <cell r="A115" t="str">
            <v>TMVRSL2</v>
          </cell>
          <cell r="B115" t="str">
            <v>CC021</v>
          </cell>
        </row>
        <row r="116">
          <cell r="A116" t="str">
            <v>TMVRSL3</v>
          </cell>
          <cell r="B116" t="str">
            <v>CC021</v>
          </cell>
        </row>
        <row r="117">
          <cell r="A117" t="str">
            <v>TMVRSL4</v>
          </cell>
          <cell r="B117" t="str">
            <v>CC021</v>
          </cell>
        </row>
        <row r="118">
          <cell r="A118" t="str">
            <v>TMVRSL5</v>
          </cell>
          <cell r="B118" t="str">
            <v>CC021</v>
          </cell>
        </row>
        <row r="119">
          <cell r="A119" t="str">
            <v>TMVRSL6</v>
          </cell>
          <cell r="B119" t="str">
            <v>CC021</v>
          </cell>
        </row>
        <row r="120">
          <cell r="A120" t="str">
            <v>TMVRSL7</v>
          </cell>
          <cell r="B120" t="str">
            <v>CC021</v>
          </cell>
        </row>
        <row r="121">
          <cell r="A121" t="str">
            <v>2026304</v>
          </cell>
          <cell r="B121" t="str">
            <v>DS002C</v>
          </cell>
        </row>
        <row r="122">
          <cell r="A122" t="str">
            <v>2074622</v>
          </cell>
          <cell r="B122" t="str">
            <v>DS002C</v>
          </cell>
        </row>
        <row r="123">
          <cell r="A123" t="str">
            <v>2074714</v>
          </cell>
          <cell r="B123" t="str">
            <v>DS002C</v>
          </cell>
        </row>
        <row r="124">
          <cell r="A124" t="str">
            <v>2083045</v>
          </cell>
          <cell r="B124" t="str">
            <v>DS002C</v>
          </cell>
        </row>
        <row r="125">
          <cell r="A125" t="str">
            <v>2090091</v>
          </cell>
          <cell r="B125" t="str">
            <v>DS002C</v>
          </cell>
        </row>
        <row r="126">
          <cell r="A126" t="str">
            <v>2091365</v>
          </cell>
          <cell r="B126" t="str">
            <v>DS002C</v>
          </cell>
        </row>
        <row r="127">
          <cell r="A127" t="str">
            <v>KNI80001</v>
          </cell>
          <cell r="B127" t="str">
            <v>DS002N</v>
          </cell>
        </row>
        <row r="128">
          <cell r="A128" t="str">
            <v>KNI80003</v>
          </cell>
          <cell r="B128" t="str">
            <v>DS002N</v>
          </cell>
        </row>
        <row r="129">
          <cell r="A129" t="str">
            <v>KNI80004</v>
          </cell>
          <cell r="B129" t="str">
            <v>DS002N</v>
          </cell>
        </row>
        <row r="130">
          <cell r="A130" t="str">
            <v>KNI80005</v>
          </cell>
          <cell r="B130" t="str">
            <v>DS002N</v>
          </cell>
        </row>
        <row r="131">
          <cell r="A131" t="str">
            <v>KNI80006</v>
          </cell>
          <cell r="B131" t="str">
            <v>DS002N</v>
          </cell>
        </row>
        <row r="132">
          <cell r="A132" t="str">
            <v>KNI80007</v>
          </cell>
          <cell r="B132" t="str">
            <v>DS002N</v>
          </cell>
        </row>
        <row r="133">
          <cell r="A133" t="str">
            <v>KNI80008</v>
          </cell>
          <cell r="B133" t="str">
            <v>DS002N</v>
          </cell>
        </row>
        <row r="134">
          <cell r="A134" t="str">
            <v>KNI80009</v>
          </cell>
          <cell r="B134" t="str">
            <v>DS002N</v>
          </cell>
        </row>
        <row r="135">
          <cell r="A135" t="str">
            <v>KNI80010</v>
          </cell>
          <cell r="B135" t="str">
            <v>DS002N</v>
          </cell>
        </row>
        <row r="136">
          <cell r="A136" t="str">
            <v>KNI80016</v>
          </cell>
          <cell r="B136" t="str">
            <v>DS002N</v>
          </cell>
        </row>
        <row r="137">
          <cell r="A137" t="str">
            <v>KNI80017</v>
          </cell>
          <cell r="B137" t="str">
            <v>DS002N</v>
          </cell>
        </row>
        <row r="138">
          <cell r="A138" t="str">
            <v>KNI80018</v>
          </cell>
          <cell r="B138" t="str">
            <v>DS002N</v>
          </cell>
        </row>
        <row r="139">
          <cell r="A139" t="str">
            <v>KNI80019</v>
          </cell>
          <cell r="B139" t="str">
            <v>DS002N</v>
          </cell>
        </row>
        <row r="140">
          <cell r="A140" t="str">
            <v>KNI80020</v>
          </cell>
          <cell r="B140" t="str">
            <v>DS002N</v>
          </cell>
        </row>
        <row r="141">
          <cell r="A141" t="str">
            <v>KNK80008</v>
          </cell>
          <cell r="B141" t="str">
            <v>DS002N</v>
          </cell>
        </row>
        <row r="142">
          <cell r="A142" t="str">
            <v>KNK80026</v>
          </cell>
          <cell r="B142" t="str">
            <v>DS002N</v>
          </cell>
        </row>
        <row r="143">
          <cell r="A143" t="str">
            <v>KNK80027</v>
          </cell>
          <cell r="B143" t="str">
            <v>DS002N</v>
          </cell>
        </row>
        <row r="144">
          <cell r="A144" t="str">
            <v>KNK80028</v>
          </cell>
          <cell r="B144" t="str">
            <v>DS002N</v>
          </cell>
        </row>
        <row r="145">
          <cell r="A145" t="str">
            <v>KNK80029</v>
          </cell>
          <cell r="B145" t="str">
            <v>DS002N</v>
          </cell>
        </row>
        <row r="146">
          <cell r="A146" t="str">
            <v>KNK80030</v>
          </cell>
          <cell r="B146" t="str">
            <v>DS002N</v>
          </cell>
        </row>
        <row r="147">
          <cell r="A147" t="str">
            <v>KNK80031</v>
          </cell>
          <cell r="B147" t="str">
            <v>DS002N</v>
          </cell>
        </row>
        <row r="148">
          <cell r="A148" t="str">
            <v>KNK80032</v>
          </cell>
          <cell r="B148" t="str">
            <v>DS002N</v>
          </cell>
        </row>
        <row r="149">
          <cell r="A149" t="str">
            <v>KNK80033</v>
          </cell>
          <cell r="B149" t="str">
            <v>DS002N</v>
          </cell>
        </row>
        <row r="150">
          <cell r="A150" t="str">
            <v>KNK80034</v>
          </cell>
          <cell r="B150" t="str">
            <v>DS002N</v>
          </cell>
        </row>
        <row r="151">
          <cell r="A151" t="str">
            <v>KNK80035</v>
          </cell>
          <cell r="B151" t="str">
            <v>DS002N</v>
          </cell>
        </row>
        <row r="152">
          <cell r="A152" t="str">
            <v>KNK80036</v>
          </cell>
          <cell r="B152" t="str">
            <v>DS002N</v>
          </cell>
        </row>
        <row r="153">
          <cell r="A153" t="str">
            <v>KNK80037</v>
          </cell>
          <cell r="B153" t="str">
            <v>DS002N</v>
          </cell>
        </row>
        <row r="154">
          <cell r="A154" t="str">
            <v>KNK80038</v>
          </cell>
          <cell r="B154" t="str">
            <v>DS002N</v>
          </cell>
        </row>
        <row r="155">
          <cell r="A155" t="str">
            <v>KNK80039</v>
          </cell>
          <cell r="B155" t="str">
            <v>DS002N</v>
          </cell>
        </row>
        <row r="156">
          <cell r="A156" t="str">
            <v>KNK80040</v>
          </cell>
          <cell r="B156" t="str">
            <v>DS002N</v>
          </cell>
        </row>
        <row r="157">
          <cell r="A157" t="str">
            <v>KNK80041</v>
          </cell>
          <cell r="B157" t="str">
            <v>DS002N</v>
          </cell>
        </row>
        <row r="158">
          <cell r="A158" t="str">
            <v>KNK80042</v>
          </cell>
          <cell r="B158" t="str">
            <v>DS002N</v>
          </cell>
        </row>
        <row r="159">
          <cell r="A159" t="str">
            <v>KNK80043</v>
          </cell>
          <cell r="B159" t="str">
            <v>DS002N</v>
          </cell>
        </row>
        <row r="160">
          <cell r="A160" t="str">
            <v>KNK80044</v>
          </cell>
          <cell r="B160" t="str">
            <v>DS002N</v>
          </cell>
        </row>
        <row r="161">
          <cell r="A161" t="str">
            <v>KNK80045</v>
          </cell>
          <cell r="B161" t="str">
            <v>DS002N</v>
          </cell>
        </row>
        <row r="162">
          <cell r="A162" t="str">
            <v>KNK80046</v>
          </cell>
          <cell r="B162" t="str">
            <v>DS002N</v>
          </cell>
        </row>
        <row r="163">
          <cell r="A163" t="str">
            <v>KNK80047</v>
          </cell>
          <cell r="B163" t="str">
            <v>DS002N</v>
          </cell>
        </row>
        <row r="164">
          <cell r="A164" t="str">
            <v>KNK80048</v>
          </cell>
          <cell r="B164" t="str">
            <v>DS002N</v>
          </cell>
        </row>
        <row r="165">
          <cell r="A165" t="str">
            <v>KNR70064</v>
          </cell>
          <cell r="B165" t="str">
            <v>DS002N</v>
          </cell>
        </row>
        <row r="166">
          <cell r="A166" t="str">
            <v>KNR7RETR</v>
          </cell>
          <cell r="B166" t="str">
            <v>DS002N</v>
          </cell>
        </row>
        <row r="167">
          <cell r="A167" t="str">
            <v>KNR80001</v>
          </cell>
          <cell r="B167" t="str">
            <v>DS002N</v>
          </cell>
        </row>
        <row r="168">
          <cell r="A168" t="str">
            <v>KNR80002</v>
          </cell>
          <cell r="B168" t="str">
            <v>DS002N</v>
          </cell>
        </row>
        <row r="169">
          <cell r="A169" t="str">
            <v>KNT80000</v>
          </cell>
          <cell r="B169" t="str">
            <v>DS002N</v>
          </cell>
        </row>
        <row r="170">
          <cell r="A170" t="str">
            <v>KNT80002</v>
          </cell>
          <cell r="B170" t="str">
            <v>DS002N</v>
          </cell>
        </row>
        <row r="171">
          <cell r="A171" t="str">
            <v>KNT80007</v>
          </cell>
          <cell r="B171" t="str">
            <v>DS002N</v>
          </cell>
        </row>
        <row r="172">
          <cell r="A172" t="str">
            <v>KNT80009</v>
          </cell>
          <cell r="B172" t="str">
            <v>DS002N</v>
          </cell>
        </row>
        <row r="173">
          <cell r="A173" t="str">
            <v>KNT80010</v>
          </cell>
          <cell r="B173" t="str">
            <v>DS002N</v>
          </cell>
        </row>
        <row r="174">
          <cell r="A174" t="str">
            <v>KNT80011</v>
          </cell>
          <cell r="B174" t="str">
            <v>DS002N</v>
          </cell>
        </row>
        <row r="175">
          <cell r="A175" t="str">
            <v>KNT80012</v>
          </cell>
          <cell r="B175" t="str">
            <v>DS002N</v>
          </cell>
        </row>
        <row r="176">
          <cell r="A176" t="str">
            <v>KNT80013</v>
          </cell>
          <cell r="B176" t="str">
            <v>DS002N</v>
          </cell>
        </row>
        <row r="177">
          <cell r="A177" t="str">
            <v>KNT80014</v>
          </cell>
          <cell r="B177" t="str">
            <v>DS002N</v>
          </cell>
        </row>
        <row r="178">
          <cell r="A178" t="str">
            <v>KNT80015</v>
          </cell>
          <cell r="B178" t="str">
            <v>DS002N</v>
          </cell>
        </row>
        <row r="179">
          <cell r="A179" t="str">
            <v>KNT80016</v>
          </cell>
          <cell r="B179" t="str">
            <v>DS002N</v>
          </cell>
        </row>
        <row r="180">
          <cell r="A180" t="str">
            <v>KNT8RETR</v>
          </cell>
          <cell r="B180" t="str">
            <v>DS002N</v>
          </cell>
        </row>
        <row r="181">
          <cell r="A181" t="str">
            <v>KNU70027</v>
          </cell>
          <cell r="B181" t="str">
            <v>DS002N</v>
          </cell>
        </row>
        <row r="182">
          <cell r="A182" t="str">
            <v>KNU80001</v>
          </cell>
          <cell r="B182" t="str">
            <v>DS002N</v>
          </cell>
        </row>
        <row r="183">
          <cell r="A183" t="str">
            <v>KNU80004</v>
          </cell>
          <cell r="B183" t="str">
            <v>DS002N</v>
          </cell>
        </row>
        <row r="184">
          <cell r="A184" t="str">
            <v>KNU80005</v>
          </cell>
          <cell r="B184" t="str">
            <v>DS002N</v>
          </cell>
        </row>
        <row r="185">
          <cell r="A185" t="str">
            <v>1917961</v>
          </cell>
          <cell r="B185" t="str">
            <v>DS002S</v>
          </cell>
        </row>
        <row r="186">
          <cell r="A186" t="str">
            <v>2026745</v>
          </cell>
          <cell r="B186" t="str">
            <v>DS002S</v>
          </cell>
        </row>
        <row r="187">
          <cell r="A187" t="str">
            <v>2048061</v>
          </cell>
          <cell r="B187" t="str">
            <v>DS002S</v>
          </cell>
        </row>
        <row r="188">
          <cell r="A188" t="str">
            <v>2048658</v>
          </cell>
          <cell r="B188" t="str">
            <v>DS002S</v>
          </cell>
        </row>
        <row r="189">
          <cell r="A189" t="str">
            <v>2051111</v>
          </cell>
          <cell r="B189" t="str">
            <v>DS002S</v>
          </cell>
        </row>
        <row r="190">
          <cell r="A190" t="str">
            <v>2051617</v>
          </cell>
          <cell r="B190" t="str">
            <v>DS002S</v>
          </cell>
        </row>
        <row r="191">
          <cell r="A191" t="str">
            <v>2051619</v>
          </cell>
          <cell r="B191" t="str">
            <v>DS002S</v>
          </cell>
        </row>
        <row r="192">
          <cell r="A192" t="str">
            <v>2054575</v>
          </cell>
          <cell r="B192" t="str">
            <v>DS002S</v>
          </cell>
        </row>
        <row r="193">
          <cell r="A193" t="str">
            <v>2054576</v>
          </cell>
          <cell r="B193" t="str">
            <v>DS002S</v>
          </cell>
        </row>
        <row r="194">
          <cell r="A194" t="str">
            <v>2062875</v>
          </cell>
          <cell r="B194" t="str">
            <v>DS002S</v>
          </cell>
        </row>
        <row r="195">
          <cell r="A195" t="str">
            <v>2066442</v>
          </cell>
          <cell r="B195" t="str">
            <v>DS002S</v>
          </cell>
        </row>
        <row r="196">
          <cell r="A196" t="str">
            <v>2066477</v>
          </cell>
          <cell r="B196" t="str">
            <v>DS002S</v>
          </cell>
        </row>
        <row r="197">
          <cell r="A197" t="str">
            <v>2068131</v>
          </cell>
          <cell r="B197" t="str">
            <v>DS002S</v>
          </cell>
        </row>
        <row r="198">
          <cell r="A198" t="str">
            <v>2068329</v>
          </cell>
          <cell r="B198" t="str">
            <v>DS002S</v>
          </cell>
        </row>
        <row r="199">
          <cell r="A199" t="str">
            <v>2068330</v>
          </cell>
          <cell r="B199" t="str">
            <v>DS002S</v>
          </cell>
        </row>
        <row r="200">
          <cell r="A200" t="str">
            <v>2070450</v>
          </cell>
          <cell r="B200" t="str">
            <v>DS002S</v>
          </cell>
        </row>
        <row r="201">
          <cell r="A201" t="str">
            <v>2072241</v>
          </cell>
          <cell r="B201" t="str">
            <v>DS002S</v>
          </cell>
        </row>
        <row r="202">
          <cell r="A202" t="str">
            <v>2072283</v>
          </cell>
          <cell r="B202" t="str">
            <v>DS002S</v>
          </cell>
        </row>
        <row r="203">
          <cell r="A203" t="str">
            <v>2072904</v>
          </cell>
          <cell r="B203" t="str">
            <v>DS002S</v>
          </cell>
        </row>
        <row r="204">
          <cell r="A204" t="str">
            <v>2079675</v>
          </cell>
          <cell r="B204" t="str">
            <v>DS002S</v>
          </cell>
        </row>
        <row r="205">
          <cell r="A205" t="str">
            <v>2080343</v>
          </cell>
          <cell r="B205" t="str">
            <v>DS002S</v>
          </cell>
        </row>
        <row r="206">
          <cell r="A206" t="str">
            <v>2082436</v>
          </cell>
          <cell r="B206" t="str">
            <v>DS002S</v>
          </cell>
        </row>
        <row r="207">
          <cell r="A207" t="str">
            <v>2083951</v>
          </cell>
          <cell r="B207" t="str">
            <v>DS002S</v>
          </cell>
        </row>
        <row r="208">
          <cell r="A208" t="str">
            <v>2090144</v>
          </cell>
          <cell r="B208" t="str">
            <v>DS002S</v>
          </cell>
        </row>
        <row r="209">
          <cell r="A209" t="str">
            <v>2090411</v>
          </cell>
          <cell r="B209" t="str">
            <v>DS002S</v>
          </cell>
        </row>
        <row r="210">
          <cell r="A210" t="str">
            <v>2049611</v>
          </cell>
          <cell r="B210" t="str">
            <v>DS003C</v>
          </cell>
        </row>
        <row r="211">
          <cell r="A211" t="str">
            <v>2070426</v>
          </cell>
          <cell r="B211" t="str">
            <v>DS003C</v>
          </cell>
        </row>
        <row r="212">
          <cell r="A212" t="str">
            <v>2074555</v>
          </cell>
          <cell r="B212" t="str">
            <v>DS003C</v>
          </cell>
        </row>
        <row r="213">
          <cell r="A213" t="str">
            <v>2074697</v>
          </cell>
          <cell r="B213" t="str">
            <v>DS003C</v>
          </cell>
        </row>
        <row r="214">
          <cell r="A214" t="str">
            <v>2083994</v>
          </cell>
          <cell r="B214" t="str">
            <v>DS003C</v>
          </cell>
        </row>
        <row r="215">
          <cell r="A215" t="str">
            <v>2084159</v>
          </cell>
          <cell r="B215" t="str">
            <v>DS003C</v>
          </cell>
        </row>
        <row r="216">
          <cell r="A216" t="str">
            <v>2086369</v>
          </cell>
          <cell r="B216" t="str">
            <v>DS003C</v>
          </cell>
        </row>
        <row r="217">
          <cell r="A217" t="str">
            <v>2087318</v>
          </cell>
          <cell r="B217" t="str">
            <v>DS003C</v>
          </cell>
        </row>
        <row r="218">
          <cell r="A218" t="str">
            <v>2090093</v>
          </cell>
          <cell r="B218" t="str">
            <v>DS003C</v>
          </cell>
        </row>
        <row r="219">
          <cell r="A219" t="str">
            <v>2091362</v>
          </cell>
          <cell r="B219" t="str">
            <v>DS003C</v>
          </cell>
        </row>
        <row r="220">
          <cell r="A220" t="str">
            <v>ECT76045</v>
          </cell>
          <cell r="B220" t="str">
            <v>DS003C</v>
          </cell>
        </row>
        <row r="221">
          <cell r="A221" t="str">
            <v>2025576</v>
          </cell>
          <cell r="B221" t="str">
            <v>DS003C</v>
          </cell>
        </row>
        <row r="222">
          <cell r="A222" t="str">
            <v>2030284</v>
          </cell>
          <cell r="B222" t="str">
            <v>DS003C</v>
          </cell>
        </row>
        <row r="223">
          <cell r="A223" t="str">
            <v>2036991</v>
          </cell>
          <cell r="B223" t="str">
            <v>DS003C</v>
          </cell>
        </row>
        <row r="224">
          <cell r="A224" t="str">
            <v>2062961</v>
          </cell>
          <cell r="B224" t="str">
            <v>DS003C</v>
          </cell>
        </row>
        <row r="225">
          <cell r="A225" t="str">
            <v>2062964</v>
          </cell>
          <cell r="B225" t="str">
            <v>DS003C</v>
          </cell>
        </row>
        <row r="226">
          <cell r="A226" t="str">
            <v>2084020</v>
          </cell>
          <cell r="B226" t="str">
            <v>DS003C</v>
          </cell>
        </row>
        <row r="227">
          <cell r="A227" t="str">
            <v>2084021</v>
          </cell>
          <cell r="B227" t="str">
            <v>DS003C</v>
          </cell>
        </row>
        <row r="228">
          <cell r="A228" t="str">
            <v>2084022</v>
          </cell>
          <cell r="B228" t="str">
            <v>DS003C</v>
          </cell>
        </row>
        <row r="229">
          <cell r="A229" t="str">
            <v>1759176</v>
          </cell>
          <cell r="B229" t="str">
            <v>DS003C</v>
          </cell>
        </row>
        <row r="230">
          <cell r="A230" t="str">
            <v>1921342</v>
          </cell>
          <cell r="B230" t="str">
            <v>DS003C</v>
          </cell>
        </row>
        <row r="231">
          <cell r="A231" t="str">
            <v>2028076</v>
          </cell>
          <cell r="B231" t="str">
            <v>DS003C</v>
          </cell>
        </row>
        <row r="232">
          <cell r="A232" t="str">
            <v>2029030</v>
          </cell>
          <cell r="B232" t="str">
            <v>DS003C</v>
          </cell>
        </row>
        <row r="233">
          <cell r="A233" t="str">
            <v>2029077</v>
          </cell>
          <cell r="B233" t="str">
            <v>DS003C</v>
          </cell>
        </row>
        <row r="234">
          <cell r="A234" t="str">
            <v>2029643</v>
          </cell>
          <cell r="B234" t="str">
            <v>DS003C</v>
          </cell>
        </row>
        <row r="235">
          <cell r="A235" t="str">
            <v>2029645</v>
          </cell>
          <cell r="B235" t="str">
            <v>DS003C</v>
          </cell>
        </row>
        <row r="236">
          <cell r="A236" t="str">
            <v>2029646</v>
          </cell>
          <cell r="B236" t="str">
            <v>DS003C</v>
          </cell>
        </row>
        <row r="237">
          <cell r="A237" t="str">
            <v>2030236</v>
          </cell>
          <cell r="B237" t="str">
            <v>DS003C</v>
          </cell>
        </row>
        <row r="238">
          <cell r="A238" t="str">
            <v>2034284</v>
          </cell>
          <cell r="B238" t="str">
            <v>DS003C</v>
          </cell>
        </row>
        <row r="239">
          <cell r="A239" t="str">
            <v>2067062</v>
          </cell>
          <cell r="B239" t="str">
            <v>DS003C</v>
          </cell>
        </row>
        <row r="240">
          <cell r="A240" t="str">
            <v>2067063</v>
          </cell>
          <cell r="B240" t="str">
            <v>DS003C</v>
          </cell>
        </row>
        <row r="241">
          <cell r="A241" t="str">
            <v>2067088</v>
          </cell>
          <cell r="B241" t="str">
            <v>DS003C</v>
          </cell>
        </row>
        <row r="242">
          <cell r="A242" t="str">
            <v>2067092</v>
          </cell>
          <cell r="B242" t="str">
            <v>DS003C</v>
          </cell>
        </row>
        <row r="243">
          <cell r="A243" t="str">
            <v>2067094</v>
          </cell>
          <cell r="B243" t="str">
            <v>DS003C</v>
          </cell>
        </row>
        <row r="244">
          <cell r="A244" t="str">
            <v>2067275</v>
          </cell>
          <cell r="B244" t="str">
            <v>DS003C</v>
          </cell>
        </row>
        <row r="245">
          <cell r="A245" t="str">
            <v>2082491</v>
          </cell>
          <cell r="B245" t="str">
            <v>DS003C</v>
          </cell>
        </row>
        <row r="246">
          <cell r="A246" t="str">
            <v>2084119</v>
          </cell>
          <cell r="B246" t="str">
            <v>DS003C</v>
          </cell>
        </row>
        <row r="247">
          <cell r="A247" t="str">
            <v>2086377</v>
          </cell>
          <cell r="B247" t="str">
            <v>DS003C</v>
          </cell>
        </row>
        <row r="248">
          <cell r="A248" t="str">
            <v>2001131</v>
          </cell>
          <cell r="B248" t="str">
            <v>DS003C</v>
          </cell>
        </row>
        <row r="249">
          <cell r="A249" t="str">
            <v>2030281</v>
          </cell>
          <cell r="B249" t="str">
            <v>DS003C</v>
          </cell>
        </row>
        <row r="250">
          <cell r="A250" t="str">
            <v>2034306</v>
          </cell>
          <cell r="B250" t="str">
            <v>DS003C</v>
          </cell>
        </row>
        <row r="251">
          <cell r="A251" t="str">
            <v>2075043</v>
          </cell>
          <cell r="B251" t="str">
            <v>DS003C</v>
          </cell>
        </row>
        <row r="252">
          <cell r="A252" t="str">
            <v>1935292A</v>
          </cell>
          <cell r="B252" t="str">
            <v>DS003C</v>
          </cell>
        </row>
        <row r="253">
          <cell r="A253" t="str">
            <v>2066508</v>
          </cell>
          <cell r="B253" t="str">
            <v>DS003C</v>
          </cell>
        </row>
        <row r="254">
          <cell r="A254" t="str">
            <v>2066509</v>
          </cell>
          <cell r="B254" t="str">
            <v>DS003C</v>
          </cell>
        </row>
        <row r="255">
          <cell r="A255" t="str">
            <v>1664562</v>
          </cell>
          <cell r="B255" t="str">
            <v>DS003N</v>
          </cell>
        </row>
        <row r="256">
          <cell r="A256" t="str">
            <v>1709952</v>
          </cell>
          <cell r="B256" t="str">
            <v>DS003N</v>
          </cell>
        </row>
        <row r="257">
          <cell r="A257" t="str">
            <v>1869692</v>
          </cell>
          <cell r="B257" t="str">
            <v>DS003N</v>
          </cell>
        </row>
        <row r="258">
          <cell r="A258" t="str">
            <v>1928760</v>
          </cell>
          <cell r="B258" t="str">
            <v>DS003N</v>
          </cell>
        </row>
        <row r="259">
          <cell r="A259" t="str">
            <v>1929798</v>
          </cell>
          <cell r="B259" t="str">
            <v>DS003N</v>
          </cell>
        </row>
        <row r="260">
          <cell r="A260" t="str">
            <v>1965793</v>
          </cell>
          <cell r="B260" t="str">
            <v>DS003N</v>
          </cell>
        </row>
        <row r="261">
          <cell r="A261" t="str">
            <v>1973123</v>
          </cell>
          <cell r="B261" t="str">
            <v>DS003N</v>
          </cell>
        </row>
        <row r="262">
          <cell r="A262" t="str">
            <v>1985862</v>
          </cell>
          <cell r="B262" t="str">
            <v>DS003N</v>
          </cell>
        </row>
        <row r="263">
          <cell r="A263" t="str">
            <v>2036689</v>
          </cell>
          <cell r="B263" t="str">
            <v>DS003N</v>
          </cell>
        </row>
        <row r="264">
          <cell r="A264" t="str">
            <v>2036690</v>
          </cell>
          <cell r="B264" t="str">
            <v>DS003N</v>
          </cell>
        </row>
        <row r="265">
          <cell r="A265" t="str">
            <v>1851345</v>
          </cell>
          <cell r="B265" t="str">
            <v>DS003N</v>
          </cell>
        </row>
        <row r="266">
          <cell r="A266" t="str">
            <v>1851346</v>
          </cell>
          <cell r="B266" t="str">
            <v>DS003N</v>
          </cell>
        </row>
        <row r="267">
          <cell r="A267" t="str">
            <v>1851348</v>
          </cell>
          <cell r="B267" t="str">
            <v>DS003N</v>
          </cell>
        </row>
        <row r="268">
          <cell r="A268" t="str">
            <v>1851349</v>
          </cell>
          <cell r="B268" t="str">
            <v>DS003N</v>
          </cell>
        </row>
        <row r="269">
          <cell r="A269" t="str">
            <v>KNI82001</v>
          </cell>
          <cell r="B269" t="str">
            <v>DS003N</v>
          </cell>
        </row>
        <row r="270">
          <cell r="A270" t="str">
            <v>KNI82003</v>
          </cell>
          <cell r="B270" t="str">
            <v>DS003N</v>
          </cell>
        </row>
        <row r="271">
          <cell r="A271" t="str">
            <v>KNI82004</v>
          </cell>
          <cell r="B271" t="str">
            <v>DS003N</v>
          </cell>
        </row>
        <row r="272">
          <cell r="A272" t="str">
            <v>KNI82007</v>
          </cell>
          <cell r="B272" t="str">
            <v>DS003N</v>
          </cell>
        </row>
        <row r="273">
          <cell r="A273" t="str">
            <v>KNR82001</v>
          </cell>
          <cell r="B273" t="str">
            <v>DS003N</v>
          </cell>
        </row>
        <row r="274">
          <cell r="A274" t="str">
            <v>KNR82002</v>
          </cell>
          <cell r="B274" t="str">
            <v>DS003N</v>
          </cell>
        </row>
        <row r="275">
          <cell r="A275" t="str">
            <v>KNR82003</v>
          </cell>
          <cell r="B275" t="str">
            <v>DS003N</v>
          </cell>
        </row>
        <row r="276">
          <cell r="A276" t="str">
            <v>KNS82003</v>
          </cell>
          <cell r="B276" t="str">
            <v>DS003N</v>
          </cell>
        </row>
        <row r="277">
          <cell r="A277" t="str">
            <v>1851378</v>
          </cell>
          <cell r="B277" t="str">
            <v>DS003N</v>
          </cell>
        </row>
        <row r="278">
          <cell r="A278" t="str">
            <v>1851379</v>
          </cell>
          <cell r="B278" t="str">
            <v>DS003N</v>
          </cell>
        </row>
        <row r="279">
          <cell r="A279" t="str">
            <v>2068154</v>
          </cell>
          <cell r="B279" t="str">
            <v>DS003N</v>
          </cell>
        </row>
        <row r="280">
          <cell r="A280" t="str">
            <v>2068156</v>
          </cell>
          <cell r="B280" t="str">
            <v>DS003N</v>
          </cell>
        </row>
        <row r="281">
          <cell r="A281" t="str">
            <v>KNI75019</v>
          </cell>
          <cell r="B281" t="str">
            <v>DS003N</v>
          </cell>
        </row>
        <row r="282">
          <cell r="A282" t="str">
            <v>KNI75020</v>
          </cell>
          <cell r="B282" t="str">
            <v>DS003N</v>
          </cell>
        </row>
        <row r="283">
          <cell r="A283" t="str">
            <v>KNI85001</v>
          </cell>
          <cell r="B283" t="str">
            <v>DS003N</v>
          </cell>
        </row>
        <row r="284">
          <cell r="A284" t="str">
            <v>KNK85002</v>
          </cell>
          <cell r="B284" t="str">
            <v>DS003N</v>
          </cell>
        </row>
        <row r="285">
          <cell r="A285" t="str">
            <v>KNK85003</v>
          </cell>
          <cell r="B285" t="str">
            <v>DS003N</v>
          </cell>
        </row>
        <row r="286">
          <cell r="A286" t="str">
            <v>KNR75040</v>
          </cell>
          <cell r="B286" t="str">
            <v>DS003N</v>
          </cell>
        </row>
        <row r="287">
          <cell r="A287" t="str">
            <v>KNR75046</v>
          </cell>
          <cell r="B287" t="str">
            <v>DS003N</v>
          </cell>
        </row>
        <row r="288">
          <cell r="A288" t="str">
            <v>KNR75047</v>
          </cell>
          <cell r="B288" t="str">
            <v>DS003N</v>
          </cell>
        </row>
        <row r="289">
          <cell r="A289" t="str">
            <v>KNR75048</v>
          </cell>
          <cell r="B289" t="str">
            <v>DS003N</v>
          </cell>
        </row>
        <row r="290">
          <cell r="A290" t="str">
            <v>KNR75049</v>
          </cell>
          <cell r="B290" t="str">
            <v>DS003N</v>
          </cell>
        </row>
        <row r="291">
          <cell r="A291" t="str">
            <v>KNR75050</v>
          </cell>
          <cell r="B291" t="str">
            <v>DS003N</v>
          </cell>
        </row>
        <row r="292">
          <cell r="A292" t="str">
            <v>KNR75052</v>
          </cell>
          <cell r="B292" t="str">
            <v>DS003N</v>
          </cell>
        </row>
        <row r="293">
          <cell r="A293" t="str">
            <v>KNT85001</v>
          </cell>
          <cell r="B293" t="str">
            <v>DS003N</v>
          </cell>
        </row>
        <row r="294">
          <cell r="A294" t="str">
            <v>1963084</v>
          </cell>
          <cell r="B294" t="str">
            <v>DS003N</v>
          </cell>
        </row>
        <row r="295">
          <cell r="A295" t="str">
            <v>2062931</v>
          </cell>
          <cell r="B295" t="str">
            <v>DS003N</v>
          </cell>
        </row>
        <row r="296">
          <cell r="A296" t="str">
            <v>KNI88008</v>
          </cell>
          <cell r="B296" t="str">
            <v>DS003N</v>
          </cell>
        </row>
        <row r="297">
          <cell r="A297" t="str">
            <v>KNR78002</v>
          </cell>
          <cell r="B297" t="str">
            <v>DS003N</v>
          </cell>
        </row>
        <row r="298">
          <cell r="A298" t="str">
            <v>KNR78003</v>
          </cell>
          <cell r="B298" t="str">
            <v>DS003N</v>
          </cell>
        </row>
        <row r="299">
          <cell r="A299" t="str">
            <v>KNR78031</v>
          </cell>
          <cell r="B299" t="str">
            <v>DS003N</v>
          </cell>
        </row>
        <row r="300">
          <cell r="A300" t="str">
            <v>2068429</v>
          </cell>
          <cell r="B300" t="str">
            <v>DS003S</v>
          </cell>
        </row>
        <row r="301">
          <cell r="A301" t="str">
            <v>TSX7005</v>
          </cell>
          <cell r="B301" t="str">
            <v>DS003S</v>
          </cell>
        </row>
        <row r="302">
          <cell r="A302" t="str">
            <v>2003516</v>
          </cell>
          <cell r="B302" t="str">
            <v>DS003S</v>
          </cell>
        </row>
        <row r="303">
          <cell r="A303" t="str">
            <v>2033983</v>
          </cell>
          <cell r="B303" t="str">
            <v>DS003S</v>
          </cell>
        </row>
        <row r="304">
          <cell r="A304" t="str">
            <v>2034819</v>
          </cell>
          <cell r="B304" t="str">
            <v>DS003S</v>
          </cell>
        </row>
        <row r="305">
          <cell r="A305" t="str">
            <v>2035194</v>
          </cell>
          <cell r="B305" t="str">
            <v>DS003S</v>
          </cell>
        </row>
        <row r="306">
          <cell r="A306" t="str">
            <v>2062204</v>
          </cell>
          <cell r="B306" t="str">
            <v>DS003S</v>
          </cell>
        </row>
        <row r="307">
          <cell r="A307" t="str">
            <v>2068132</v>
          </cell>
          <cell r="B307" t="str">
            <v>DS003S</v>
          </cell>
        </row>
        <row r="308">
          <cell r="A308" t="str">
            <v>2068327</v>
          </cell>
          <cell r="B308" t="str">
            <v>DS003S</v>
          </cell>
        </row>
        <row r="309">
          <cell r="A309" t="str">
            <v>2068328</v>
          </cell>
          <cell r="B309" t="str">
            <v>DS003S</v>
          </cell>
        </row>
        <row r="310">
          <cell r="A310" t="str">
            <v>2073423</v>
          </cell>
          <cell r="B310" t="str">
            <v>DS003S</v>
          </cell>
        </row>
        <row r="311">
          <cell r="A311" t="str">
            <v>2078688</v>
          </cell>
          <cell r="B311" t="str">
            <v>DS003S</v>
          </cell>
        </row>
        <row r="312">
          <cell r="A312" t="str">
            <v>2080256</v>
          </cell>
          <cell r="B312" t="str">
            <v>DS003S</v>
          </cell>
        </row>
        <row r="313">
          <cell r="A313" t="str">
            <v>2082443</v>
          </cell>
          <cell r="B313" t="str">
            <v>DS003S</v>
          </cell>
        </row>
        <row r="314">
          <cell r="A314" t="str">
            <v>2083123</v>
          </cell>
          <cell r="B314" t="str">
            <v>DS003S</v>
          </cell>
        </row>
        <row r="315">
          <cell r="A315" t="str">
            <v>2094882</v>
          </cell>
          <cell r="B315" t="str">
            <v>DS003S</v>
          </cell>
        </row>
        <row r="316">
          <cell r="A316" t="str">
            <v>ESS8802</v>
          </cell>
          <cell r="B316" t="str">
            <v>DS003S</v>
          </cell>
        </row>
        <row r="317">
          <cell r="A317" t="str">
            <v>ESS8805</v>
          </cell>
          <cell r="B317" t="str">
            <v>DS003S</v>
          </cell>
        </row>
        <row r="318">
          <cell r="A318" t="str">
            <v>KSS6008</v>
          </cell>
          <cell r="B318" t="str">
            <v>DS003S</v>
          </cell>
        </row>
        <row r="319">
          <cell r="A319" t="str">
            <v>WSS6075</v>
          </cell>
          <cell r="B319" t="str">
            <v>DS003S</v>
          </cell>
        </row>
        <row r="320">
          <cell r="A320" t="str">
            <v>2082792</v>
          </cell>
          <cell r="B320" t="str">
            <v>DS003S</v>
          </cell>
        </row>
        <row r="321">
          <cell r="A321" t="str">
            <v>WSK7054</v>
          </cell>
          <cell r="B321" t="str">
            <v>DS003S</v>
          </cell>
        </row>
        <row r="322">
          <cell r="A322" t="str">
            <v>WSS7078</v>
          </cell>
          <cell r="B322" t="str">
            <v>DS003S</v>
          </cell>
        </row>
        <row r="323">
          <cell r="A323" t="str">
            <v>1996587</v>
          </cell>
          <cell r="B323" t="str">
            <v>DS003S</v>
          </cell>
        </row>
        <row r="324">
          <cell r="A324" t="str">
            <v>2048959</v>
          </cell>
          <cell r="B324" t="str">
            <v>DS003S</v>
          </cell>
        </row>
        <row r="325">
          <cell r="A325" t="str">
            <v>WSK7075</v>
          </cell>
          <cell r="B325" t="str">
            <v>DS003S</v>
          </cell>
        </row>
        <row r="326">
          <cell r="A326" t="str">
            <v>WSK7097</v>
          </cell>
          <cell r="B326" t="str">
            <v>DS003S</v>
          </cell>
        </row>
        <row r="327">
          <cell r="A327" t="str">
            <v>WSK7100</v>
          </cell>
          <cell r="B327" t="str">
            <v>DS003S</v>
          </cell>
        </row>
        <row r="328">
          <cell r="A328" t="str">
            <v>WSS7039</v>
          </cell>
          <cell r="B328" t="str">
            <v>DS003S</v>
          </cell>
        </row>
        <row r="329">
          <cell r="A329" t="str">
            <v>1957446</v>
          </cell>
          <cell r="B329" t="str">
            <v>DS003S</v>
          </cell>
        </row>
        <row r="330">
          <cell r="A330" t="str">
            <v>2031479</v>
          </cell>
          <cell r="B330" t="str">
            <v>DS003S</v>
          </cell>
        </row>
        <row r="331">
          <cell r="A331" t="str">
            <v>2069264</v>
          </cell>
          <cell r="B331" t="str">
            <v>DS003S</v>
          </cell>
        </row>
        <row r="332">
          <cell r="A332" t="str">
            <v>2057521</v>
          </cell>
          <cell r="B332" t="str">
            <v>DS004C</v>
          </cell>
        </row>
        <row r="333">
          <cell r="A333" t="str">
            <v>1492373</v>
          </cell>
          <cell r="B333" t="str">
            <v>DS004C</v>
          </cell>
        </row>
        <row r="334">
          <cell r="A334" t="str">
            <v>2020711</v>
          </cell>
          <cell r="B334" t="str">
            <v>DS004C</v>
          </cell>
        </row>
        <row r="335">
          <cell r="A335" t="str">
            <v>2020721</v>
          </cell>
          <cell r="B335" t="str">
            <v>DS004C</v>
          </cell>
        </row>
        <row r="336">
          <cell r="A336" t="str">
            <v>2036082</v>
          </cell>
          <cell r="B336" t="str">
            <v>DS004C</v>
          </cell>
        </row>
        <row r="337">
          <cell r="A337" t="str">
            <v>2041951</v>
          </cell>
          <cell r="B337" t="str">
            <v>DS004C</v>
          </cell>
        </row>
        <row r="338">
          <cell r="A338" t="str">
            <v>2041952</v>
          </cell>
          <cell r="B338" t="str">
            <v>DS004C</v>
          </cell>
        </row>
        <row r="339">
          <cell r="A339" t="str">
            <v>2045094</v>
          </cell>
          <cell r="B339" t="str">
            <v>DS004C</v>
          </cell>
        </row>
        <row r="340">
          <cell r="A340" t="str">
            <v>2048903</v>
          </cell>
          <cell r="B340" t="str">
            <v>DS004C</v>
          </cell>
        </row>
        <row r="341">
          <cell r="A341" t="str">
            <v>2051616</v>
          </cell>
          <cell r="B341" t="str">
            <v>DS004C</v>
          </cell>
        </row>
        <row r="342">
          <cell r="A342" t="str">
            <v>2066908</v>
          </cell>
          <cell r="B342" t="str">
            <v>DS004C</v>
          </cell>
        </row>
        <row r="343">
          <cell r="A343" t="str">
            <v>2066912</v>
          </cell>
          <cell r="B343" t="str">
            <v>DS004C</v>
          </cell>
        </row>
        <row r="344">
          <cell r="A344" t="str">
            <v>2067035</v>
          </cell>
          <cell r="B344" t="str">
            <v>DS004C</v>
          </cell>
        </row>
        <row r="345">
          <cell r="A345" t="str">
            <v>2067777</v>
          </cell>
          <cell r="B345" t="str">
            <v>DS004C</v>
          </cell>
        </row>
        <row r="346">
          <cell r="A346" t="str">
            <v>2072340</v>
          </cell>
          <cell r="B346" t="str">
            <v>DS004C</v>
          </cell>
        </row>
        <row r="347">
          <cell r="A347" t="str">
            <v>2074849</v>
          </cell>
          <cell r="B347" t="str">
            <v>DS004C</v>
          </cell>
        </row>
        <row r="348">
          <cell r="A348" t="str">
            <v>2074850</v>
          </cell>
          <cell r="B348" t="str">
            <v>DS004C</v>
          </cell>
        </row>
        <row r="349">
          <cell r="A349" t="str">
            <v>2074851</v>
          </cell>
          <cell r="B349" t="str">
            <v>DS004C</v>
          </cell>
        </row>
        <row r="350">
          <cell r="A350" t="str">
            <v>2081693</v>
          </cell>
          <cell r="B350" t="str">
            <v>DS004C</v>
          </cell>
        </row>
        <row r="351">
          <cell r="A351" t="str">
            <v>2085229</v>
          </cell>
          <cell r="B351" t="str">
            <v>DS004C</v>
          </cell>
        </row>
        <row r="352">
          <cell r="A352" t="str">
            <v>2085861</v>
          </cell>
          <cell r="B352" t="str">
            <v>DS004C</v>
          </cell>
        </row>
        <row r="353">
          <cell r="A353" t="str">
            <v>2090725</v>
          </cell>
          <cell r="B353" t="str">
            <v>DS004C</v>
          </cell>
        </row>
        <row r="354">
          <cell r="A354" t="str">
            <v>ECK76240</v>
          </cell>
          <cell r="B354" t="str">
            <v>DS004C</v>
          </cell>
        </row>
        <row r="355">
          <cell r="A355" t="str">
            <v>ECS70831</v>
          </cell>
          <cell r="B355" t="str">
            <v>DS004C</v>
          </cell>
        </row>
        <row r="356">
          <cell r="A356" t="str">
            <v>ECS72424</v>
          </cell>
          <cell r="B356" t="str">
            <v>DS004C</v>
          </cell>
        </row>
        <row r="357">
          <cell r="A357" t="str">
            <v>ECT80002</v>
          </cell>
          <cell r="B357" t="str">
            <v>DS004C</v>
          </cell>
        </row>
        <row r="358">
          <cell r="A358" t="str">
            <v>ECT80005</v>
          </cell>
          <cell r="B358" t="str">
            <v>DS004C</v>
          </cell>
        </row>
        <row r="359">
          <cell r="A359" t="str">
            <v>SCS7099</v>
          </cell>
          <cell r="B359" t="str">
            <v>DS004C</v>
          </cell>
        </row>
        <row r="360">
          <cell r="A360" t="str">
            <v>2006969</v>
          </cell>
          <cell r="B360" t="str">
            <v>DS004C</v>
          </cell>
        </row>
        <row r="361">
          <cell r="A361" t="str">
            <v>2006971</v>
          </cell>
          <cell r="B361" t="str">
            <v>DS004C</v>
          </cell>
        </row>
        <row r="362">
          <cell r="A362" t="str">
            <v>1982284</v>
          </cell>
          <cell r="B362" t="str">
            <v>DS004C</v>
          </cell>
        </row>
        <row r="363">
          <cell r="A363" t="str">
            <v>1988439</v>
          </cell>
          <cell r="B363" t="str">
            <v>DS004C</v>
          </cell>
        </row>
        <row r="364">
          <cell r="A364" t="str">
            <v>2034639</v>
          </cell>
          <cell r="B364" t="str">
            <v>DS004C</v>
          </cell>
        </row>
        <row r="365">
          <cell r="A365" t="str">
            <v>2042144</v>
          </cell>
          <cell r="B365" t="str">
            <v>DS004C</v>
          </cell>
        </row>
        <row r="366">
          <cell r="A366" t="str">
            <v>2045323</v>
          </cell>
          <cell r="B366" t="str">
            <v>DS004C</v>
          </cell>
        </row>
        <row r="367">
          <cell r="A367" t="str">
            <v>2062184</v>
          </cell>
          <cell r="B367" t="str">
            <v>DS004C</v>
          </cell>
        </row>
        <row r="368">
          <cell r="A368" t="str">
            <v>2067231</v>
          </cell>
          <cell r="B368" t="str">
            <v>DS004C</v>
          </cell>
        </row>
        <row r="369">
          <cell r="A369" t="str">
            <v>2074881</v>
          </cell>
          <cell r="B369" t="str">
            <v>DS004C</v>
          </cell>
        </row>
        <row r="370">
          <cell r="A370" t="str">
            <v>2078996</v>
          </cell>
          <cell r="B370" t="str">
            <v>DS004C</v>
          </cell>
        </row>
        <row r="371">
          <cell r="A371" t="str">
            <v>2081857</v>
          </cell>
          <cell r="B371" t="str">
            <v>DS004C</v>
          </cell>
        </row>
        <row r="372">
          <cell r="A372" t="str">
            <v>2084132</v>
          </cell>
          <cell r="B372" t="str">
            <v>DS004C</v>
          </cell>
        </row>
        <row r="373">
          <cell r="A373" t="str">
            <v>2091038</v>
          </cell>
          <cell r="B373" t="str">
            <v>DS004C</v>
          </cell>
        </row>
        <row r="374">
          <cell r="A374" t="str">
            <v>2091111</v>
          </cell>
          <cell r="B374" t="str">
            <v>DS004C</v>
          </cell>
        </row>
        <row r="375">
          <cell r="A375" t="str">
            <v>2091122</v>
          </cell>
          <cell r="B375" t="str">
            <v>DS004C</v>
          </cell>
        </row>
        <row r="376">
          <cell r="A376" t="str">
            <v>1928627</v>
          </cell>
          <cell r="B376" t="str">
            <v>DS004C</v>
          </cell>
        </row>
        <row r="377">
          <cell r="A377" t="str">
            <v>1928649</v>
          </cell>
          <cell r="B377" t="str">
            <v>DS004C</v>
          </cell>
        </row>
        <row r="378">
          <cell r="A378" t="str">
            <v>1935496</v>
          </cell>
          <cell r="B378" t="str">
            <v>DS004C</v>
          </cell>
        </row>
        <row r="379">
          <cell r="A379" t="str">
            <v>1950411</v>
          </cell>
          <cell r="B379" t="str">
            <v>DS004C</v>
          </cell>
        </row>
        <row r="380">
          <cell r="A380" t="str">
            <v>2068114</v>
          </cell>
          <cell r="B380" t="str">
            <v>DS004C</v>
          </cell>
        </row>
        <row r="381">
          <cell r="A381" t="str">
            <v>2025116</v>
          </cell>
          <cell r="B381" t="str">
            <v>DS004C</v>
          </cell>
        </row>
        <row r="382">
          <cell r="A382" t="str">
            <v>1836245A</v>
          </cell>
          <cell r="B382" t="str">
            <v>DS004C</v>
          </cell>
        </row>
        <row r="383">
          <cell r="A383" t="str">
            <v>1907173</v>
          </cell>
          <cell r="B383" t="str">
            <v>DS004C</v>
          </cell>
        </row>
        <row r="384">
          <cell r="A384" t="str">
            <v>1988457</v>
          </cell>
          <cell r="B384" t="str">
            <v>DS004C</v>
          </cell>
        </row>
        <row r="385">
          <cell r="A385" t="str">
            <v>2045325</v>
          </cell>
          <cell r="B385" t="str">
            <v>DS004C</v>
          </cell>
        </row>
        <row r="386">
          <cell r="A386" t="str">
            <v>2054055</v>
          </cell>
          <cell r="B386" t="str">
            <v>DS004C</v>
          </cell>
        </row>
        <row r="387">
          <cell r="A387" t="str">
            <v>SNH7004</v>
          </cell>
          <cell r="B387" t="str">
            <v>DS004N</v>
          </cell>
        </row>
        <row r="388">
          <cell r="A388" t="str">
            <v>SNU7099</v>
          </cell>
          <cell r="B388" t="str">
            <v>DS004N</v>
          </cell>
        </row>
        <row r="389">
          <cell r="A389" t="str">
            <v>1851385</v>
          </cell>
          <cell r="B389" t="str">
            <v>DS004N</v>
          </cell>
        </row>
        <row r="390">
          <cell r="A390" t="str">
            <v>KNI87502</v>
          </cell>
          <cell r="B390" t="str">
            <v>DS004N</v>
          </cell>
        </row>
        <row r="391">
          <cell r="A391" t="str">
            <v>KNI87503</v>
          </cell>
          <cell r="B391" t="str">
            <v>DS004N</v>
          </cell>
        </row>
        <row r="392">
          <cell r="A392" t="str">
            <v>KNI87504</v>
          </cell>
          <cell r="B392" t="str">
            <v>DS004N</v>
          </cell>
        </row>
        <row r="393">
          <cell r="A393" t="str">
            <v>KNK7018A</v>
          </cell>
          <cell r="B393" t="str">
            <v>DS004N</v>
          </cell>
        </row>
        <row r="394">
          <cell r="A394" t="str">
            <v>KNK77020</v>
          </cell>
          <cell r="B394" t="str">
            <v>DS004N</v>
          </cell>
        </row>
        <row r="395">
          <cell r="A395" t="str">
            <v>KNK87002</v>
          </cell>
          <cell r="B395" t="str">
            <v>DS004N</v>
          </cell>
        </row>
        <row r="396">
          <cell r="A396" t="str">
            <v>KNS87001</v>
          </cell>
          <cell r="B396" t="str">
            <v>DS004N</v>
          </cell>
        </row>
        <row r="397">
          <cell r="A397" t="str">
            <v>1911553</v>
          </cell>
          <cell r="B397" t="str">
            <v>DS004N</v>
          </cell>
        </row>
        <row r="398">
          <cell r="A398" t="str">
            <v>2067265</v>
          </cell>
          <cell r="B398" t="str">
            <v>DS004N</v>
          </cell>
        </row>
        <row r="399">
          <cell r="A399" t="str">
            <v>PNK75003</v>
          </cell>
          <cell r="B399" t="str">
            <v>DS004N</v>
          </cell>
        </row>
        <row r="400">
          <cell r="A400" t="str">
            <v>PNS75001</v>
          </cell>
          <cell r="B400" t="str">
            <v>DS004N</v>
          </cell>
        </row>
        <row r="401">
          <cell r="A401" t="str">
            <v>1859503</v>
          </cell>
          <cell r="B401" t="str">
            <v>DS004N</v>
          </cell>
        </row>
        <row r="402">
          <cell r="A402" t="str">
            <v>1980350</v>
          </cell>
          <cell r="B402" t="str">
            <v>DS004N</v>
          </cell>
        </row>
        <row r="403">
          <cell r="A403" t="str">
            <v>2019255</v>
          </cell>
          <cell r="B403" t="str">
            <v>DS004N</v>
          </cell>
        </row>
        <row r="404">
          <cell r="A404" t="str">
            <v>2045223</v>
          </cell>
          <cell r="B404" t="str">
            <v>DS004N</v>
          </cell>
        </row>
        <row r="405">
          <cell r="A405" t="str">
            <v>2075299</v>
          </cell>
          <cell r="B405" t="str">
            <v>DS004N</v>
          </cell>
        </row>
        <row r="406">
          <cell r="A406" t="str">
            <v>2084023</v>
          </cell>
          <cell r="B406" t="str">
            <v>DS004N</v>
          </cell>
        </row>
        <row r="407">
          <cell r="A407" t="str">
            <v>2084024</v>
          </cell>
          <cell r="B407" t="str">
            <v>DS004N</v>
          </cell>
        </row>
        <row r="408">
          <cell r="A408" t="str">
            <v>2084025</v>
          </cell>
          <cell r="B408" t="str">
            <v>DS004N</v>
          </cell>
        </row>
        <row r="409">
          <cell r="A409" t="str">
            <v>MNR70010</v>
          </cell>
          <cell r="B409" t="str">
            <v>DS004N</v>
          </cell>
        </row>
        <row r="410">
          <cell r="A410" t="str">
            <v>KNI76004</v>
          </cell>
          <cell r="B410" t="str">
            <v>DS004N</v>
          </cell>
        </row>
        <row r="411">
          <cell r="A411" t="str">
            <v>KNI86001</v>
          </cell>
          <cell r="B411" t="str">
            <v>DS004N</v>
          </cell>
        </row>
        <row r="412">
          <cell r="A412" t="str">
            <v>KNI86002</v>
          </cell>
          <cell r="B412" t="str">
            <v>DS004N</v>
          </cell>
        </row>
        <row r="413">
          <cell r="A413" t="str">
            <v>KNI86003</v>
          </cell>
          <cell r="B413" t="str">
            <v>DS004N</v>
          </cell>
        </row>
        <row r="414">
          <cell r="A414" t="str">
            <v>KNI86004</v>
          </cell>
          <cell r="B414" t="str">
            <v>DS004N</v>
          </cell>
        </row>
        <row r="415">
          <cell r="A415" t="str">
            <v>KNI86005</v>
          </cell>
          <cell r="B415" t="str">
            <v>DS004N</v>
          </cell>
        </row>
        <row r="416">
          <cell r="A416" t="str">
            <v>KNI86006</v>
          </cell>
          <cell r="B416" t="str">
            <v>DS004N</v>
          </cell>
        </row>
        <row r="417">
          <cell r="A417" t="str">
            <v>KNK76011</v>
          </cell>
          <cell r="B417" t="str">
            <v>DS004N</v>
          </cell>
        </row>
        <row r="418">
          <cell r="A418" t="str">
            <v>KNR86001</v>
          </cell>
          <cell r="B418" t="str">
            <v>DS004N</v>
          </cell>
        </row>
        <row r="419">
          <cell r="A419" t="str">
            <v>KNR86004</v>
          </cell>
          <cell r="B419" t="str">
            <v>DS004N</v>
          </cell>
        </row>
        <row r="420">
          <cell r="A420" t="str">
            <v>KNR86006</v>
          </cell>
          <cell r="B420" t="str">
            <v>DS004N</v>
          </cell>
        </row>
        <row r="421">
          <cell r="A421" t="str">
            <v>KNR86009</v>
          </cell>
          <cell r="B421" t="str">
            <v>DS004N</v>
          </cell>
        </row>
        <row r="422">
          <cell r="A422" t="str">
            <v>KNS86001</v>
          </cell>
          <cell r="B422" t="str">
            <v>DS004N</v>
          </cell>
        </row>
        <row r="423">
          <cell r="A423" t="str">
            <v>KNS86002</v>
          </cell>
          <cell r="B423" t="str">
            <v>DS004N</v>
          </cell>
        </row>
        <row r="424">
          <cell r="A424" t="str">
            <v>KNS86004</v>
          </cell>
          <cell r="B424" t="str">
            <v>DS004N</v>
          </cell>
        </row>
        <row r="425">
          <cell r="A425" t="str">
            <v>1922706</v>
          </cell>
          <cell r="B425" t="str">
            <v>DS004N</v>
          </cell>
        </row>
        <row r="426">
          <cell r="A426" t="str">
            <v>1948745</v>
          </cell>
          <cell r="B426" t="str">
            <v>DS004N</v>
          </cell>
        </row>
        <row r="427">
          <cell r="A427" t="str">
            <v>2046271</v>
          </cell>
          <cell r="B427" t="str">
            <v>DS004N</v>
          </cell>
        </row>
        <row r="428">
          <cell r="A428" t="str">
            <v>2081714</v>
          </cell>
          <cell r="B428" t="str">
            <v>DS004N</v>
          </cell>
        </row>
        <row r="429">
          <cell r="A429" t="str">
            <v>PNK75005</v>
          </cell>
          <cell r="B429" t="str">
            <v>DS004N</v>
          </cell>
        </row>
        <row r="430">
          <cell r="A430" t="str">
            <v>1901476</v>
          </cell>
          <cell r="B430" t="str">
            <v>DS004S</v>
          </cell>
        </row>
        <row r="431">
          <cell r="A431" t="str">
            <v>1909559</v>
          </cell>
          <cell r="B431" t="str">
            <v>DS004S</v>
          </cell>
        </row>
        <row r="432">
          <cell r="A432" t="str">
            <v>2012026</v>
          </cell>
          <cell r="B432" t="str">
            <v>DS004S</v>
          </cell>
        </row>
        <row r="433">
          <cell r="A433" t="str">
            <v>2012065</v>
          </cell>
          <cell r="B433" t="str">
            <v>DS004S</v>
          </cell>
        </row>
        <row r="434">
          <cell r="A434" t="str">
            <v>2012065</v>
          </cell>
          <cell r="B434" t="str">
            <v>DS004S</v>
          </cell>
        </row>
        <row r="435">
          <cell r="A435" t="str">
            <v>2026710</v>
          </cell>
          <cell r="B435" t="str">
            <v>DS004S</v>
          </cell>
        </row>
        <row r="436">
          <cell r="A436" t="str">
            <v>2036005</v>
          </cell>
          <cell r="B436" t="str">
            <v>DS004S</v>
          </cell>
        </row>
        <row r="437">
          <cell r="A437" t="str">
            <v>2037615</v>
          </cell>
          <cell r="B437" t="str">
            <v>DS004S</v>
          </cell>
        </row>
        <row r="438">
          <cell r="A438" t="str">
            <v>2037622</v>
          </cell>
          <cell r="B438" t="str">
            <v>DS004S</v>
          </cell>
        </row>
        <row r="439">
          <cell r="A439" t="str">
            <v>2037639</v>
          </cell>
          <cell r="B439" t="str">
            <v>DS004S</v>
          </cell>
        </row>
        <row r="440">
          <cell r="A440" t="str">
            <v>2037640</v>
          </cell>
          <cell r="B440" t="str">
            <v>DS004S</v>
          </cell>
        </row>
        <row r="441">
          <cell r="A441" t="str">
            <v>2040221</v>
          </cell>
          <cell r="B441" t="str">
            <v>DS004S</v>
          </cell>
        </row>
        <row r="442">
          <cell r="A442" t="str">
            <v>2047026</v>
          </cell>
          <cell r="B442" t="str">
            <v>DS004S</v>
          </cell>
        </row>
        <row r="443">
          <cell r="A443" t="str">
            <v>2049652</v>
          </cell>
          <cell r="B443" t="str">
            <v>DS004S</v>
          </cell>
        </row>
        <row r="444">
          <cell r="A444" t="str">
            <v>2054744</v>
          </cell>
          <cell r="B444" t="str">
            <v>DS004S</v>
          </cell>
        </row>
        <row r="445">
          <cell r="A445" t="str">
            <v>2056298</v>
          </cell>
          <cell r="B445" t="str">
            <v>DS004S</v>
          </cell>
        </row>
        <row r="446">
          <cell r="A446" t="str">
            <v>2062315</v>
          </cell>
          <cell r="B446" t="str">
            <v>DS004S</v>
          </cell>
        </row>
        <row r="447">
          <cell r="A447" t="str">
            <v>2070885</v>
          </cell>
          <cell r="B447" t="str">
            <v>DS004S</v>
          </cell>
        </row>
        <row r="448">
          <cell r="A448" t="str">
            <v>2072231</v>
          </cell>
          <cell r="B448" t="str">
            <v>DS004S</v>
          </cell>
        </row>
        <row r="449">
          <cell r="A449" t="str">
            <v>2072257</v>
          </cell>
          <cell r="B449" t="str">
            <v>DS004S</v>
          </cell>
        </row>
        <row r="450">
          <cell r="A450" t="str">
            <v>2072260</v>
          </cell>
          <cell r="B450" t="str">
            <v>DS004S</v>
          </cell>
        </row>
        <row r="451">
          <cell r="A451" t="str">
            <v>2072363</v>
          </cell>
          <cell r="B451" t="str">
            <v>DS004S</v>
          </cell>
        </row>
        <row r="452">
          <cell r="A452" t="str">
            <v>2072941</v>
          </cell>
          <cell r="B452" t="str">
            <v>DS004S</v>
          </cell>
        </row>
        <row r="453">
          <cell r="A453" t="str">
            <v>2075449</v>
          </cell>
          <cell r="B453" t="str">
            <v>DS004S</v>
          </cell>
        </row>
        <row r="454">
          <cell r="A454" t="str">
            <v>2077549</v>
          </cell>
          <cell r="B454" t="str">
            <v>DS004S</v>
          </cell>
        </row>
        <row r="455">
          <cell r="A455" t="str">
            <v>2078173</v>
          </cell>
          <cell r="B455" t="str">
            <v>DS004S</v>
          </cell>
        </row>
        <row r="456">
          <cell r="A456" t="str">
            <v>2078661</v>
          </cell>
          <cell r="B456" t="str">
            <v>DS004S</v>
          </cell>
        </row>
        <row r="457">
          <cell r="A457" t="str">
            <v>2079545</v>
          </cell>
          <cell r="B457" t="str">
            <v>DS004S</v>
          </cell>
        </row>
        <row r="458">
          <cell r="A458" t="str">
            <v>2082486</v>
          </cell>
          <cell r="B458" t="str">
            <v>DS004S</v>
          </cell>
        </row>
        <row r="459">
          <cell r="A459" t="str">
            <v>2083314</v>
          </cell>
          <cell r="B459" t="str">
            <v>DS004S</v>
          </cell>
        </row>
        <row r="460">
          <cell r="A460" t="str">
            <v>2085516</v>
          </cell>
          <cell r="B460" t="str">
            <v>DS004S</v>
          </cell>
        </row>
        <row r="461">
          <cell r="A461" t="str">
            <v>ESK76016</v>
          </cell>
          <cell r="B461" t="str">
            <v>DS004S</v>
          </cell>
        </row>
        <row r="462">
          <cell r="A462" t="str">
            <v>MSK82000</v>
          </cell>
          <cell r="B462" t="str">
            <v>DS004S</v>
          </cell>
        </row>
        <row r="463">
          <cell r="A463" t="str">
            <v>1830773</v>
          </cell>
          <cell r="B463" t="str">
            <v>DS004S</v>
          </cell>
        </row>
        <row r="464">
          <cell r="A464" t="str">
            <v>1963091</v>
          </cell>
          <cell r="B464" t="str">
            <v>DS004S</v>
          </cell>
        </row>
        <row r="465">
          <cell r="A465" t="str">
            <v>1966640</v>
          </cell>
          <cell r="B465" t="str">
            <v>DS004S</v>
          </cell>
        </row>
        <row r="466">
          <cell r="A466" t="str">
            <v>2025029</v>
          </cell>
          <cell r="B466" t="str">
            <v>DS004S</v>
          </cell>
        </row>
        <row r="467">
          <cell r="A467" t="str">
            <v>2042018</v>
          </cell>
          <cell r="B467" t="str">
            <v>DS004S</v>
          </cell>
        </row>
        <row r="468">
          <cell r="A468" t="str">
            <v>2072281</v>
          </cell>
          <cell r="B468" t="str">
            <v>DS004S</v>
          </cell>
        </row>
        <row r="469">
          <cell r="A469" t="str">
            <v>2076989</v>
          </cell>
          <cell r="B469" t="str">
            <v>DS004S</v>
          </cell>
        </row>
        <row r="470">
          <cell r="A470" t="str">
            <v>2085885</v>
          </cell>
          <cell r="B470" t="str">
            <v>DS004S</v>
          </cell>
        </row>
        <row r="471">
          <cell r="A471" t="str">
            <v>2094496</v>
          </cell>
          <cell r="B471" t="str">
            <v>DS004S</v>
          </cell>
        </row>
        <row r="472">
          <cell r="A472" t="str">
            <v>ESK70061</v>
          </cell>
          <cell r="B472" t="str">
            <v>DS004S</v>
          </cell>
        </row>
        <row r="473">
          <cell r="A473" t="str">
            <v>ESK70114</v>
          </cell>
          <cell r="B473" t="str">
            <v>DS004S</v>
          </cell>
        </row>
        <row r="474">
          <cell r="A474" t="str">
            <v>ESK70122</v>
          </cell>
          <cell r="B474" t="str">
            <v>DS004S</v>
          </cell>
        </row>
        <row r="475">
          <cell r="A475" t="str">
            <v>ESK71021</v>
          </cell>
          <cell r="B475" t="str">
            <v>DS004S</v>
          </cell>
        </row>
        <row r="476">
          <cell r="A476" t="str">
            <v>ESK80000</v>
          </cell>
          <cell r="B476" t="str">
            <v>DS004S</v>
          </cell>
        </row>
        <row r="477">
          <cell r="A477" t="str">
            <v>ESK80001</v>
          </cell>
          <cell r="B477" t="str">
            <v>DS004S</v>
          </cell>
        </row>
        <row r="478">
          <cell r="A478" t="str">
            <v>ESK80006</v>
          </cell>
          <cell r="B478" t="str">
            <v>DS004S</v>
          </cell>
        </row>
        <row r="479">
          <cell r="A479" t="str">
            <v>ESK80007</v>
          </cell>
          <cell r="B479" t="str">
            <v>DS004S</v>
          </cell>
        </row>
        <row r="480">
          <cell r="A480" t="str">
            <v>ESS82007</v>
          </cell>
          <cell r="B480" t="str">
            <v>DS004S</v>
          </cell>
        </row>
        <row r="481">
          <cell r="A481" t="str">
            <v>2036969</v>
          </cell>
          <cell r="B481" t="str">
            <v>DS004S</v>
          </cell>
        </row>
        <row r="482">
          <cell r="A482" t="str">
            <v>2061586</v>
          </cell>
          <cell r="B482" t="str">
            <v>DS004S</v>
          </cell>
        </row>
        <row r="483">
          <cell r="A483" t="str">
            <v>WSK7051</v>
          </cell>
          <cell r="B483" t="str">
            <v>DS004S</v>
          </cell>
        </row>
        <row r="484">
          <cell r="A484" t="str">
            <v>WSK7062</v>
          </cell>
          <cell r="B484" t="str">
            <v>DS004S</v>
          </cell>
        </row>
        <row r="485">
          <cell r="A485" t="str">
            <v>WSS7070</v>
          </cell>
          <cell r="B485" t="str">
            <v>DS004S</v>
          </cell>
        </row>
        <row r="486">
          <cell r="A486" t="str">
            <v>2025094</v>
          </cell>
          <cell r="B486" t="str">
            <v>DS004S</v>
          </cell>
        </row>
        <row r="487">
          <cell r="A487" t="str">
            <v>WSK7082</v>
          </cell>
          <cell r="B487" t="str">
            <v>DS004S</v>
          </cell>
        </row>
        <row r="488">
          <cell r="A488" t="str">
            <v>WSK7083</v>
          </cell>
          <cell r="B488" t="str">
            <v>DS004S</v>
          </cell>
        </row>
        <row r="489">
          <cell r="A489" t="str">
            <v>WSS7079</v>
          </cell>
          <cell r="B489" t="str">
            <v>DS004S</v>
          </cell>
        </row>
        <row r="490">
          <cell r="A490" t="str">
            <v>2029827</v>
          </cell>
          <cell r="B490" t="str">
            <v>DS004S</v>
          </cell>
        </row>
        <row r="491">
          <cell r="A491" t="str">
            <v>WSK7081</v>
          </cell>
          <cell r="B491" t="str">
            <v>DS004S</v>
          </cell>
        </row>
        <row r="492">
          <cell r="A492" t="str">
            <v>WSS7072</v>
          </cell>
          <cell r="B492" t="str">
            <v>DS004S</v>
          </cell>
        </row>
        <row r="493">
          <cell r="A493" t="str">
            <v>1927337</v>
          </cell>
          <cell r="B493" t="str">
            <v>DS005C</v>
          </cell>
        </row>
        <row r="494">
          <cell r="A494" t="str">
            <v>1984383</v>
          </cell>
          <cell r="B494" t="str">
            <v>DS005C</v>
          </cell>
        </row>
        <row r="495">
          <cell r="A495" t="str">
            <v>1988593</v>
          </cell>
          <cell r="B495" t="str">
            <v>DS005C</v>
          </cell>
        </row>
        <row r="496">
          <cell r="A496" t="str">
            <v>1998315</v>
          </cell>
          <cell r="B496" t="str">
            <v>DS005C</v>
          </cell>
        </row>
        <row r="497">
          <cell r="A497" t="str">
            <v>1999397</v>
          </cell>
          <cell r="B497" t="str">
            <v>DS005C</v>
          </cell>
        </row>
        <row r="498">
          <cell r="A498" t="str">
            <v>2001037</v>
          </cell>
          <cell r="B498" t="str">
            <v>DS005C</v>
          </cell>
        </row>
        <row r="499">
          <cell r="A499" t="str">
            <v>2001384</v>
          </cell>
          <cell r="B499" t="str">
            <v>DS005C</v>
          </cell>
        </row>
        <row r="500">
          <cell r="A500" t="str">
            <v>2002555</v>
          </cell>
          <cell r="B500" t="str">
            <v>DS005C</v>
          </cell>
        </row>
        <row r="501">
          <cell r="A501" t="str">
            <v>2002556</v>
          </cell>
          <cell r="B501" t="str">
            <v>DS005C</v>
          </cell>
        </row>
        <row r="502">
          <cell r="A502" t="str">
            <v>2002560</v>
          </cell>
          <cell r="B502" t="str">
            <v>DS005C</v>
          </cell>
        </row>
        <row r="503">
          <cell r="A503" t="str">
            <v>2002563</v>
          </cell>
          <cell r="B503" t="str">
            <v>DS005C</v>
          </cell>
        </row>
        <row r="504">
          <cell r="A504" t="str">
            <v>2003795</v>
          </cell>
          <cell r="B504" t="str">
            <v>DS005C</v>
          </cell>
        </row>
        <row r="505">
          <cell r="A505" t="str">
            <v>2007846</v>
          </cell>
          <cell r="B505" t="str">
            <v>DS005C</v>
          </cell>
        </row>
        <row r="506">
          <cell r="A506" t="str">
            <v>2008311</v>
          </cell>
          <cell r="B506" t="str">
            <v>DS005C</v>
          </cell>
        </row>
        <row r="507">
          <cell r="A507" t="str">
            <v>2019381</v>
          </cell>
          <cell r="B507" t="str">
            <v>DS005C</v>
          </cell>
        </row>
        <row r="508">
          <cell r="A508" t="str">
            <v>2020258</v>
          </cell>
          <cell r="B508" t="str">
            <v>DS005C</v>
          </cell>
        </row>
        <row r="509">
          <cell r="A509" t="str">
            <v>2021856</v>
          </cell>
          <cell r="B509" t="str">
            <v>DS005C</v>
          </cell>
        </row>
        <row r="510">
          <cell r="A510" t="str">
            <v>2021858</v>
          </cell>
          <cell r="B510" t="str">
            <v>DS005C</v>
          </cell>
        </row>
        <row r="511">
          <cell r="A511" t="str">
            <v>2022908</v>
          </cell>
          <cell r="B511" t="str">
            <v>DS005C</v>
          </cell>
        </row>
        <row r="512">
          <cell r="A512" t="str">
            <v>2026302</v>
          </cell>
          <cell r="B512" t="str">
            <v>DS005C</v>
          </cell>
        </row>
        <row r="513">
          <cell r="A513" t="str">
            <v>2027346</v>
          </cell>
          <cell r="B513" t="str">
            <v>DS005C</v>
          </cell>
        </row>
        <row r="514">
          <cell r="A514" t="str">
            <v>2029831</v>
          </cell>
          <cell r="B514" t="str">
            <v>DS005C</v>
          </cell>
        </row>
        <row r="515">
          <cell r="A515" t="str">
            <v>2031402</v>
          </cell>
          <cell r="B515" t="str">
            <v>DS005C</v>
          </cell>
        </row>
        <row r="516">
          <cell r="A516" t="str">
            <v>2035266</v>
          </cell>
          <cell r="B516" t="str">
            <v>DS005C</v>
          </cell>
        </row>
        <row r="517">
          <cell r="A517" t="str">
            <v>2035298</v>
          </cell>
          <cell r="B517" t="str">
            <v>DS005C</v>
          </cell>
        </row>
        <row r="518">
          <cell r="A518" t="str">
            <v>2035555</v>
          </cell>
          <cell r="B518" t="str">
            <v>DS005C</v>
          </cell>
        </row>
        <row r="519">
          <cell r="A519" t="str">
            <v>2047183</v>
          </cell>
          <cell r="B519" t="str">
            <v>DS005C</v>
          </cell>
        </row>
        <row r="520">
          <cell r="A520" t="str">
            <v>2047228</v>
          </cell>
          <cell r="B520" t="str">
            <v>DS005C</v>
          </cell>
        </row>
        <row r="521">
          <cell r="A521" t="str">
            <v>2047991</v>
          </cell>
          <cell r="B521" t="str">
            <v>DS005C</v>
          </cell>
        </row>
        <row r="522">
          <cell r="A522" t="str">
            <v>2048655</v>
          </cell>
          <cell r="B522" t="str">
            <v>DS005C</v>
          </cell>
        </row>
        <row r="523">
          <cell r="A523" t="str">
            <v>2049253</v>
          </cell>
          <cell r="B523" t="str">
            <v>DS005C</v>
          </cell>
        </row>
        <row r="524">
          <cell r="A524" t="str">
            <v>2049419</v>
          </cell>
          <cell r="B524" t="str">
            <v>DS005C</v>
          </cell>
        </row>
        <row r="525">
          <cell r="A525" t="str">
            <v>2050172</v>
          </cell>
          <cell r="B525" t="str">
            <v>DS005C</v>
          </cell>
        </row>
        <row r="526">
          <cell r="A526" t="str">
            <v>2053911</v>
          </cell>
          <cell r="B526" t="str">
            <v>DS005C</v>
          </cell>
        </row>
        <row r="527">
          <cell r="A527" t="str">
            <v>2053912</v>
          </cell>
          <cell r="B527" t="str">
            <v>DS005C</v>
          </cell>
        </row>
        <row r="528">
          <cell r="A528" t="str">
            <v>2053916</v>
          </cell>
          <cell r="B528" t="str">
            <v>DS005C</v>
          </cell>
        </row>
        <row r="529">
          <cell r="A529" t="str">
            <v>2054061</v>
          </cell>
          <cell r="B529" t="str">
            <v>DS005C</v>
          </cell>
        </row>
        <row r="530">
          <cell r="A530" t="str">
            <v>2054062</v>
          </cell>
          <cell r="B530" t="str">
            <v>DS005C</v>
          </cell>
        </row>
        <row r="531">
          <cell r="A531" t="str">
            <v>2056692</v>
          </cell>
          <cell r="B531" t="str">
            <v>DS005C</v>
          </cell>
        </row>
        <row r="532">
          <cell r="A532" t="str">
            <v>2056693</v>
          </cell>
          <cell r="B532" t="str">
            <v>DS005C</v>
          </cell>
        </row>
        <row r="533">
          <cell r="A533" t="str">
            <v>2056772</v>
          </cell>
          <cell r="B533" t="str">
            <v>DS005C</v>
          </cell>
        </row>
        <row r="534">
          <cell r="A534" t="str">
            <v>2062153</v>
          </cell>
          <cell r="B534" t="str">
            <v>DS005C</v>
          </cell>
        </row>
        <row r="535">
          <cell r="A535" t="str">
            <v>2064372</v>
          </cell>
          <cell r="B535" t="str">
            <v>DS005C</v>
          </cell>
        </row>
        <row r="536">
          <cell r="A536" t="str">
            <v>2064409</v>
          </cell>
          <cell r="B536" t="str">
            <v>DS005C</v>
          </cell>
        </row>
        <row r="537">
          <cell r="A537" t="str">
            <v>2064445</v>
          </cell>
          <cell r="B537" t="str">
            <v>DS005C</v>
          </cell>
        </row>
        <row r="538">
          <cell r="A538" t="str">
            <v>2064789</v>
          </cell>
          <cell r="B538" t="str">
            <v>DS005C</v>
          </cell>
        </row>
        <row r="539">
          <cell r="A539" t="str">
            <v>2066431</v>
          </cell>
          <cell r="B539" t="str">
            <v>DS005C</v>
          </cell>
        </row>
        <row r="540">
          <cell r="A540" t="str">
            <v>2067858</v>
          </cell>
          <cell r="B540" t="str">
            <v>DS005C</v>
          </cell>
        </row>
        <row r="541">
          <cell r="A541" t="str">
            <v>2069479</v>
          </cell>
          <cell r="B541" t="str">
            <v>DS005C</v>
          </cell>
        </row>
        <row r="542">
          <cell r="A542" t="str">
            <v>2069805</v>
          </cell>
          <cell r="B542" t="str">
            <v>DS005C</v>
          </cell>
        </row>
        <row r="543">
          <cell r="A543" t="str">
            <v>2069894</v>
          </cell>
          <cell r="B543" t="str">
            <v>DS005C</v>
          </cell>
        </row>
        <row r="544">
          <cell r="A544" t="str">
            <v>2070851</v>
          </cell>
          <cell r="B544" t="str">
            <v>DS005C</v>
          </cell>
        </row>
        <row r="545">
          <cell r="A545" t="str">
            <v>2072949</v>
          </cell>
          <cell r="B545" t="str">
            <v>DS005C</v>
          </cell>
        </row>
        <row r="546">
          <cell r="A546" t="str">
            <v>2072950</v>
          </cell>
          <cell r="B546" t="str">
            <v>DS005C</v>
          </cell>
        </row>
        <row r="547">
          <cell r="A547" t="str">
            <v>2073733</v>
          </cell>
          <cell r="B547" t="str">
            <v>DS005C</v>
          </cell>
        </row>
        <row r="548">
          <cell r="A548" t="str">
            <v>2073813</v>
          </cell>
          <cell r="B548" t="str">
            <v>DS005C</v>
          </cell>
        </row>
        <row r="549">
          <cell r="A549" t="str">
            <v>2075045</v>
          </cell>
          <cell r="B549" t="str">
            <v>DS005C</v>
          </cell>
        </row>
        <row r="550">
          <cell r="A550" t="str">
            <v>2076465</v>
          </cell>
          <cell r="B550" t="str">
            <v>DS005C</v>
          </cell>
        </row>
        <row r="551">
          <cell r="A551" t="str">
            <v>2079118</v>
          </cell>
          <cell r="B551" t="str">
            <v>DS005C</v>
          </cell>
        </row>
        <row r="552">
          <cell r="A552" t="str">
            <v>2079145</v>
          </cell>
          <cell r="B552" t="str">
            <v>DS005C</v>
          </cell>
        </row>
        <row r="553">
          <cell r="A553" t="str">
            <v>2080221</v>
          </cell>
          <cell r="B553" t="str">
            <v>DS005C</v>
          </cell>
        </row>
        <row r="554">
          <cell r="A554" t="str">
            <v>2082434</v>
          </cell>
          <cell r="B554" t="str">
            <v>DS005C</v>
          </cell>
        </row>
        <row r="555">
          <cell r="A555" t="str">
            <v>2082496</v>
          </cell>
          <cell r="B555" t="str">
            <v>DS005C</v>
          </cell>
        </row>
        <row r="556">
          <cell r="A556" t="str">
            <v>2082819</v>
          </cell>
          <cell r="B556" t="str">
            <v>DS005C</v>
          </cell>
        </row>
        <row r="557">
          <cell r="A557" t="str">
            <v>2082850</v>
          </cell>
          <cell r="B557" t="str">
            <v>DS005C</v>
          </cell>
        </row>
        <row r="558">
          <cell r="A558" t="str">
            <v>2084088</v>
          </cell>
          <cell r="B558" t="str">
            <v>DS005C</v>
          </cell>
        </row>
        <row r="559">
          <cell r="A559" t="str">
            <v>2084192</v>
          </cell>
          <cell r="B559" t="str">
            <v>DS005C</v>
          </cell>
        </row>
        <row r="560">
          <cell r="A560" t="str">
            <v>2085075</v>
          </cell>
          <cell r="B560" t="str">
            <v>DS005C</v>
          </cell>
        </row>
        <row r="561">
          <cell r="A561" t="str">
            <v>2085252</v>
          </cell>
          <cell r="B561" t="str">
            <v>DS005C</v>
          </cell>
        </row>
        <row r="562">
          <cell r="A562" t="str">
            <v>2085866</v>
          </cell>
          <cell r="B562" t="str">
            <v>DS005C</v>
          </cell>
        </row>
        <row r="563">
          <cell r="A563" t="str">
            <v>2089620</v>
          </cell>
          <cell r="B563" t="str">
            <v>DS005C</v>
          </cell>
        </row>
        <row r="564">
          <cell r="A564" t="str">
            <v>2090126</v>
          </cell>
          <cell r="B564" t="str">
            <v>DS005C</v>
          </cell>
        </row>
        <row r="565">
          <cell r="A565" t="str">
            <v>2090537</v>
          </cell>
          <cell r="B565" t="str">
            <v>DS005C</v>
          </cell>
        </row>
        <row r="566">
          <cell r="A566" t="str">
            <v>2094813</v>
          </cell>
          <cell r="B566" t="str">
            <v>DS005C</v>
          </cell>
        </row>
        <row r="567">
          <cell r="A567" t="str">
            <v>1961280A</v>
          </cell>
          <cell r="B567" t="str">
            <v>DS005C</v>
          </cell>
        </row>
        <row r="568">
          <cell r="A568" t="str">
            <v>144908</v>
          </cell>
          <cell r="B568" t="str">
            <v>DS005N</v>
          </cell>
        </row>
        <row r="569">
          <cell r="A569" t="str">
            <v>1764168</v>
          </cell>
          <cell r="B569" t="str">
            <v>DS005N</v>
          </cell>
        </row>
        <row r="570">
          <cell r="A570" t="str">
            <v>1982433</v>
          </cell>
          <cell r="B570" t="str">
            <v>DS005N</v>
          </cell>
        </row>
        <row r="571">
          <cell r="A571" t="str">
            <v>1986504</v>
          </cell>
          <cell r="B571" t="str">
            <v>DS005N</v>
          </cell>
        </row>
        <row r="572">
          <cell r="A572" t="str">
            <v>1991945</v>
          </cell>
          <cell r="B572" t="str">
            <v>DS005N</v>
          </cell>
        </row>
        <row r="573">
          <cell r="A573" t="str">
            <v>2018805</v>
          </cell>
          <cell r="B573" t="str">
            <v>DS005N</v>
          </cell>
        </row>
        <row r="574">
          <cell r="A574" t="str">
            <v>2019501</v>
          </cell>
          <cell r="B574" t="str">
            <v>DS005N</v>
          </cell>
        </row>
        <row r="575">
          <cell r="A575" t="str">
            <v>2026144</v>
          </cell>
          <cell r="B575" t="str">
            <v>DS005N</v>
          </cell>
        </row>
        <row r="576">
          <cell r="A576" t="str">
            <v>2026173</v>
          </cell>
          <cell r="B576" t="str">
            <v>DS005N</v>
          </cell>
        </row>
        <row r="577">
          <cell r="A577" t="str">
            <v>2026178</v>
          </cell>
          <cell r="B577" t="str">
            <v>DS005N</v>
          </cell>
        </row>
        <row r="578">
          <cell r="A578" t="str">
            <v>2026200</v>
          </cell>
          <cell r="B578" t="str">
            <v>DS005N</v>
          </cell>
        </row>
        <row r="579">
          <cell r="A579" t="str">
            <v>2026750</v>
          </cell>
          <cell r="B579" t="str">
            <v>DS005N</v>
          </cell>
        </row>
        <row r="580">
          <cell r="A580" t="str">
            <v>2034762</v>
          </cell>
          <cell r="B580" t="str">
            <v>DS005N</v>
          </cell>
        </row>
        <row r="581">
          <cell r="A581" t="str">
            <v>2036045</v>
          </cell>
          <cell r="B581" t="str">
            <v>DS005N</v>
          </cell>
        </row>
        <row r="582">
          <cell r="A582" t="str">
            <v>2036070</v>
          </cell>
          <cell r="B582" t="str">
            <v>DS005N</v>
          </cell>
        </row>
        <row r="583">
          <cell r="A583" t="str">
            <v>2036071</v>
          </cell>
          <cell r="B583" t="str">
            <v>DS005N</v>
          </cell>
        </row>
        <row r="584">
          <cell r="A584" t="str">
            <v>2036337</v>
          </cell>
          <cell r="B584" t="str">
            <v>DS005N</v>
          </cell>
        </row>
        <row r="585">
          <cell r="A585" t="str">
            <v>2042699</v>
          </cell>
          <cell r="B585" t="str">
            <v>DS005N</v>
          </cell>
        </row>
        <row r="586">
          <cell r="A586" t="str">
            <v>2043311</v>
          </cell>
          <cell r="B586" t="str">
            <v>DS005N</v>
          </cell>
        </row>
        <row r="587">
          <cell r="A587" t="str">
            <v>2056303</v>
          </cell>
          <cell r="B587" t="str">
            <v>DS005N</v>
          </cell>
        </row>
        <row r="588">
          <cell r="A588" t="str">
            <v>2061574</v>
          </cell>
          <cell r="B588" t="str">
            <v>DS005N</v>
          </cell>
        </row>
        <row r="589">
          <cell r="A589" t="str">
            <v>2066403</v>
          </cell>
          <cell r="B589" t="str">
            <v>DS005N</v>
          </cell>
        </row>
        <row r="590">
          <cell r="A590" t="str">
            <v>2067892</v>
          </cell>
          <cell r="B590" t="str">
            <v>DS005N</v>
          </cell>
        </row>
        <row r="591">
          <cell r="A591" t="str">
            <v>2068332</v>
          </cell>
          <cell r="B591" t="str">
            <v>DS005N</v>
          </cell>
        </row>
        <row r="592">
          <cell r="A592" t="str">
            <v>2068828</v>
          </cell>
          <cell r="B592" t="str">
            <v>DS005N</v>
          </cell>
        </row>
        <row r="593">
          <cell r="A593" t="str">
            <v>2077056</v>
          </cell>
          <cell r="B593" t="str">
            <v>DS005N</v>
          </cell>
        </row>
        <row r="594">
          <cell r="A594" t="str">
            <v>2082788</v>
          </cell>
          <cell r="B594" t="str">
            <v>DS005N</v>
          </cell>
        </row>
        <row r="595">
          <cell r="A595" t="str">
            <v>2089271</v>
          </cell>
          <cell r="B595" t="str">
            <v>DS005N</v>
          </cell>
        </row>
        <row r="596">
          <cell r="A596" t="str">
            <v>2090652</v>
          </cell>
          <cell r="B596" t="str">
            <v>DS005N</v>
          </cell>
        </row>
        <row r="597">
          <cell r="A597" t="str">
            <v>2090795</v>
          </cell>
          <cell r="B597" t="str">
            <v>DS005N</v>
          </cell>
        </row>
        <row r="598">
          <cell r="A598" t="str">
            <v>2095881</v>
          </cell>
          <cell r="B598" t="str">
            <v>DS005N</v>
          </cell>
        </row>
        <row r="599">
          <cell r="A599" t="str">
            <v>1939772A</v>
          </cell>
          <cell r="B599" t="str">
            <v>DS005N</v>
          </cell>
        </row>
        <row r="600">
          <cell r="A600" t="str">
            <v>PNI70046</v>
          </cell>
          <cell r="B600" t="str">
            <v>DS005N</v>
          </cell>
        </row>
        <row r="601">
          <cell r="A601" t="str">
            <v>PNI70047</v>
          </cell>
          <cell r="B601" t="str">
            <v>DS005N</v>
          </cell>
        </row>
        <row r="602">
          <cell r="A602" t="str">
            <v>PNI70048</v>
          </cell>
          <cell r="B602" t="str">
            <v>DS005N</v>
          </cell>
        </row>
        <row r="603">
          <cell r="A603" t="str">
            <v>PNI70049</v>
          </cell>
          <cell r="B603" t="str">
            <v>DS005N</v>
          </cell>
        </row>
        <row r="604">
          <cell r="A604" t="str">
            <v>PNI70052</v>
          </cell>
          <cell r="B604" t="str">
            <v>DS005N</v>
          </cell>
        </row>
        <row r="605">
          <cell r="A605" t="str">
            <v>PNI70053</v>
          </cell>
          <cell r="B605" t="str">
            <v>DS005N</v>
          </cell>
        </row>
        <row r="606">
          <cell r="A606" t="str">
            <v>PNI70055</v>
          </cell>
          <cell r="B606" t="str">
            <v>DS005N</v>
          </cell>
        </row>
        <row r="607">
          <cell r="A607" t="str">
            <v>PNI70056</v>
          </cell>
          <cell r="B607" t="str">
            <v>DS005N</v>
          </cell>
        </row>
        <row r="608">
          <cell r="A608" t="str">
            <v>PNI70058</v>
          </cell>
          <cell r="B608" t="str">
            <v>DS005N</v>
          </cell>
        </row>
        <row r="609">
          <cell r="A609" t="str">
            <v>PNI70059</v>
          </cell>
          <cell r="B609" t="str">
            <v>DS005N</v>
          </cell>
        </row>
        <row r="610">
          <cell r="A610" t="str">
            <v>PNI70063</v>
          </cell>
          <cell r="B610" t="str">
            <v>DS005N</v>
          </cell>
        </row>
        <row r="611">
          <cell r="A611" t="str">
            <v>PNI70066</v>
          </cell>
          <cell r="B611" t="str">
            <v>DS005N</v>
          </cell>
        </row>
        <row r="612">
          <cell r="A612" t="str">
            <v>PNI70070</v>
          </cell>
          <cell r="B612" t="str">
            <v>DS005N</v>
          </cell>
        </row>
        <row r="613">
          <cell r="A613" t="str">
            <v>PNI70071</v>
          </cell>
          <cell r="B613" t="str">
            <v>DS005N</v>
          </cell>
        </row>
        <row r="614">
          <cell r="A614" t="str">
            <v>PNI70072</v>
          </cell>
          <cell r="B614" t="str">
            <v>DS005N</v>
          </cell>
        </row>
        <row r="615">
          <cell r="A615" t="str">
            <v>PNI70073</v>
          </cell>
          <cell r="B615" t="str">
            <v>DS005N</v>
          </cell>
        </row>
        <row r="616">
          <cell r="A616" t="str">
            <v>PNI80001</v>
          </cell>
          <cell r="B616" t="str">
            <v>DS005N</v>
          </cell>
        </row>
        <row r="617">
          <cell r="A617" t="str">
            <v>PNI80002</v>
          </cell>
          <cell r="B617" t="str">
            <v>DS005N</v>
          </cell>
        </row>
        <row r="618">
          <cell r="A618" t="str">
            <v>PNI80003</v>
          </cell>
          <cell r="B618" t="str">
            <v>DS005N</v>
          </cell>
        </row>
        <row r="619">
          <cell r="A619" t="str">
            <v>PNI80004</v>
          </cell>
          <cell r="B619" t="str">
            <v>DS005N</v>
          </cell>
        </row>
        <row r="620">
          <cell r="A620" t="str">
            <v>PNI80006</v>
          </cell>
          <cell r="B620" t="str">
            <v>DS005N</v>
          </cell>
        </row>
        <row r="621">
          <cell r="A621" t="str">
            <v>PNI80007</v>
          </cell>
          <cell r="B621" t="str">
            <v>DS005N</v>
          </cell>
        </row>
        <row r="622">
          <cell r="A622" t="str">
            <v>PNI80008</v>
          </cell>
          <cell r="B622" t="str">
            <v>DS005N</v>
          </cell>
        </row>
        <row r="623">
          <cell r="A623" t="str">
            <v>PNI80009</v>
          </cell>
          <cell r="B623" t="str">
            <v>DS005N</v>
          </cell>
        </row>
        <row r="624">
          <cell r="A624" t="str">
            <v>PNI80012</v>
          </cell>
          <cell r="B624" t="str">
            <v>DS005N</v>
          </cell>
        </row>
        <row r="625">
          <cell r="A625" t="str">
            <v>PNI8POLE</v>
          </cell>
          <cell r="B625" t="str">
            <v>DS005N</v>
          </cell>
        </row>
        <row r="626">
          <cell r="A626" t="str">
            <v>PNK70047</v>
          </cell>
          <cell r="B626" t="str">
            <v>DS005N</v>
          </cell>
        </row>
        <row r="627">
          <cell r="A627" t="str">
            <v>PNK70089</v>
          </cell>
          <cell r="B627" t="str">
            <v>DS005N</v>
          </cell>
        </row>
        <row r="628">
          <cell r="A628" t="str">
            <v>PNK70096</v>
          </cell>
          <cell r="B628" t="str">
            <v>DS005N</v>
          </cell>
        </row>
        <row r="629">
          <cell r="A629" t="str">
            <v>PNK70106</v>
          </cell>
          <cell r="B629" t="str">
            <v>DS005N</v>
          </cell>
        </row>
        <row r="630">
          <cell r="A630" t="str">
            <v>PNK70113</v>
          </cell>
          <cell r="B630" t="str">
            <v>DS005N</v>
          </cell>
        </row>
        <row r="631">
          <cell r="A631" t="str">
            <v>PNK70114</v>
          </cell>
          <cell r="B631" t="str">
            <v>DS005N</v>
          </cell>
        </row>
        <row r="632">
          <cell r="A632" t="str">
            <v>PNK70128</v>
          </cell>
          <cell r="B632" t="str">
            <v>DS005N</v>
          </cell>
        </row>
        <row r="633">
          <cell r="A633" t="str">
            <v>PNK70130</v>
          </cell>
          <cell r="B633" t="str">
            <v>DS005N</v>
          </cell>
        </row>
        <row r="634">
          <cell r="A634" t="str">
            <v>PNK70131</v>
          </cell>
          <cell r="B634" t="str">
            <v>DS005N</v>
          </cell>
        </row>
        <row r="635">
          <cell r="A635" t="str">
            <v>PNK70139</v>
          </cell>
          <cell r="B635" t="str">
            <v>DS005N</v>
          </cell>
        </row>
        <row r="636">
          <cell r="A636" t="str">
            <v>PNK70140</v>
          </cell>
          <cell r="B636" t="str">
            <v>DS005N</v>
          </cell>
        </row>
        <row r="637">
          <cell r="A637" t="str">
            <v>PNK70141</v>
          </cell>
          <cell r="B637" t="str">
            <v>DS005N</v>
          </cell>
        </row>
        <row r="638">
          <cell r="A638" t="str">
            <v>PNK70143</v>
          </cell>
          <cell r="B638" t="str">
            <v>DS005N</v>
          </cell>
        </row>
        <row r="639">
          <cell r="A639" t="str">
            <v>PNK70144</v>
          </cell>
          <cell r="B639" t="str">
            <v>DS005N</v>
          </cell>
        </row>
        <row r="640">
          <cell r="A640" t="str">
            <v>PNK70146</v>
          </cell>
          <cell r="B640" t="str">
            <v>DS005N</v>
          </cell>
        </row>
        <row r="641">
          <cell r="A641" t="str">
            <v>PNK80001</v>
          </cell>
          <cell r="B641" t="str">
            <v>DS005N</v>
          </cell>
        </row>
        <row r="642">
          <cell r="A642" t="str">
            <v>PNK80002</v>
          </cell>
          <cell r="B642" t="str">
            <v>DS005N</v>
          </cell>
        </row>
        <row r="643">
          <cell r="A643" t="str">
            <v>PNK80003</v>
          </cell>
          <cell r="B643" t="str">
            <v>DS005N</v>
          </cell>
        </row>
        <row r="644">
          <cell r="A644" t="str">
            <v>PNK80004</v>
          </cell>
          <cell r="B644" t="str">
            <v>DS005N</v>
          </cell>
        </row>
        <row r="645">
          <cell r="A645" t="str">
            <v>PNK80006</v>
          </cell>
          <cell r="B645" t="str">
            <v>DS005N</v>
          </cell>
        </row>
        <row r="646">
          <cell r="A646" t="str">
            <v>PNK80008</v>
          </cell>
          <cell r="B646" t="str">
            <v>DS005N</v>
          </cell>
        </row>
        <row r="647">
          <cell r="A647" t="str">
            <v>PNU70007</v>
          </cell>
          <cell r="B647" t="str">
            <v>DS005N</v>
          </cell>
        </row>
        <row r="648">
          <cell r="A648" t="str">
            <v>WTD6002</v>
          </cell>
          <cell r="B648" t="str">
            <v>DS005N</v>
          </cell>
        </row>
        <row r="649">
          <cell r="A649" t="str">
            <v>1865282</v>
          </cell>
          <cell r="B649" t="str">
            <v>DS005N</v>
          </cell>
        </row>
        <row r="650">
          <cell r="A650" t="str">
            <v>1869968</v>
          </cell>
          <cell r="B650" t="str">
            <v>DS005N</v>
          </cell>
        </row>
        <row r="651">
          <cell r="A651" t="str">
            <v>1929695</v>
          </cell>
          <cell r="B651" t="str">
            <v>DS005N</v>
          </cell>
        </row>
        <row r="652">
          <cell r="A652" t="str">
            <v>1996878</v>
          </cell>
          <cell r="B652" t="str">
            <v>DS005N</v>
          </cell>
        </row>
        <row r="653">
          <cell r="A653" t="str">
            <v>2035092</v>
          </cell>
          <cell r="B653" t="str">
            <v>DS005N</v>
          </cell>
        </row>
        <row r="654">
          <cell r="A654" t="str">
            <v>2041985</v>
          </cell>
          <cell r="B654" t="str">
            <v>DS005N</v>
          </cell>
        </row>
        <row r="655">
          <cell r="A655" t="str">
            <v>2085418</v>
          </cell>
          <cell r="B655" t="str">
            <v>DS005N</v>
          </cell>
        </row>
        <row r="656">
          <cell r="A656" t="str">
            <v>2085418</v>
          </cell>
          <cell r="B656" t="str">
            <v>DS005N</v>
          </cell>
        </row>
        <row r="657">
          <cell r="A657" t="str">
            <v>1850092</v>
          </cell>
          <cell r="B657" t="str">
            <v>DS005S</v>
          </cell>
        </row>
        <row r="658">
          <cell r="A658" t="str">
            <v>1861804</v>
          </cell>
          <cell r="B658" t="str">
            <v>DS005S</v>
          </cell>
        </row>
        <row r="659">
          <cell r="A659" t="str">
            <v>1862181</v>
          </cell>
          <cell r="B659" t="str">
            <v>DS005S</v>
          </cell>
        </row>
        <row r="660">
          <cell r="A660" t="str">
            <v>1862250</v>
          </cell>
          <cell r="B660" t="str">
            <v>DS005S</v>
          </cell>
        </row>
        <row r="661">
          <cell r="A661" t="str">
            <v>1877814</v>
          </cell>
          <cell r="B661" t="str">
            <v>DS005S</v>
          </cell>
        </row>
        <row r="662">
          <cell r="A662" t="str">
            <v>1962818</v>
          </cell>
          <cell r="B662" t="str">
            <v>DS005S</v>
          </cell>
        </row>
        <row r="663">
          <cell r="A663" t="str">
            <v>1963159</v>
          </cell>
          <cell r="B663" t="str">
            <v>DS005S</v>
          </cell>
        </row>
        <row r="664">
          <cell r="A664" t="str">
            <v>1963184</v>
          </cell>
          <cell r="B664" t="str">
            <v>DS005S</v>
          </cell>
        </row>
        <row r="665">
          <cell r="A665" t="str">
            <v>1970290</v>
          </cell>
          <cell r="B665" t="str">
            <v>DS005S</v>
          </cell>
        </row>
        <row r="666">
          <cell r="A666" t="str">
            <v>1975058</v>
          </cell>
          <cell r="B666" t="str">
            <v>DS005S</v>
          </cell>
        </row>
        <row r="667">
          <cell r="A667" t="str">
            <v>1975474</v>
          </cell>
          <cell r="B667" t="str">
            <v>DS005S</v>
          </cell>
        </row>
        <row r="668">
          <cell r="A668" t="str">
            <v>1975983</v>
          </cell>
          <cell r="B668" t="str">
            <v>DS005S</v>
          </cell>
        </row>
        <row r="669">
          <cell r="A669" t="str">
            <v>1979673</v>
          </cell>
          <cell r="B669" t="str">
            <v>DS005S</v>
          </cell>
        </row>
        <row r="670">
          <cell r="A670" t="str">
            <v>1981805</v>
          </cell>
          <cell r="B670" t="str">
            <v>DS005S</v>
          </cell>
        </row>
        <row r="671">
          <cell r="A671" t="str">
            <v>1985020</v>
          </cell>
          <cell r="B671" t="str">
            <v>DS005S</v>
          </cell>
        </row>
        <row r="672">
          <cell r="A672" t="str">
            <v>1987156</v>
          </cell>
          <cell r="B672" t="str">
            <v>DS005S</v>
          </cell>
        </row>
        <row r="673">
          <cell r="A673" t="str">
            <v>1988711</v>
          </cell>
          <cell r="B673" t="str">
            <v>DS005S</v>
          </cell>
        </row>
        <row r="674">
          <cell r="A674" t="str">
            <v>1990694</v>
          </cell>
          <cell r="B674" t="str">
            <v>DS005S</v>
          </cell>
        </row>
        <row r="675">
          <cell r="A675" t="str">
            <v>1990761</v>
          </cell>
          <cell r="B675" t="str">
            <v>DS005S</v>
          </cell>
        </row>
        <row r="676">
          <cell r="A676" t="str">
            <v>1991231</v>
          </cell>
          <cell r="B676" t="str">
            <v>DS005S</v>
          </cell>
        </row>
        <row r="677">
          <cell r="A677" t="str">
            <v>1993552</v>
          </cell>
          <cell r="B677" t="str">
            <v>DS005S</v>
          </cell>
        </row>
        <row r="678">
          <cell r="A678" t="str">
            <v>1993654</v>
          </cell>
          <cell r="B678" t="str">
            <v>DS005S</v>
          </cell>
        </row>
        <row r="679">
          <cell r="A679" t="str">
            <v>1993679</v>
          </cell>
          <cell r="B679" t="str">
            <v>DS005S</v>
          </cell>
        </row>
        <row r="680">
          <cell r="A680" t="str">
            <v>1993764</v>
          </cell>
          <cell r="B680" t="str">
            <v>DS005S</v>
          </cell>
        </row>
        <row r="681">
          <cell r="A681" t="str">
            <v>1993919</v>
          </cell>
          <cell r="B681" t="str">
            <v>DS005S</v>
          </cell>
        </row>
        <row r="682">
          <cell r="A682" t="str">
            <v>1993987</v>
          </cell>
          <cell r="B682" t="str">
            <v>DS005S</v>
          </cell>
        </row>
        <row r="683">
          <cell r="A683" t="str">
            <v>1993989</v>
          </cell>
          <cell r="B683" t="str">
            <v>DS005S</v>
          </cell>
        </row>
        <row r="684">
          <cell r="A684" t="str">
            <v>1994054</v>
          </cell>
          <cell r="B684" t="str">
            <v>DS005S</v>
          </cell>
        </row>
        <row r="685">
          <cell r="A685" t="str">
            <v>1994222</v>
          </cell>
          <cell r="B685" t="str">
            <v>DS005S</v>
          </cell>
        </row>
        <row r="686">
          <cell r="A686" t="str">
            <v>1994417</v>
          </cell>
          <cell r="B686" t="str">
            <v>DS005S</v>
          </cell>
        </row>
        <row r="687">
          <cell r="A687" t="str">
            <v>1995897</v>
          </cell>
          <cell r="B687" t="str">
            <v>DS005S</v>
          </cell>
        </row>
        <row r="688">
          <cell r="A688" t="str">
            <v>1995900</v>
          </cell>
          <cell r="B688" t="str">
            <v>DS005S</v>
          </cell>
        </row>
        <row r="689">
          <cell r="A689" t="str">
            <v>2000292</v>
          </cell>
          <cell r="B689" t="str">
            <v>DS005S</v>
          </cell>
        </row>
        <row r="690">
          <cell r="A690" t="str">
            <v>2001291</v>
          </cell>
          <cell r="B690" t="str">
            <v>DS005S</v>
          </cell>
        </row>
        <row r="691">
          <cell r="A691" t="str">
            <v>2002673</v>
          </cell>
          <cell r="B691" t="str">
            <v>DS005S</v>
          </cell>
        </row>
        <row r="692">
          <cell r="A692" t="str">
            <v>2002676</v>
          </cell>
          <cell r="B692" t="str">
            <v>DS005S</v>
          </cell>
        </row>
        <row r="693">
          <cell r="A693" t="str">
            <v>2002732</v>
          </cell>
          <cell r="B693" t="str">
            <v>DS005S</v>
          </cell>
        </row>
        <row r="694">
          <cell r="A694" t="str">
            <v>2002793</v>
          </cell>
          <cell r="B694" t="str">
            <v>DS005S</v>
          </cell>
        </row>
        <row r="695">
          <cell r="A695" t="str">
            <v>2003064</v>
          </cell>
          <cell r="B695" t="str">
            <v>DS005S</v>
          </cell>
        </row>
        <row r="696">
          <cell r="A696" t="str">
            <v>2003628</v>
          </cell>
          <cell r="B696" t="str">
            <v>DS005S</v>
          </cell>
        </row>
        <row r="697">
          <cell r="A697" t="str">
            <v>2003839</v>
          </cell>
          <cell r="B697" t="str">
            <v>DS005S</v>
          </cell>
        </row>
        <row r="698">
          <cell r="A698" t="str">
            <v>2003904</v>
          </cell>
          <cell r="B698" t="str">
            <v>DS005S</v>
          </cell>
        </row>
        <row r="699">
          <cell r="A699" t="str">
            <v>2003990</v>
          </cell>
          <cell r="B699" t="str">
            <v>DS005S</v>
          </cell>
        </row>
        <row r="700">
          <cell r="A700" t="str">
            <v>2004427</v>
          </cell>
          <cell r="B700" t="str">
            <v>DS005S</v>
          </cell>
        </row>
        <row r="701">
          <cell r="A701" t="str">
            <v>2004444</v>
          </cell>
          <cell r="B701" t="str">
            <v>DS005S</v>
          </cell>
        </row>
        <row r="702">
          <cell r="A702" t="str">
            <v>2004462</v>
          </cell>
          <cell r="B702" t="str">
            <v>DS005S</v>
          </cell>
        </row>
        <row r="703">
          <cell r="A703" t="str">
            <v>2004503</v>
          </cell>
          <cell r="B703" t="str">
            <v>DS005S</v>
          </cell>
        </row>
        <row r="704">
          <cell r="A704" t="str">
            <v>2004505</v>
          </cell>
          <cell r="B704" t="str">
            <v>DS005S</v>
          </cell>
        </row>
        <row r="705">
          <cell r="A705" t="str">
            <v>2004507</v>
          </cell>
          <cell r="B705" t="str">
            <v>DS005S</v>
          </cell>
        </row>
        <row r="706">
          <cell r="A706" t="str">
            <v>2004523</v>
          </cell>
          <cell r="B706" t="str">
            <v>DS005S</v>
          </cell>
        </row>
        <row r="707">
          <cell r="A707" t="str">
            <v>2004645</v>
          </cell>
          <cell r="B707" t="str">
            <v>DS005S</v>
          </cell>
        </row>
        <row r="708">
          <cell r="A708" t="str">
            <v>2004655</v>
          </cell>
          <cell r="B708" t="str">
            <v>DS005S</v>
          </cell>
        </row>
        <row r="709">
          <cell r="A709" t="str">
            <v>2005215</v>
          </cell>
          <cell r="B709" t="str">
            <v>DS005S</v>
          </cell>
        </row>
        <row r="710">
          <cell r="A710" t="str">
            <v>2005232</v>
          </cell>
          <cell r="B710" t="str">
            <v>DS005S</v>
          </cell>
        </row>
        <row r="711">
          <cell r="A711" t="str">
            <v>2006427</v>
          </cell>
          <cell r="B711" t="str">
            <v>DS005S</v>
          </cell>
        </row>
        <row r="712">
          <cell r="A712" t="str">
            <v>2008211</v>
          </cell>
          <cell r="B712" t="str">
            <v>DS005S</v>
          </cell>
        </row>
        <row r="713">
          <cell r="A713" t="str">
            <v>2008214</v>
          </cell>
          <cell r="B713" t="str">
            <v>DS005S</v>
          </cell>
        </row>
        <row r="714">
          <cell r="A714" t="str">
            <v>2008585</v>
          </cell>
          <cell r="B714" t="str">
            <v>DS005S</v>
          </cell>
        </row>
        <row r="715">
          <cell r="A715" t="str">
            <v>2012049</v>
          </cell>
          <cell r="B715" t="str">
            <v>DS005S</v>
          </cell>
        </row>
        <row r="716">
          <cell r="A716" t="str">
            <v>2012066</v>
          </cell>
          <cell r="B716" t="str">
            <v>DS005S</v>
          </cell>
        </row>
        <row r="717">
          <cell r="A717" t="str">
            <v>2015688</v>
          </cell>
          <cell r="B717" t="str">
            <v>DS005S</v>
          </cell>
        </row>
        <row r="718">
          <cell r="A718" t="str">
            <v>2015747</v>
          </cell>
          <cell r="B718" t="str">
            <v>DS005S</v>
          </cell>
        </row>
        <row r="719">
          <cell r="A719" t="str">
            <v>2015833</v>
          </cell>
          <cell r="B719" t="str">
            <v>DS005S</v>
          </cell>
        </row>
        <row r="720">
          <cell r="A720" t="str">
            <v>2015838</v>
          </cell>
          <cell r="B720" t="str">
            <v>DS005S</v>
          </cell>
        </row>
        <row r="721">
          <cell r="A721" t="str">
            <v>2015999</v>
          </cell>
          <cell r="B721" t="str">
            <v>DS005S</v>
          </cell>
        </row>
        <row r="722">
          <cell r="A722" t="str">
            <v>2016201</v>
          </cell>
          <cell r="B722" t="str">
            <v>DS005S</v>
          </cell>
        </row>
        <row r="723">
          <cell r="A723" t="str">
            <v>2016332</v>
          </cell>
          <cell r="B723" t="str">
            <v>DS005S</v>
          </cell>
        </row>
        <row r="724">
          <cell r="A724" t="str">
            <v>2016809</v>
          </cell>
          <cell r="B724" t="str">
            <v>DS005S</v>
          </cell>
        </row>
        <row r="725">
          <cell r="A725" t="str">
            <v>2023379</v>
          </cell>
          <cell r="B725" t="str">
            <v>DS005S</v>
          </cell>
        </row>
        <row r="726">
          <cell r="A726" t="str">
            <v>2023398</v>
          </cell>
          <cell r="B726" t="str">
            <v>DS005S</v>
          </cell>
        </row>
        <row r="727">
          <cell r="A727" t="str">
            <v>2023942</v>
          </cell>
          <cell r="B727" t="str">
            <v>DS005S</v>
          </cell>
        </row>
        <row r="728">
          <cell r="A728" t="str">
            <v>2025028</v>
          </cell>
          <cell r="B728" t="str">
            <v>DS005S</v>
          </cell>
        </row>
        <row r="729">
          <cell r="A729" t="str">
            <v>2027500</v>
          </cell>
          <cell r="B729" t="str">
            <v>DS005S</v>
          </cell>
        </row>
        <row r="730">
          <cell r="A730" t="str">
            <v>2027866</v>
          </cell>
          <cell r="B730" t="str">
            <v>DS005S</v>
          </cell>
        </row>
        <row r="731">
          <cell r="A731" t="str">
            <v>2029739</v>
          </cell>
          <cell r="B731" t="str">
            <v>DS005S</v>
          </cell>
        </row>
        <row r="732">
          <cell r="A732" t="str">
            <v>2031656</v>
          </cell>
          <cell r="B732" t="str">
            <v>DS005S</v>
          </cell>
        </row>
        <row r="733">
          <cell r="A733" t="str">
            <v>2032706</v>
          </cell>
          <cell r="B733" t="str">
            <v>DS005S</v>
          </cell>
        </row>
        <row r="734">
          <cell r="A734" t="str">
            <v>2034733</v>
          </cell>
          <cell r="B734" t="str">
            <v>DS005S</v>
          </cell>
        </row>
        <row r="735">
          <cell r="A735" t="str">
            <v>2035601</v>
          </cell>
          <cell r="B735" t="str">
            <v>DS005S</v>
          </cell>
        </row>
        <row r="736">
          <cell r="A736" t="str">
            <v>2035995</v>
          </cell>
          <cell r="B736" t="str">
            <v>DS005S</v>
          </cell>
        </row>
        <row r="737">
          <cell r="A737" t="str">
            <v>2040378</v>
          </cell>
          <cell r="B737" t="str">
            <v>DS005S</v>
          </cell>
        </row>
        <row r="738">
          <cell r="A738" t="str">
            <v>2050623</v>
          </cell>
          <cell r="B738" t="str">
            <v>DS005S</v>
          </cell>
        </row>
        <row r="739">
          <cell r="A739" t="str">
            <v>2058411</v>
          </cell>
          <cell r="B739" t="str">
            <v>DS005S</v>
          </cell>
        </row>
        <row r="740">
          <cell r="A740" t="str">
            <v>2062155</v>
          </cell>
          <cell r="B740" t="str">
            <v>DS005S</v>
          </cell>
        </row>
        <row r="741">
          <cell r="A741" t="str">
            <v>2066155</v>
          </cell>
          <cell r="B741" t="str">
            <v>DS005S</v>
          </cell>
        </row>
        <row r="742">
          <cell r="A742" t="str">
            <v>2068105</v>
          </cell>
          <cell r="B742" t="str">
            <v>DS005S</v>
          </cell>
        </row>
        <row r="743">
          <cell r="A743" t="str">
            <v>2068122</v>
          </cell>
          <cell r="B743" t="str">
            <v>DS005S</v>
          </cell>
        </row>
        <row r="744">
          <cell r="A744" t="str">
            <v>2068124</v>
          </cell>
          <cell r="B744" t="str">
            <v>DS005S</v>
          </cell>
        </row>
        <row r="745">
          <cell r="A745" t="str">
            <v>2068428</v>
          </cell>
          <cell r="B745" t="str">
            <v>DS005S</v>
          </cell>
        </row>
        <row r="746">
          <cell r="A746" t="str">
            <v>2070829</v>
          </cell>
          <cell r="B746" t="str">
            <v>DS005S</v>
          </cell>
        </row>
        <row r="747">
          <cell r="A747" t="str">
            <v>2072256</v>
          </cell>
          <cell r="B747" t="str">
            <v>DS005S</v>
          </cell>
        </row>
        <row r="748">
          <cell r="A748" t="str">
            <v>2072983</v>
          </cell>
          <cell r="B748" t="str">
            <v>DS005S</v>
          </cell>
        </row>
        <row r="749">
          <cell r="A749" t="str">
            <v>2072995</v>
          </cell>
          <cell r="B749" t="str">
            <v>DS005S</v>
          </cell>
        </row>
        <row r="750">
          <cell r="A750" t="str">
            <v>2073736</v>
          </cell>
          <cell r="B750" t="str">
            <v>DS005S</v>
          </cell>
        </row>
        <row r="751">
          <cell r="A751" t="str">
            <v>2073819</v>
          </cell>
          <cell r="B751" t="str">
            <v>DS005S</v>
          </cell>
        </row>
        <row r="752">
          <cell r="A752" t="str">
            <v>2073861</v>
          </cell>
          <cell r="B752" t="str">
            <v>DS005S</v>
          </cell>
        </row>
        <row r="753">
          <cell r="A753" t="str">
            <v>2074168</v>
          </cell>
          <cell r="B753" t="str">
            <v>DS005S</v>
          </cell>
        </row>
        <row r="754">
          <cell r="A754" t="str">
            <v>2082479</v>
          </cell>
          <cell r="B754" t="str">
            <v>DS005S</v>
          </cell>
        </row>
        <row r="755">
          <cell r="A755" t="str">
            <v>2082680</v>
          </cell>
          <cell r="B755" t="str">
            <v>DS005S</v>
          </cell>
        </row>
        <row r="756">
          <cell r="A756" t="str">
            <v>2085180</v>
          </cell>
          <cell r="B756" t="str">
            <v>DS005S</v>
          </cell>
        </row>
        <row r="757">
          <cell r="A757" t="str">
            <v>2085515</v>
          </cell>
          <cell r="B757" t="str">
            <v>DS005S</v>
          </cell>
        </row>
        <row r="758">
          <cell r="A758" t="str">
            <v>2085882</v>
          </cell>
          <cell r="B758" t="str">
            <v>DS005S</v>
          </cell>
        </row>
        <row r="759">
          <cell r="A759" t="str">
            <v>2091141</v>
          </cell>
          <cell r="B759" t="str">
            <v>DS005S</v>
          </cell>
        </row>
        <row r="760">
          <cell r="A760" t="str">
            <v>2094889</v>
          </cell>
          <cell r="B760" t="str">
            <v>DS005S</v>
          </cell>
        </row>
        <row r="761">
          <cell r="A761" t="str">
            <v>2096463</v>
          </cell>
          <cell r="B761" t="str">
            <v>DS005S</v>
          </cell>
        </row>
        <row r="762">
          <cell r="A762" t="str">
            <v>ESK88001</v>
          </cell>
          <cell r="B762" t="str">
            <v>DS005S</v>
          </cell>
        </row>
        <row r="763">
          <cell r="A763" t="str">
            <v>TSX7000</v>
          </cell>
          <cell r="B763" t="str">
            <v>DS005S</v>
          </cell>
        </row>
        <row r="764">
          <cell r="A764" t="str">
            <v>2045170</v>
          </cell>
          <cell r="B764" t="str">
            <v>DS005S</v>
          </cell>
        </row>
        <row r="765">
          <cell r="A765" t="str">
            <v>1998979</v>
          </cell>
          <cell r="B765" t="str">
            <v>DS006C</v>
          </cell>
        </row>
        <row r="766">
          <cell r="A766" t="str">
            <v>2024695</v>
          </cell>
          <cell r="B766" t="str">
            <v>DS006C</v>
          </cell>
        </row>
        <row r="767">
          <cell r="A767" t="str">
            <v>2062913</v>
          </cell>
          <cell r="B767" t="str">
            <v>DS006C</v>
          </cell>
        </row>
        <row r="768">
          <cell r="A768" t="str">
            <v>2095831</v>
          </cell>
          <cell r="B768" t="str">
            <v>DS006C</v>
          </cell>
        </row>
        <row r="769">
          <cell r="A769" t="str">
            <v>1855973</v>
          </cell>
          <cell r="B769" t="str">
            <v>DS006N</v>
          </cell>
        </row>
        <row r="770">
          <cell r="A770" t="str">
            <v>1945977</v>
          </cell>
          <cell r="B770" t="str">
            <v>DS006N</v>
          </cell>
        </row>
        <row r="771">
          <cell r="A771" t="str">
            <v>1984707</v>
          </cell>
          <cell r="B771" t="str">
            <v>DS006N</v>
          </cell>
        </row>
        <row r="772">
          <cell r="A772" t="str">
            <v>1994538</v>
          </cell>
          <cell r="B772" t="str">
            <v>DS006N</v>
          </cell>
        </row>
        <row r="773">
          <cell r="A773" t="str">
            <v>2019951</v>
          </cell>
          <cell r="B773" t="str">
            <v>DS006N</v>
          </cell>
        </row>
        <row r="774">
          <cell r="A774" t="str">
            <v>2019952</v>
          </cell>
          <cell r="B774" t="str">
            <v>DS006N</v>
          </cell>
        </row>
        <row r="775">
          <cell r="A775" t="str">
            <v>2054166</v>
          </cell>
          <cell r="B775" t="str">
            <v>DS006S</v>
          </cell>
        </row>
        <row r="776">
          <cell r="A776" t="str">
            <v>2024728</v>
          </cell>
          <cell r="B776" t="str">
            <v>DS006S</v>
          </cell>
        </row>
        <row r="777">
          <cell r="A777" t="str">
            <v>2031519</v>
          </cell>
          <cell r="B777" t="str">
            <v>DS006S</v>
          </cell>
        </row>
        <row r="778">
          <cell r="A778" t="str">
            <v>2031522</v>
          </cell>
          <cell r="B778" t="str">
            <v>DS006S</v>
          </cell>
        </row>
        <row r="779">
          <cell r="A779" t="str">
            <v>2047044</v>
          </cell>
          <cell r="B779" t="str">
            <v>DS006S</v>
          </cell>
        </row>
        <row r="780">
          <cell r="A780" t="str">
            <v>2047045</v>
          </cell>
          <cell r="B780" t="str">
            <v>DS006S</v>
          </cell>
        </row>
        <row r="781">
          <cell r="A781" t="str">
            <v>2053918</v>
          </cell>
          <cell r="B781" t="str">
            <v>DS006S</v>
          </cell>
        </row>
        <row r="782">
          <cell r="A782" t="str">
            <v>2063531</v>
          </cell>
          <cell r="B782" t="str">
            <v>DS006S</v>
          </cell>
        </row>
        <row r="783">
          <cell r="A783" t="str">
            <v>2022349</v>
          </cell>
          <cell r="B783" t="str">
            <v>EHC</v>
          </cell>
        </row>
        <row r="784">
          <cell r="A784" t="str">
            <v>1796742</v>
          </cell>
          <cell r="B784" t="str">
            <v>HVWC</v>
          </cell>
        </row>
        <row r="785">
          <cell r="A785" t="str">
            <v>1833090</v>
          </cell>
          <cell r="B785" t="str">
            <v>HVWC</v>
          </cell>
        </row>
        <row r="786">
          <cell r="A786" t="str">
            <v>1971164</v>
          </cell>
          <cell r="B786" t="str">
            <v>HVWC</v>
          </cell>
        </row>
        <row r="787">
          <cell r="A787" t="str">
            <v>1971165</v>
          </cell>
          <cell r="B787" t="str">
            <v>HVWC</v>
          </cell>
        </row>
        <row r="788">
          <cell r="A788" t="str">
            <v>2000238</v>
          </cell>
          <cell r="B788" t="str">
            <v>HVWC</v>
          </cell>
        </row>
        <row r="789">
          <cell r="A789" t="str">
            <v>2020422</v>
          </cell>
          <cell r="B789" t="str">
            <v>HVWC</v>
          </cell>
        </row>
        <row r="790">
          <cell r="A790" t="str">
            <v>2020434</v>
          </cell>
          <cell r="B790" t="str">
            <v>HVWC</v>
          </cell>
        </row>
        <row r="791">
          <cell r="A791" t="str">
            <v>2022291</v>
          </cell>
          <cell r="B791" t="str">
            <v>HVWC</v>
          </cell>
        </row>
        <row r="792">
          <cell r="A792" t="str">
            <v>2078387</v>
          </cell>
          <cell r="B792" t="str">
            <v>HVWC</v>
          </cell>
        </row>
        <row r="793">
          <cell r="A793" t="str">
            <v>2000238A</v>
          </cell>
          <cell r="B793" t="str">
            <v>HVWC</v>
          </cell>
        </row>
        <row r="794">
          <cell r="A794" t="str">
            <v>1612285</v>
          </cell>
          <cell r="B794" t="str">
            <v>HVWN</v>
          </cell>
        </row>
        <row r="795">
          <cell r="A795" t="str">
            <v>1832552</v>
          </cell>
          <cell r="B795" t="str">
            <v>HVWN</v>
          </cell>
        </row>
        <row r="796">
          <cell r="A796" t="str">
            <v>1878372</v>
          </cell>
          <cell r="B796" t="str">
            <v>HVWN</v>
          </cell>
        </row>
        <row r="797">
          <cell r="A797" t="str">
            <v>1878373</v>
          </cell>
          <cell r="B797" t="str">
            <v>HVWN</v>
          </cell>
        </row>
        <row r="798">
          <cell r="A798" t="str">
            <v>1904802</v>
          </cell>
          <cell r="B798" t="str">
            <v>HVWN</v>
          </cell>
        </row>
        <row r="799">
          <cell r="A799" t="str">
            <v>1910367</v>
          </cell>
          <cell r="B799" t="str">
            <v>HVWN</v>
          </cell>
        </row>
        <row r="800">
          <cell r="A800" t="str">
            <v>2068144</v>
          </cell>
          <cell r="B800" t="str">
            <v>HVWN</v>
          </cell>
        </row>
        <row r="801">
          <cell r="A801" t="str">
            <v>2073737</v>
          </cell>
          <cell r="B801" t="str">
            <v>HVWN</v>
          </cell>
        </row>
        <row r="802">
          <cell r="A802" t="str">
            <v>2073826</v>
          </cell>
          <cell r="B802" t="str">
            <v>HVWN</v>
          </cell>
        </row>
        <row r="803">
          <cell r="A803" t="str">
            <v>2074228</v>
          </cell>
          <cell r="B803" t="str">
            <v>HVWN</v>
          </cell>
        </row>
        <row r="804">
          <cell r="A804" t="str">
            <v>2076106</v>
          </cell>
          <cell r="B804" t="str">
            <v>HVWN</v>
          </cell>
        </row>
        <row r="805">
          <cell r="A805" t="str">
            <v>2076150</v>
          </cell>
          <cell r="B805" t="str">
            <v>HVWN</v>
          </cell>
        </row>
        <row r="806">
          <cell r="A806" t="str">
            <v>2076172</v>
          </cell>
          <cell r="B806" t="str">
            <v>HVWN</v>
          </cell>
        </row>
        <row r="807">
          <cell r="A807" t="str">
            <v>2076203</v>
          </cell>
          <cell r="B807" t="str">
            <v>HVWN</v>
          </cell>
        </row>
        <row r="808">
          <cell r="A808" t="str">
            <v>2078046</v>
          </cell>
          <cell r="B808" t="str">
            <v>HVWN</v>
          </cell>
        </row>
        <row r="809">
          <cell r="A809" t="str">
            <v>2078181</v>
          </cell>
          <cell r="B809" t="str">
            <v>HVWN</v>
          </cell>
        </row>
        <row r="810">
          <cell r="A810" t="str">
            <v>2078182</v>
          </cell>
          <cell r="B810" t="str">
            <v>HVWN</v>
          </cell>
        </row>
        <row r="811">
          <cell r="A811" t="str">
            <v>1727920A</v>
          </cell>
          <cell r="B811" t="str">
            <v>HVWN</v>
          </cell>
        </row>
        <row r="812">
          <cell r="A812" t="str">
            <v>JND7032</v>
          </cell>
          <cell r="B812" t="str">
            <v>HVWN</v>
          </cell>
        </row>
        <row r="813">
          <cell r="A813" t="str">
            <v>WNF7028</v>
          </cell>
          <cell r="B813" t="str">
            <v>HVWN</v>
          </cell>
        </row>
        <row r="814">
          <cell r="A814" t="str">
            <v>1842384</v>
          </cell>
          <cell r="B814" t="str">
            <v>HVWS</v>
          </cell>
        </row>
        <row r="815">
          <cell r="A815" t="str">
            <v>1966793</v>
          </cell>
          <cell r="B815" t="str">
            <v>HVWS</v>
          </cell>
        </row>
        <row r="816">
          <cell r="A816" t="str">
            <v>2007792</v>
          </cell>
          <cell r="B816" t="str">
            <v>HVWS</v>
          </cell>
        </row>
        <row r="817">
          <cell r="A817" t="str">
            <v>2012662</v>
          </cell>
          <cell r="B817" t="str">
            <v>HVWS</v>
          </cell>
        </row>
        <row r="818">
          <cell r="A818" t="str">
            <v>2019972</v>
          </cell>
          <cell r="B818" t="str">
            <v>HVWS</v>
          </cell>
        </row>
        <row r="819">
          <cell r="A819" t="str">
            <v>2083056</v>
          </cell>
          <cell r="B819" t="str">
            <v>HVWS</v>
          </cell>
        </row>
        <row r="820">
          <cell r="A820" t="str">
            <v>2083057</v>
          </cell>
          <cell r="B820" t="str">
            <v>HVWS</v>
          </cell>
        </row>
        <row r="821">
          <cell r="A821" t="str">
            <v>2087277</v>
          </cell>
          <cell r="B821" t="str">
            <v>HVWS</v>
          </cell>
        </row>
        <row r="822">
          <cell r="A822" t="str">
            <v>JTB7046</v>
          </cell>
          <cell r="B822" t="str">
            <v>HVWS</v>
          </cell>
        </row>
        <row r="823">
          <cell r="A823" t="str">
            <v>WSK7043</v>
          </cell>
          <cell r="B823" t="str">
            <v>HVWS</v>
          </cell>
        </row>
        <row r="824">
          <cell r="A824" t="str">
            <v>WSS6099</v>
          </cell>
          <cell r="B824" t="str">
            <v>HVWS</v>
          </cell>
        </row>
        <row r="825">
          <cell r="A825" t="str">
            <v>1468646</v>
          </cell>
          <cell r="B825" t="str">
            <v>ICC</v>
          </cell>
        </row>
        <row r="826">
          <cell r="A826" t="str">
            <v>1566239</v>
          </cell>
          <cell r="B826" t="str">
            <v>ICC</v>
          </cell>
        </row>
        <row r="827">
          <cell r="A827" t="str">
            <v>1663784</v>
          </cell>
          <cell r="B827" t="str">
            <v>ICC</v>
          </cell>
        </row>
        <row r="828">
          <cell r="A828" t="str">
            <v>1932674</v>
          </cell>
          <cell r="B828" t="str">
            <v>ICC</v>
          </cell>
        </row>
        <row r="829">
          <cell r="A829" t="str">
            <v>2012801</v>
          </cell>
          <cell r="B829" t="str">
            <v>ICC</v>
          </cell>
        </row>
        <row r="830">
          <cell r="A830" t="str">
            <v>2022242</v>
          </cell>
          <cell r="B830" t="str">
            <v>ICC</v>
          </cell>
        </row>
        <row r="831">
          <cell r="A831" t="str">
            <v>1841139</v>
          </cell>
          <cell r="B831" t="str">
            <v>ICC</v>
          </cell>
        </row>
        <row r="832">
          <cell r="A832" t="str">
            <v>2022214</v>
          </cell>
          <cell r="B832" t="str">
            <v>ICC</v>
          </cell>
        </row>
        <row r="833">
          <cell r="A833" t="str">
            <v>1762581</v>
          </cell>
          <cell r="B833" t="str">
            <v>ICC</v>
          </cell>
        </row>
        <row r="834">
          <cell r="A834" t="str">
            <v>1818900</v>
          </cell>
          <cell r="B834" t="str">
            <v>ICC</v>
          </cell>
        </row>
        <row r="835">
          <cell r="A835" t="str">
            <v>1842506</v>
          </cell>
          <cell r="B835" t="str">
            <v>ICC</v>
          </cell>
        </row>
        <row r="836">
          <cell r="A836" t="str">
            <v>1988590</v>
          </cell>
          <cell r="B836" t="str">
            <v>ICC</v>
          </cell>
        </row>
        <row r="837">
          <cell r="A837" t="str">
            <v>2012691</v>
          </cell>
          <cell r="B837" t="str">
            <v>ICC</v>
          </cell>
        </row>
        <row r="838">
          <cell r="A838" t="str">
            <v>WT7354</v>
          </cell>
          <cell r="B838" t="str">
            <v>ICC</v>
          </cell>
        </row>
        <row r="839">
          <cell r="A839" t="str">
            <v>1985103</v>
          </cell>
          <cell r="B839" t="str">
            <v>ICC</v>
          </cell>
        </row>
        <row r="840">
          <cell r="A840" t="str">
            <v>2022263</v>
          </cell>
          <cell r="B840" t="str">
            <v>ICC</v>
          </cell>
        </row>
        <row r="841">
          <cell r="A841" t="str">
            <v>WT7326</v>
          </cell>
          <cell r="B841" t="str">
            <v>ICC</v>
          </cell>
        </row>
        <row r="842">
          <cell r="A842" t="str">
            <v>2023502</v>
          </cell>
          <cell r="B842" t="str">
            <v>ICC</v>
          </cell>
        </row>
        <row r="843">
          <cell r="A843" t="str">
            <v>2036050</v>
          </cell>
          <cell r="B843" t="str">
            <v>ICC</v>
          </cell>
        </row>
        <row r="844">
          <cell r="A844" t="str">
            <v>WTE7031</v>
          </cell>
          <cell r="B844" t="str">
            <v>ICC</v>
          </cell>
        </row>
        <row r="845">
          <cell r="A845" t="str">
            <v>2036039</v>
          </cell>
          <cell r="B845" t="str">
            <v>ICC</v>
          </cell>
        </row>
        <row r="846">
          <cell r="A846" t="str">
            <v>WT7358</v>
          </cell>
          <cell r="B846" t="str">
            <v>ICC</v>
          </cell>
        </row>
        <row r="847">
          <cell r="A847" t="str">
            <v>2085704</v>
          </cell>
          <cell r="B847" t="str">
            <v>ICC</v>
          </cell>
        </row>
        <row r="848">
          <cell r="A848" t="str">
            <v>2085912</v>
          </cell>
          <cell r="B848" t="str">
            <v>ICC</v>
          </cell>
        </row>
        <row r="849">
          <cell r="A849" t="str">
            <v>2085913</v>
          </cell>
          <cell r="B849" t="str">
            <v>ICC</v>
          </cell>
        </row>
        <row r="850">
          <cell r="A850" t="str">
            <v>2090556</v>
          </cell>
          <cell r="B850" t="str">
            <v>ICC</v>
          </cell>
        </row>
        <row r="851">
          <cell r="A851" t="str">
            <v>1854657</v>
          </cell>
          <cell r="B851" t="str">
            <v>ICC</v>
          </cell>
        </row>
        <row r="852">
          <cell r="A852" t="str">
            <v>1855206</v>
          </cell>
          <cell r="B852" t="str">
            <v>ICC</v>
          </cell>
        </row>
        <row r="853">
          <cell r="A853" t="str">
            <v>2010755</v>
          </cell>
          <cell r="B853" t="str">
            <v>ICC</v>
          </cell>
        </row>
        <row r="854">
          <cell r="A854" t="str">
            <v>2010757</v>
          </cell>
          <cell r="B854" t="str">
            <v>ICC</v>
          </cell>
        </row>
        <row r="855">
          <cell r="A855" t="str">
            <v>WCB7081</v>
          </cell>
          <cell r="B855" t="str">
            <v>ICC</v>
          </cell>
        </row>
        <row r="856">
          <cell r="A856" t="str">
            <v>WT7296</v>
          </cell>
          <cell r="B856" t="str">
            <v>ICC</v>
          </cell>
        </row>
        <row r="857">
          <cell r="A857" t="str">
            <v>2005820</v>
          </cell>
          <cell r="B857" t="str">
            <v>ICC</v>
          </cell>
        </row>
        <row r="858">
          <cell r="A858" t="str">
            <v>2005832</v>
          </cell>
          <cell r="B858" t="str">
            <v>ICC</v>
          </cell>
        </row>
        <row r="859">
          <cell r="A859" t="str">
            <v>1982839</v>
          </cell>
          <cell r="B859" t="str">
            <v>ICC</v>
          </cell>
        </row>
        <row r="860">
          <cell r="A860" t="str">
            <v>2005489</v>
          </cell>
          <cell r="B860" t="str">
            <v>ICC</v>
          </cell>
        </row>
        <row r="861">
          <cell r="A861" t="str">
            <v>2028081</v>
          </cell>
          <cell r="B861" t="str">
            <v>ICC</v>
          </cell>
        </row>
        <row r="862">
          <cell r="A862" t="str">
            <v>2074418</v>
          </cell>
          <cell r="B862" t="str">
            <v>ICC</v>
          </cell>
        </row>
        <row r="863">
          <cell r="A863" t="str">
            <v>UIS0325H</v>
          </cell>
          <cell r="B863" t="str">
            <v>ICC</v>
          </cell>
        </row>
        <row r="864">
          <cell r="A864" t="str">
            <v>UIS0326H</v>
          </cell>
          <cell r="B864" t="str">
            <v>ICC</v>
          </cell>
        </row>
        <row r="865">
          <cell r="A865" t="str">
            <v>2012667</v>
          </cell>
          <cell r="B865" t="str">
            <v>ICC</v>
          </cell>
        </row>
        <row r="866">
          <cell r="A866" t="str">
            <v>1760978</v>
          </cell>
          <cell r="B866" t="str">
            <v>ICC</v>
          </cell>
        </row>
        <row r="867">
          <cell r="A867" t="str">
            <v>1828614</v>
          </cell>
          <cell r="B867" t="str">
            <v>ICC</v>
          </cell>
        </row>
        <row r="868">
          <cell r="A868" t="str">
            <v>1907036</v>
          </cell>
          <cell r="B868" t="str">
            <v>ICC</v>
          </cell>
        </row>
        <row r="869">
          <cell r="A869" t="str">
            <v>1988452</v>
          </cell>
          <cell r="B869" t="str">
            <v>ICC</v>
          </cell>
        </row>
        <row r="870">
          <cell r="A870" t="str">
            <v>2012317</v>
          </cell>
          <cell r="B870" t="str">
            <v>ICC</v>
          </cell>
        </row>
        <row r="871">
          <cell r="A871" t="str">
            <v>2090783</v>
          </cell>
          <cell r="B871" t="str">
            <v>ICC</v>
          </cell>
        </row>
        <row r="872">
          <cell r="A872" t="str">
            <v>2032711</v>
          </cell>
          <cell r="B872" t="str">
            <v>ICC</v>
          </cell>
        </row>
        <row r="873">
          <cell r="A873" t="str">
            <v>WT7325</v>
          </cell>
          <cell r="B873" t="str">
            <v>ICC</v>
          </cell>
        </row>
        <row r="874">
          <cell r="A874" t="str">
            <v>1752811</v>
          </cell>
          <cell r="B874" t="str">
            <v>ICC</v>
          </cell>
        </row>
        <row r="875">
          <cell r="A875" t="str">
            <v>2011964</v>
          </cell>
          <cell r="B875" t="str">
            <v>ICC</v>
          </cell>
        </row>
        <row r="876">
          <cell r="A876" t="str">
            <v>WT7302</v>
          </cell>
          <cell r="B876" t="str">
            <v>ICC</v>
          </cell>
        </row>
        <row r="877">
          <cell r="A877" t="str">
            <v>UIS0025H</v>
          </cell>
          <cell r="B877" t="str">
            <v>ICE</v>
          </cell>
        </row>
        <row r="878">
          <cell r="A878" t="str">
            <v>UCL2113H</v>
          </cell>
          <cell r="B878" t="str">
            <v>ICE</v>
          </cell>
        </row>
        <row r="879">
          <cell r="A879" t="str">
            <v>UCL2365H</v>
          </cell>
          <cell r="B879" t="str">
            <v>ICE</v>
          </cell>
        </row>
        <row r="880">
          <cell r="A880" t="str">
            <v>UCL2647H</v>
          </cell>
          <cell r="B880" t="str">
            <v>ICE</v>
          </cell>
        </row>
        <row r="881">
          <cell r="A881" t="str">
            <v>ICBRF</v>
          </cell>
          <cell r="B881" t="str">
            <v>ICE</v>
          </cell>
        </row>
        <row r="882">
          <cell r="A882" t="str">
            <v>ICINSP</v>
          </cell>
          <cell r="B882" t="str">
            <v>ICE</v>
          </cell>
        </row>
        <row r="883">
          <cell r="A883" t="str">
            <v>ICSWIT</v>
          </cell>
          <cell r="B883" t="str">
            <v>ICE</v>
          </cell>
        </row>
        <row r="884">
          <cell r="A884" t="str">
            <v>1789778</v>
          </cell>
          <cell r="B884" t="str">
            <v>ICN</v>
          </cell>
        </row>
        <row r="885">
          <cell r="A885" t="str">
            <v>2056799</v>
          </cell>
          <cell r="B885" t="str">
            <v>ICN</v>
          </cell>
        </row>
        <row r="886">
          <cell r="A886" t="str">
            <v>2068225</v>
          </cell>
          <cell r="B886" t="str">
            <v>ICN</v>
          </cell>
        </row>
        <row r="887">
          <cell r="A887" t="str">
            <v>1789778A</v>
          </cell>
          <cell r="B887" t="str">
            <v>ICN</v>
          </cell>
        </row>
        <row r="888">
          <cell r="A888" t="str">
            <v>1860399</v>
          </cell>
          <cell r="B888" t="str">
            <v>ICN</v>
          </cell>
        </row>
        <row r="889">
          <cell r="A889" t="str">
            <v>1818886</v>
          </cell>
          <cell r="B889" t="str">
            <v>ICN</v>
          </cell>
        </row>
        <row r="890">
          <cell r="A890" t="str">
            <v>1797784A</v>
          </cell>
          <cell r="B890" t="str">
            <v>ICN</v>
          </cell>
        </row>
        <row r="891">
          <cell r="A891" t="str">
            <v>2074831</v>
          </cell>
          <cell r="B891" t="str">
            <v>ICN</v>
          </cell>
        </row>
        <row r="892">
          <cell r="A892" t="str">
            <v>1833005</v>
          </cell>
          <cell r="B892" t="str">
            <v>ICN</v>
          </cell>
        </row>
        <row r="893">
          <cell r="A893" t="str">
            <v>WSS7111</v>
          </cell>
          <cell r="B893" t="str">
            <v>ICN</v>
          </cell>
        </row>
        <row r="894">
          <cell r="A894" t="str">
            <v>1904015</v>
          </cell>
          <cell r="B894" t="str">
            <v>ICN</v>
          </cell>
        </row>
        <row r="895">
          <cell r="A895" t="str">
            <v>1935681</v>
          </cell>
          <cell r="B895" t="str">
            <v>ICN</v>
          </cell>
        </row>
        <row r="896">
          <cell r="A896" t="str">
            <v>WT7141</v>
          </cell>
          <cell r="B896" t="str">
            <v>ICN</v>
          </cell>
        </row>
        <row r="897">
          <cell r="A897" t="str">
            <v>UCS0245H</v>
          </cell>
          <cell r="B897" t="str">
            <v>ICN</v>
          </cell>
        </row>
        <row r="898">
          <cell r="A898" t="str">
            <v>WT7343</v>
          </cell>
          <cell r="B898" t="str">
            <v>ICN</v>
          </cell>
        </row>
        <row r="899">
          <cell r="A899" t="str">
            <v>1855346</v>
          </cell>
          <cell r="B899" t="str">
            <v>ICN</v>
          </cell>
        </row>
        <row r="900">
          <cell r="A900" t="str">
            <v>1844227</v>
          </cell>
          <cell r="B900" t="str">
            <v>ICN</v>
          </cell>
        </row>
        <row r="901">
          <cell r="A901" t="str">
            <v>1844228</v>
          </cell>
          <cell r="B901" t="str">
            <v>ICN</v>
          </cell>
        </row>
        <row r="902">
          <cell r="A902" t="str">
            <v>WT7252</v>
          </cell>
          <cell r="B902" t="str">
            <v>ICN</v>
          </cell>
        </row>
        <row r="903">
          <cell r="A903" t="str">
            <v>WT7253</v>
          </cell>
          <cell r="B903" t="str">
            <v>ICN</v>
          </cell>
        </row>
        <row r="904">
          <cell r="A904" t="str">
            <v>WT7342</v>
          </cell>
          <cell r="B904" t="str">
            <v>ICN</v>
          </cell>
        </row>
        <row r="905">
          <cell r="A905" t="str">
            <v>WT7346</v>
          </cell>
          <cell r="B905" t="str">
            <v>ICN</v>
          </cell>
        </row>
        <row r="906">
          <cell r="A906" t="str">
            <v>WT7336</v>
          </cell>
          <cell r="B906" t="str">
            <v>ICN</v>
          </cell>
        </row>
        <row r="907">
          <cell r="A907" t="str">
            <v>2037932</v>
          </cell>
          <cell r="B907" t="str">
            <v>ICN</v>
          </cell>
        </row>
        <row r="908">
          <cell r="A908" t="str">
            <v>2066538</v>
          </cell>
          <cell r="B908" t="str">
            <v>ICN</v>
          </cell>
        </row>
        <row r="909">
          <cell r="A909" t="str">
            <v>2074233</v>
          </cell>
          <cell r="B909" t="str">
            <v>ICN</v>
          </cell>
        </row>
        <row r="910">
          <cell r="A910" t="str">
            <v>UIS0237H</v>
          </cell>
          <cell r="B910" t="str">
            <v>ICN</v>
          </cell>
        </row>
        <row r="911">
          <cell r="A911" t="str">
            <v>UIS0323H</v>
          </cell>
          <cell r="B911" t="str">
            <v>ICN</v>
          </cell>
        </row>
        <row r="912">
          <cell r="A912" t="str">
            <v>UIS0402H</v>
          </cell>
          <cell r="B912" t="str">
            <v>ICN</v>
          </cell>
        </row>
        <row r="913">
          <cell r="A913" t="str">
            <v>UIS0417H</v>
          </cell>
          <cell r="B913" t="str">
            <v>ICN</v>
          </cell>
        </row>
        <row r="914">
          <cell r="A914" t="str">
            <v>1778209A</v>
          </cell>
          <cell r="B914" t="str">
            <v>ICN</v>
          </cell>
        </row>
        <row r="915">
          <cell r="A915" t="str">
            <v>ULL0565H</v>
          </cell>
          <cell r="B915" t="str">
            <v>ICN</v>
          </cell>
        </row>
        <row r="916">
          <cell r="A916" t="str">
            <v>2085538</v>
          </cell>
          <cell r="B916" t="str">
            <v>ICN</v>
          </cell>
        </row>
        <row r="917">
          <cell r="A917" t="str">
            <v>2085539</v>
          </cell>
          <cell r="B917" t="str">
            <v>ICN</v>
          </cell>
        </row>
        <row r="918">
          <cell r="A918" t="str">
            <v>2069790</v>
          </cell>
          <cell r="B918" t="str">
            <v>ICN</v>
          </cell>
        </row>
        <row r="919">
          <cell r="A919" t="str">
            <v>2067859</v>
          </cell>
          <cell r="B919" t="str">
            <v>ICN</v>
          </cell>
        </row>
        <row r="920">
          <cell r="A920" t="str">
            <v>2072252</v>
          </cell>
          <cell r="B920" t="str">
            <v>ICN</v>
          </cell>
        </row>
        <row r="921">
          <cell r="A921" t="str">
            <v>2054740</v>
          </cell>
          <cell r="B921" t="str">
            <v>ICN</v>
          </cell>
        </row>
        <row r="922">
          <cell r="A922" t="str">
            <v>2056360</v>
          </cell>
          <cell r="B922" t="str">
            <v>ICN</v>
          </cell>
        </row>
        <row r="923">
          <cell r="A923" t="str">
            <v>1836226</v>
          </cell>
          <cell r="B923" t="str">
            <v>ICN</v>
          </cell>
        </row>
        <row r="924">
          <cell r="A924" t="str">
            <v>BTB7008</v>
          </cell>
          <cell r="B924" t="str">
            <v>ICS</v>
          </cell>
        </row>
        <row r="925">
          <cell r="A925" t="str">
            <v>BTB7009</v>
          </cell>
          <cell r="B925" t="str">
            <v>ICS</v>
          </cell>
        </row>
        <row r="926">
          <cell r="A926" t="str">
            <v>EASE0026</v>
          </cell>
          <cell r="B926" t="str">
            <v>ICS</v>
          </cell>
        </row>
        <row r="927">
          <cell r="A927" t="str">
            <v>WSD7016</v>
          </cell>
          <cell r="B927" t="str">
            <v>ICS</v>
          </cell>
        </row>
        <row r="928">
          <cell r="A928" t="str">
            <v>WSE7020</v>
          </cell>
          <cell r="B928" t="str">
            <v>ICS</v>
          </cell>
        </row>
        <row r="929">
          <cell r="A929" t="str">
            <v>DBL0457H</v>
          </cell>
          <cell r="B929" t="str">
            <v>ICS</v>
          </cell>
        </row>
        <row r="930">
          <cell r="A930" t="str">
            <v>1843619</v>
          </cell>
          <cell r="B930" t="str">
            <v>ICS</v>
          </cell>
        </row>
        <row r="931">
          <cell r="A931" t="str">
            <v>2025382</v>
          </cell>
          <cell r="B931" t="str">
            <v>ICS</v>
          </cell>
        </row>
        <row r="932">
          <cell r="A932" t="str">
            <v>WNF7021</v>
          </cell>
          <cell r="B932" t="str">
            <v>ICS</v>
          </cell>
        </row>
        <row r="933">
          <cell r="A933" t="str">
            <v>WSS7074</v>
          </cell>
          <cell r="B933" t="str">
            <v>ICS</v>
          </cell>
        </row>
        <row r="934">
          <cell r="A934" t="str">
            <v>WSK7112</v>
          </cell>
          <cell r="B934" t="str">
            <v>ICS</v>
          </cell>
        </row>
        <row r="935">
          <cell r="A935" t="str">
            <v>WT7356</v>
          </cell>
          <cell r="B935" t="str">
            <v>ICS</v>
          </cell>
        </row>
        <row r="936">
          <cell r="A936" t="str">
            <v>2090128</v>
          </cell>
          <cell r="B936" t="str">
            <v>ICS</v>
          </cell>
        </row>
        <row r="937">
          <cell r="A937" t="str">
            <v>1973077</v>
          </cell>
          <cell r="B937" t="str">
            <v>ICS</v>
          </cell>
        </row>
        <row r="938">
          <cell r="A938" t="str">
            <v>WT7351</v>
          </cell>
          <cell r="B938" t="str">
            <v>ICS</v>
          </cell>
        </row>
        <row r="939">
          <cell r="A939" t="str">
            <v>2036288</v>
          </cell>
          <cell r="B939" t="str">
            <v>ICS</v>
          </cell>
        </row>
        <row r="940">
          <cell r="A940" t="str">
            <v>UCS0164H</v>
          </cell>
          <cell r="B940" t="str">
            <v>ICS</v>
          </cell>
        </row>
        <row r="941">
          <cell r="A941" t="str">
            <v>WSK6040</v>
          </cell>
          <cell r="B941" t="str">
            <v>ICS</v>
          </cell>
        </row>
        <row r="942">
          <cell r="A942" t="str">
            <v>WSK7012</v>
          </cell>
          <cell r="B942" t="str">
            <v>ICS</v>
          </cell>
        </row>
        <row r="943">
          <cell r="A943" t="str">
            <v>WSK7111</v>
          </cell>
          <cell r="B943" t="str">
            <v>ICS</v>
          </cell>
        </row>
        <row r="944">
          <cell r="A944" t="str">
            <v>WSK7111A</v>
          </cell>
          <cell r="B944" t="str">
            <v>ICS</v>
          </cell>
        </row>
        <row r="945">
          <cell r="A945" t="str">
            <v>WSK7110</v>
          </cell>
          <cell r="B945" t="str">
            <v>ICS</v>
          </cell>
        </row>
        <row r="946">
          <cell r="A946" t="str">
            <v>WSK7115</v>
          </cell>
          <cell r="B946" t="str">
            <v>ICS</v>
          </cell>
        </row>
        <row r="947">
          <cell r="A947" t="str">
            <v>UIS0361H</v>
          </cell>
          <cell r="B947" t="str">
            <v>ICS</v>
          </cell>
        </row>
        <row r="948">
          <cell r="A948" t="str">
            <v>1991514</v>
          </cell>
          <cell r="B948" t="str">
            <v>ICS</v>
          </cell>
        </row>
        <row r="949">
          <cell r="A949" t="str">
            <v>2029663</v>
          </cell>
          <cell r="B949" t="str">
            <v>ICS</v>
          </cell>
        </row>
        <row r="950">
          <cell r="A950" t="str">
            <v>2048879</v>
          </cell>
          <cell r="B950" t="str">
            <v>ICS</v>
          </cell>
        </row>
        <row r="951">
          <cell r="A951" t="str">
            <v>WSS7081</v>
          </cell>
          <cell r="B951" t="str">
            <v>ICS</v>
          </cell>
        </row>
        <row r="952">
          <cell r="A952" t="str">
            <v>BTB7004</v>
          </cell>
          <cell r="B952" t="str">
            <v>ICS</v>
          </cell>
        </row>
        <row r="953">
          <cell r="A953" t="str">
            <v>WTD7006</v>
          </cell>
          <cell r="B953" t="str">
            <v>ICS</v>
          </cell>
        </row>
        <row r="954">
          <cell r="A954" t="str">
            <v>WSS7077</v>
          </cell>
          <cell r="B954" t="str">
            <v>ICS</v>
          </cell>
        </row>
        <row r="955">
          <cell r="A955" t="str">
            <v>WT8500</v>
          </cell>
          <cell r="B955" t="str">
            <v>ICS</v>
          </cell>
        </row>
        <row r="956">
          <cell r="A956" t="str">
            <v>JSD7017</v>
          </cell>
          <cell r="B956" t="str">
            <v>ICS</v>
          </cell>
        </row>
        <row r="957">
          <cell r="A957" t="str">
            <v>1740068</v>
          </cell>
          <cell r="B957" t="str">
            <v>LV001C</v>
          </cell>
        </row>
        <row r="958">
          <cell r="A958" t="str">
            <v>1968625</v>
          </cell>
          <cell r="B958" t="str">
            <v>LV001C</v>
          </cell>
        </row>
        <row r="959">
          <cell r="A959" t="str">
            <v>1984435</v>
          </cell>
          <cell r="B959" t="str">
            <v>LV001C</v>
          </cell>
        </row>
        <row r="960">
          <cell r="A960" t="str">
            <v>1997452</v>
          </cell>
          <cell r="B960" t="str">
            <v>LV001C</v>
          </cell>
        </row>
        <row r="961">
          <cell r="A961" t="str">
            <v>1997453</v>
          </cell>
          <cell r="B961" t="str">
            <v>LV001C</v>
          </cell>
        </row>
        <row r="962">
          <cell r="A962" t="str">
            <v>2009424</v>
          </cell>
          <cell r="B962" t="str">
            <v>LV001C</v>
          </cell>
        </row>
        <row r="963">
          <cell r="A963" t="str">
            <v>2026057</v>
          </cell>
          <cell r="B963" t="str">
            <v>LV001C</v>
          </cell>
        </row>
        <row r="964">
          <cell r="A964" t="str">
            <v>2066516</v>
          </cell>
          <cell r="B964" t="str">
            <v>LV001C</v>
          </cell>
        </row>
        <row r="965">
          <cell r="A965" t="str">
            <v>2079373</v>
          </cell>
          <cell r="B965" t="str">
            <v>LV001C</v>
          </cell>
        </row>
        <row r="966">
          <cell r="A966" t="str">
            <v>PE1853</v>
          </cell>
          <cell r="B966" t="str">
            <v>LV001C</v>
          </cell>
        </row>
        <row r="967">
          <cell r="A967" t="str">
            <v>WSE7016</v>
          </cell>
          <cell r="B967" t="str">
            <v>LV001C</v>
          </cell>
        </row>
        <row r="968">
          <cell r="A968" t="str">
            <v>1458406</v>
          </cell>
          <cell r="B968" t="str">
            <v>LV001C</v>
          </cell>
        </row>
        <row r="969">
          <cell r="A969" t="str">
            <v>1558753</v>
          </cell>
          <cell r="B969" t="str">
            <v>LV001C</v>
          </cell>
        </row>
        <row r="970">
          <cell r="A970" t="str">
            <v>1581394</v>
          </cell>
          <cell r="B970" t="str">
            <v>LV001C</v>
          </cell>
        </row>
        <row r="971">
          <cell r="A971" t="str">
            <v>1689250</v>
          </cell>
          <cell r="B971" t="str">
            <v>LV001C</v>
          </cell>
        </row>
        <row r="972">
          <cell r="A972" t="str">
            <v>1689252</v>
          </cell>
          <cell r="B972" t="str">
            <v>LV001C</v>
          </cell>
        </row>
        <row r="973">
          <cell r="A973" t="str">
            <v>2084101</v>
          </cell>
          <cell r="B973" t="str">
            <v>LV001C</v>
          </cell>
        </row>
        <row r="974">
          <cell r="A974" t="str">
            <v>2084102</v>
          </cell>
          <cell r="B974" t="str">
            <v>LV001C</v>
          </cell>
        </row>
        <row r="975">
          <cell r="A975" t="str">
            <v>2092658</v>
          </cell>
          <cell r="B975" t="str">
            <v>LV001C</v>
          </cell>
        </row>
        <row r="976">
          <cell r="A976" t="str">
            <v>2092660</v>
          </cell>
          <cell r="B976" t="str">
            <v>LV001C</v>
          </cell>
        </row>
        <row r="977">
          <cell r="A977" t="str">
            <v>2095820</v>
          </cell>
          <cell r="B977" t="str">
            <v>LV001C</v>
          </cell>
        </row>
        <row r="978">
          <cell r="A978" t="str">
            <v>2095826</v>
          </cell>
          <cell r="B978" t="str">
            <v>LV001C</v>
          </cell>
        </row>
        <row r="979">
          <cell r="A979" t="str">
            <v>1723136A</v>
          </cell>
          <cell r="B979" t="str">
            <v>LV001C</v>
          </cell>
        </row>
        <row r="980">
          <cell r="A980" t="str">
            <v>1985957</v>
          </cell>
          <cell r="B980" t="str">
            <v>LV001C</v>
          </cell>
        </row>
        <row r="981">
          <cell r="A981" t="str">
            <v>1989795</v>
          </cell>
          <cell r="B981" t="str">
            <v>LV001C</v>
          </cell>
        </row>
        <row r="982">
          <cell r="A982" t="str">
            <v>2003325</v>
          </cell>
          <cell r="B982" t="str">
            <v>LV001C</v>
          </cell>
        </row>
        <row r="983">
          <cell r="A983" t="str">
            <v>2003331</v>
          </cell>
          <cell r="B983" t="str">
            <v>LV001C</v>
          </cell>
        </row>
        <row r="984">
          <cell r="A984" t="str">
            <v>2003334</v>
          </cell>
          <cell r="B984" t="str">
            <v>LV001C</v>
          </cell>
        </row>
        <row r="985">
          <cell r="A985" t="str">
            <v>2004825</v>
          </cell>
          <cell r="B985" t="str">
            <v>LV001C</v>
          </cell>
        </row>
        <row r="986">
          <cell r="A986" t="str">
            <v>2014756</v>
          </cell>
          <cell r="B986" t="str">
            <v>LV001C</v>
          </cell>
        </row>
        <row r="987">
          <cell r="A987" t="str">
            <v>2014757</v>
          </cell>
          <cell r="B987" t="str">
            <v>LV001C</v>
          </cell>
        </row>
        <row r="988">
          <cell r="A988" t="str">
            <v>2024419</v>
          </cell>
          <cell r="B988" t="str">
            <v>LV001C</v>
          </cell>
        </row>
        <row r="989">
          <cell r="A989" t="str">
            <v>2025044</v>
          </cell>
          <cell r="B989" t="str">
            <v>LV001C</v>
          </cell>
        </row>
        <row r="990">
          <cell r="A990" t="str">
            <v>2029588</v>
          </cell>
          <cell r="B990" t="str">
            <v>LV001C</v>
          </cell>
        </row>
        <row r="991">
          <cell r="A991" t="str">
            <v>2030104</v>
          </cell>
          <cell r="B991" t="str">
            <v>LV001C</v>
          </cell>
        </row>
        <row r="992">
          <cell r="A992" t="str">
            <v>2037581</v>
          </cell>
          <cell r="B992" t="str">
            <v>LV001C</v>
          </cell>
        </row>
        <row r="993">
          <cell r="A993" t="str">
            <v>2045295</v>
          </cell>
          <cell r="B993" t="str">
            <v>LV001C</v>
          </cell>
        </row>
        <row r="994">
          <cell r="A994" t="str">
            <v>2045308</v>
          </cell>
          <cell r="B994" t="str">
            <v>LV001C</v>
          </cell>
        </row>
        <row r="995">
          <cell r="A995" t="str">
            <v>2045311</v>
          </cell>
          <cell r="B995" t="str">
            <v>LV001C</v>
          </cell>
        </row>
        <row r="996">
          <cell r="A996" t="str">
            <v>2045312</v>
          </cell>
          <cell r="B996" t="str">
            <v>LV001C</v>
          </cell>
        </row>
        <row r="997">
          <cell r="A997" t="str">
            <v>2045315</v>
          </cell>
          <cell r="B997" t="str">
            <v>LV001C</v>
          </cell>
        </row>
        <row r="998">
          <cell r="A998" t="str">
            <v>2045319</v>
          </cell>
          <cell r="B998" t="str">
            <v>LV001C</v>
          </cell>
        </row>
        <row r="999">
          <cell r="A999" t="str">
            <v>2045322</v>
          </cell>
          <cell r="B999" t="str">
            <v>LV001C</v>
          </cell>
        </row>
        <row r="1000">
          <cell r="A1000" t="str">
            <v>2045806</v>
          </cell>
          <cell r="B1000" t="str">
            <v>LV001C</v>
          </cell>
        </row>
        <row r="1001">
          <cell r="A1001" t="str">
            <v>2045807</v>
          </cell>
          <cell r="B1001" t="str">
            <v>LV001C</v>
          </cell>
        </row>
        <row r="1002">
          <cell r="A1002" t="str">
            <v>2045930</v>
          </cell>
          <cell r="B1002" t="str">
            <v>LV001C</v>
          </cell>
        </row>
        <row r="1003">
          <cell r="A1003" t="str">
            <v>2045931</v>
          </cell>
          <cell r="B1003" t="str">
            <v>LV001C</v>
          </cell>
        </row>
        <row r="1004">
          <cell r="A1004" t="str">
            <v>2048873</v>
          </cell>
          <cell r="B1004" t="str">
            <v>LV001C</v>
          </cell>
        </row>
        <row r="1005">
          <cell r="A1005" t="str">
            <v>2048874</v>
          </cell>
          <cell r="B1005" t="str">
            <v>LV001C</v>
          </cell>
        </row>
        <row r="1006">
          <cell r="A1006" t="str">
            <v>2048877</v>
          </cell>
          <cell r="B1006" t="str">
            <v>LV001C</v>
          </cell>
        </row>
        <row r="1007">
          <cell r="A1007" t="str">
            <v>2049259</v>
          </cell>
          <cell r="B1007" t="str">
            <v>LV001C</v>
          </cell>
        </row>
        <row r="1008">
          <cell r="A1008" t="str">
            <v>2049333</v>
          </cell>
          <cell r="B1008" t="str">
            <v>LV001C</v>
          </cell>
        </row>
        <row r="1009">
          <cell r="A1009" t="str">
            <v>2049334</v>
          </cell>
          <cell r="B1009" t="str">
            <v>LV001C</v>
          </cell>
        </row>
        <row r="1010">
          <cell r="A1010" t="str">
            <v>2049663</v>
          </cell>
          <cell r="B1010" t="str">
            <v>LV001C</v>
          </cell>
        </row>
        <row r="1011">
          <cell r="A1011" t="str">
            <v>2051344</v>
          </cell>
          <cell r="B1011" t="str">
            <v>LV001C</v>
          </cell>
        </row>
        <row r="1012">
          <cell r="A1012" t="str">
            <v>2051555</v>
          </cell>
          <cell r="B1012" t="str">
            <v>LV001C</v>
          </cell>
        </row>
        <row r="1013">
          <cell r="A1013" t="str">
            <v>2051595</v>
          </cell>
          <cell r="B1013" t="str">
            <v>LV001C</v>
          </cell>
        </row>
        <row r="1014">
          <cell r="A1014" t="str">
            <v>2056012</v>
          </cell>
          <cell r="B1014" t="str">
            <v>LV001C</v>
          </cell>
        </row>
        <row r="1015">
          <cell r="A1015" t="str">
            <v>2056341</v>
          </cell>
          <cell r="B1015" t="str">
            <v>LV001C</v>
          </cell>
        </row>
        <row r="1016">
          <cell r="A1016" t="str">
            <v>2056719</v>
          </cell>
          <cell r="B1016" t="str">
            <v>LV001C</v>
          </cell>
        </row>
        <row r="1017">
          <cell r="A1017" t="str">
            <v>2056720</v>
          </cell>
          <cell r="B1017" t="str">
            <v>LV001C</v>
          </cell>
        </row>
        <row r="1018">
          <cell r="A1018" t="str">
            <v>2056721</v>
          </cell>
          <cell r="B1018" t="str">
            <v>LV001C</v>
          </cell>
        </row>
        <row r="1019">
          <cell r="A1019" t="str">
            <v>2056723</v>
          </cell>
          <cell r="B1019" t="str">
            <v>LV001C</v>
          </cell>
        </row>
        <row r="1020">
          <cell r="A1020" t="str">
            <v>2057528</v>
          </cell>
          <cell r="B1020" t="str">
            <v>LV001C</v>
          </cell>
        </row>
        <row r="1021">
          <cell r="A1021" t="str">
            <v>2057540</v>
          </cell>
          <cell r="B1021" t="str">
            <v>LV001C</v>
          </cell>
        </row>
        <row r="1022">
          <cell r="A1022" t="str">
            <v>2057545</v>
          </cell>
          <cell r="B1022" t="str">
            <v>LV001C</v>
          </cell>
        </row>
        <row r="1023">
          <cell r="A1023" t="str">
            <v>2057549</v>
          </cell>
          <cell r="B1023" t="str">
            <v>LV001C</v>
          </cell>
        </row>
        <row r="1024">
          <cell r="A1024" t="str">
            <v>2059817</v>
          </cell>
          <cell r="B1024" t="str">
            <v>LV001C</v>
          </cell>
        </row>
        <row r="1025">
          <cell r="A1025" t="str">
            <v>2059892</v>
          </cell>
          <cell r="B1025" t="str">
            <v>LV001C</v>
          </cell>
        </row>
        <row r="1026">
          <cell r="A1026" t="str">
            <v>2060342</v>
          </cell>
          <cell r="B1026" t="str">
            <v>LV001C</v>
          </cell>
        </row>
        <row r="1027">
          <cell r="A1027" t="str">
            <v>2061572</v>
          </cell>
          <cell r="B1027" t="str">
            <v>LV001C</v>
          </cell>
        </row>
        <row r="1028">
          <cell r="A1028" t="str">
            <v>2061578</v>
          </cell>
          <cell r="B1028" t="str">
            <v>LV001C</v>
          </cell>
        </row>
        <row r="1029">
          <cell r="A1029" t="str">
            <v>2061579</v>
          </cell>
          <cell r="B1029" t="str">
            <v>LV001C</v>
          </cell>
        </row>
        <row r="1030">
          <cell r="A1030" t="str">
            <v>2061950</v>
          </cell>
          <cell r="B1030" t="str">
            <v>LV001C</v>
          </cell>
        </row>
        <row r="1031">
          <cell r="A1031" t="str">
            <v>2064165</v>
          </cell>
          <cell r="B1031" t="str">
            <v>LV001C</v>
          </cell>
        </row>
        <row r="1032">
          <cell r="A1032" t="str">
            <v>2066066</v>
          </cell>
          <cell r="B1032" t="str">
            <v>LV001C</v>
          </cell>
        </row>
        <row r="1033">
          <cell r="A1033" t="str">
            <v>2066179</v>
          </cell>
          <cell r="B1033" t="str">
            <v>LV001C</v>
          </cell>
        </row>
        <row r="1034">
          <cell r="A1034" t="str">
            <v>2066465</v>
          </cell>
          <cell r="B1034" t="str">
            <v>LV001C</v>
          </cell>
        </row>
        <row r="1035">
          <cell r="A1035" t="str">
            <v>2066490</v>
          </cell>
          <cell r="B1035" t="str">
            <v>LV001C</v>
          </cell>
        </row>
        <row r="1036">
          <cell r="A1036" t="str">
            <v>2067048</v>
          </cell>
          <cell r="B1036" t="str">
            <v>LV001C</v>
          </cell>
        </row>
        <row r="1037">
          <cell r="A1037" t="str">
            <v>2068109</v>
          </cell>
          <cell r="B1037" t="str">
            <v>LV001C</v>
          </cell>
        </row>
        <row r="1038">
          <cell r="A1038" t="str">
            <v>2070387</v>
          </cell>
          <cell r="B1038" t="str">
            <v>LV001C</v>
          </cell>
        </row>
        <row r="1039">
          <cell r="A1039" t="str">
            <v>2072917</v>
          </cell>
          <cell r="B1039" t="str">
            <v>LV001C</v>
          </cell>
        </row>
        <row r="1040">
          <cell r="A1040" t="str">
            <v>2072918</v>
          </cell>
          <cell r="B1040" t="str">
            <v>LV001C</v>
          </cell>
        </row>
        <row r="1041">
          <cell r="A1041" t="str">
            <v>2072951</v>
          </cell>
          <cell r="B1041" t="str">
            <v>LV001C</v>
          </cell>
        </row>
        <row r="1042">
          <cell r="A1042" t="str">
            <v>2072953</v>
          </cell>
          <cell r="B1042" t="str">
            <v>LV001C</v>
          </cell>
        </row>
        <row r="1043">
          <cell r="A1043" t="str">
            <v>2072954</v>
          </cell>
          <cell r="B1043" t="str">
            <v>LV001C</v>
          </cell>
        </row>
        <row r="1044">
          <cell r="A1044" t="str">
            <v>2073434</v>
          </cell>
          <cell r="B1044" t="str">
            <v>LV001C</v>
          </cell>
        </row>
        <row r="1045">
          <cell r="A1045" t="str">
            <v>2074130</v>
          </cell>
          <cell r="B1045" t="str">
            <v>LV001C</v>
          </cell>
        </row>
        <row r="1046">
          <cell r="A1046" t="str">
            <v>2075455</v>
          </cell>
          <cell r="B1046" t="str">
            <v>LV001C</v>
          </cell>
        </row>
        <row r="1047">
          <cell r="A1047" t="str">
            <v>2078796</v>
          </cell>
          <cell r="B1047" t="str">
            <v>LV001C</v>
          </cell>
        </row>
        <row r="1048">
          <cell r="A1048" t="str">
            <v>2080632</v>
          </cell>
          <cell r="B1048" t="str">
            <v>LV001C</v>
          </cell>
        </row>
        <row r="1049">
          <cell r="A1049" t="str">
            <v>2085227</v>
          </cell>
          <cell r="B1049" t="str">
            <v>LV001C</v>
          </cell>
        </row>
        <row r="1050">
          <cell r="A1050" t="str">
            <v>2085413</v>
          </cell>
          <cell r="B1050" t="str">
            <v>LV001C</v>
          </cell>
        </row>
        <row r="1051">
          <cell r="A1051" t="str">
            <v>2085414</v>
          </cell>
          <cell r="B1051" t="str">
            <v>LV001C</v>
          </cell>
        </row>
        <row r="1052">
          <cell r="A1052" t="str">
            <v>2089923</v>
          </cell>
          <cell r="B1052" t="str">
            <v>LV001C</v>
          </cell>
        </row>
        <row r="1053">
          <cell r="A1053" t="str">
            <v>2089968</v>
          </cell>
          <cell r="B1053" t="str">
            <v>LV001C</v>
          </cell>
        </row>
        <row r="1054">
          <cell r="A1054" t="str">
            <v>QNU7002A</v>
          </cell>
          <cell r="B1054" t="str">
            <v>LV001N</v>
          </cell>
        </row>
        <row r="1055">
          <cell r="A1055" t="str">
            <v>QNY8000</v>
          </cell>
          <cell r="B1055" t="str">
            <v>LV001N</v>
          </cell>
        </row>
        <row r="1056">
          <cell r="A1056" t="str">
            <v>2048974</v>
          </cell>
          <cell r="B1056" t="str">
            <v>LV001N</v>
          </cell>
        </row>
        <row r="1057">
          <cell r="A1057" t="str">
            <v>2049272</v>
          </cell>
          <cell r="B1057" t="str">
            <v>LV001N</v>
          </cell>
        </row>
        <row r="1058">
          <cell r="A1058" t="str">
            <v>2049279</v>
          </cell>
          <cell r="B1058" t="str">
            <v>LV001N</v>
          </cell>
        </row>
        <row r="1059">
          <cell r="A1059" t="str">
            <v>2049636</v>
          </cell>
          <cell r="B1059" t="str">
            <v>LV001N</v>
          </cell>
        </row>
        <row r="1060">
          <cell r="A1060" t="str">
            <v>2051642</v>
          </cell>
          <cell r="B1060" t="str">
            <v>LV001N</v>
          </cell>
        </row>
        <row r="1061">
          <cell r="A1061" t="str">
            <v>2056414</v>
          </cell>
          <cell r="B1061" t="str">
            <v>LV001N</v>
          </cell>
        </row>
        <row r="1062">
          <cell r="A1062" t="str">
            <v>2056667</v>
          </cell>
          <cell r="B1062" t="str">
            <v>LV001N</v>
          </cell>
        </row>
        <row r="1063">
          <cell r="A1063" t="str">
            <v>2056728</v>
          </cell>
          <cell r="B1063" t="str">
            <v>LV001N</v>
          </cell>
        </row>
        <row r="1064">
          <cell r="A1064" t="str">
            <v>2056738</v>
          </cell>
          <cell r="B1064" t="str">
            <v>LV001N</v>
          </cell>
        </row>
        <row r="1065">
          <cell r="A1065" t="str">
            <v>2057526</v>
          </cell>
          <cell r="B1065" t="str">
            <v>LV001N</v>
          </cell>
        </row>
        <row r="1066">
          <cell r="A1066" t="str">
            <v>2062185</v>
          </cell>
          <cell r="B1066" t="str">
            <v>LV001N</v>
          </cell>
        </row>
        <row r="1067">
          <cell r="A1067" t="str">
            <v>2068121</v>
          </cell>
          <cell r="B1067" t="str">
            <v>LV001N</v>
          </cell>
        </row>
        <row r="1068">
          <cell r="A1068" t="str">
            <v>2069065</v>
          </cell>
          <cell r="B1068" t="str">
            <v>LV001N</v>
          </cell>
        </row>
        <row r="1069">
          <cell r="A1069" t="str">
            <v>2074225</v>
          </cell>
          <cell r="B1069" t="str">
            <v>LV001N</v>
          </cell>
        </row>
        <row r="1070">
          <cell r="A1070" t="str">
            <v>2074226</v>
          </cell>
          <cell r="B1070" t="str">
            <v>LV001N</v>
          </cell>
        </row>
        <row r="1071">
          <cell r="A1071" t="str">
            <v>2078356</v>
          </cell>
          <cell r="B1071" t="str">
            <v>LV001N</v>
          </cell>
        </row>
        <row r="1072">
          <cell r="A1072" t="str">
            <v>2078357</v>
          </cell>
          <cell r="B1072" t="str">
            <v>LV001N</v>
          </cell>
        </row>
        <row r="1073">
          <cell r="A1073" t="str">
            <v>2080253</v>
          </cell>
          <cell r="B1073" t="str">
            <v>LV001N</v>
          </cell>
        </row>
        <row r="1074">
          <cell r="A1074" t="str">
            <v>2080257</v>
          </cell>
          <cell r="B1074" t="str">
            <v>LV001N</v>
          </cell>
        </row>
        <row r="1075">
          <cell r="A1075" t="str">
            <v>2080258</v>
          </cell>
          <cell r="B1075" t="str">
            <v>LV001N</v>
          </cell>
        </row>
        <row r="1076">
          <cell r="A1076" t="str">
            <v>2080259</v>
          </cell>
          <cell r="B1076" t="str">
            <v>LV001N</v>
          </cell>
        </row>
        <row r="1077">
          <cell r="A1077" t="str">
            <v>2080260</v>
          </cell>
          <cell r="B1077" t="str">
            <v>LV001N</v>
          </cell>
        </row>
        <row r="1078">
          <cell r="A1078" t="str">
            <v>2083073</v>
          </cell>
          <cell r="B1078" t="str">
            <v>LV001N</v>
          </cell>
        </row>
        <row r="1079">
          <cell r="A1079" t="str">
            <v>2083086</v>
          </cell>
          <cell r="B1079" t="str">
            <v>LV001N</v>
          </cell>
        </row>
        <row r="1080">
          <cell r="A1080" t="str">
            <v>2083106</v>
          </cell>
          <cell r="B1080" t="str">
            <v>LV001N</v>
          </cell>
        </row>
        <row r="1081">
          <cell r="A1081" t="str">
            <v>2083108</v>
          </cell>
          <cell r="B1081" t="str">
            <v>LV001N</v>
          </cell>
        </row>
        <row r="1082">
          <cell r="A1082" t="str">
            <v>2083112</v>
          </cell>
          <cell r="B1082" t="str">
            <v>LV001N</v>
          </cell>
        </row>
        <row r="1083">
          <cell r="A1083" t="str">
            <v>2083114</v>
          </cell>
          <cell r="B1083" t="str">
            <v>LV001N</v>
          </cell>
        </row>
        <row r="1084">
          <cell r="A1084" t="str">
            <v>2083255</v>
          </cell>
          <cell r="B1084" t="str">
            <v>LV001N</v>
          </cell>
        </row>
        <row r="1085">
          <cell r="A1085" t="str">
            <v>2083256</v>
          </cell>
          <cell r="B1085" t="str">
            <v>LV001N</v>
          </cell>
        </row>
        <row r="1086">
          <cell r="A1086" t="str">
            <v>2083338</v>
          </cell>
          <cell r="B1086" t="str">
            <v>LV001N</v>
          </cell>
        </row>
        <row r="1087">
          <cell r="A1087" t="str">
            <v>2083339</v>
          </cell>
          <cell r="B1087" t="str">
            <v>LV001N</v>
          </cell>
        </row>
        <row r="1088">
          <cell r="A1088" t="str">
            <v>2083411</v>
          </cell>
          <cell r="B1088" t="str">
            <v>LV001N</v>
          </cell>
        </row>
        <row r="1089">
          <cell r="A1089" t="str">
            <v>2083412</v>
          </cell>
          <cell r="B1089" t="str">
            <v>LV001N</v>
          </cell>
        </row>
        <row r="1090">
          <cell r="A1090" t="str">
            <v>2083751</v>
          </cell>
          <cell r="B1090" t="str">
            <v>LV001N</v>
          </cell>
        </row>
        <row r="1091">
          <cell r="A1091" t="str">
            <v>2085683</v>
          </cell>
          <cell r="B1091" t="str">
            <v>LV001N</v>
          </cell>
        </row>
        <row r="1092">
          <cell r="A1092" t="str">
            <v>2085684</v>
          </cell>
          <cell r="B1092" t="str">
            <v>LV001N</v>
          </cell>
        </row>
        <row r="1093">
          <cell r="A1093" t="str">
            <v>2085688</v>
          </cell>
          <cell r="B1093" t="str">
            <v>LV001N</v>
          </cell>
        </row>
        <row r="1094">
          <cell r="A1094" t="str">
            <v>2085692</v>
          </cell>
          <cell r="B1094" t="str">
            <v>LV001N</v>
          </cell>
        </row>
        <row r="1095">
          <cell r="A1095" t="str">
            <v>2089705</v>
          </cell>
          <cell r="B1095" t="str">
            <v>LV001N</v>
          </cell>
        </row>
        <row r="1096">
          <cell r="A1096" t="str">
            <v>2089711</v>
          </cell>
          <cell r="B1096" t="str">
            <v>LV001N</v>
          </cell>
        </row>
        <row r="1097">
          <cell r="A1097" t="str">
            <v>2090479</v>
          </cell>
          <cell r="B1097" t="str">
            <v>LV001N</v>
          </cell>
        </row>
        <row r="1098">
          <cell r="A1098" t="str">
            <v>2090481</v>
          </cell>
          <cell r="B1098" t="str">
            <v>LV001N</v>
          </cell>
        </row>
        <row r="1099">
          <cell r="A1099" t="str">
            <v>2090513</v>
          </cell>
          <cell r="B1099" t="str">
            <v>LV001N</v>
          </cell>
        </row>
        <row r="1100">
          <cell r="A1100" t="str">
            <v>1935790</v>
          </cell>
          <cell r="B1100" t="str">
            <v>LV001S</v>
          </cell>
        </row>
        <row r="1101">
          <cell r="A1101" t="str">
            <v>1997425</v>
          </cell>
          <cell r="B1101" t="str">
            <v>LV001S</v>
          </cell>
        </row>
        <row r="1102">
          <cell r="A1102" t="str">
            <v>2003444</v>
          </cell>
          <cell r="B1102" t="str">
            <v>LV001S</v>
          </cell>
        </row>
        <row r="1103">
          <cell r="A1103" t="str">
            <v>2066549</v>
          </cell>
          <cell r="B1103" t="str">
            <v>LV001S</v>
          </cell>
        </row>
        <row r="1104">
          <cell r="A1104" t="str">
            <v>2066550</v>
          </cell>
          <cell r="B1104" t="str">
            <v>LV001S</v>
          </cell>
        </row>
        <row r="1105">
          <cell r="A1105" t="str">
            <v>2066555</v>
          </cell>
          <cell r="B1105" t="str">
            <v>LV001S</v>
          </cell>
        </row>
        <row r="1106">
          <cell r="A1106" t="str">
            <v>2066556</v>
          </cell>
          <cell r="B1106" t="str">
            <v>LV001S</v>
          </cell>
        </row>
        <row r="1107">
          <cell r="A1107" t="str">
            <v>WSS7059</v>
          </cell>
          <cell r="B1107" t="str">
            <v>LV001S</v>
          </cell>
        </row>
        <row r="1108">
          <cell r="A1108" t="str">
            <v>WSS7093</v>
          </cell>
          <cell r="B1108" t="str">
            <v>LV001S</v>
          </cell>
        </row>
        <row r="1109">
          <cell r="A1109" t="str">
            <v>WSS7093A</v>
          </cell>
          <cell r="B1109" t="str">
            <v>LV001S</v>
          </cell>
        </row>
        <row r="1110">
          <cell r="A1110" t="str">
            <v>WSS7108</v>
          </cell>
          <cell r="B1110" t="str">
            <v>LV001S</v>
          </cell>
        </row>
        <row r="1111">
          <cell r="A1111" t="str">
            <v>1771223</v>
          </cell>
          <cell r="B1111" t="str">
            <v>LV002C</v>
          </cell>
        </row>
        <row r="1112">
          <cell r="A1112" t="str">
            <v>1904018</v>
          </cell>
          <cell r="B1112" t="str">
            <v>LV002C</v>
          </cell>
        </row>
        <row r="1113">
          <cell r="A1113" t="str">
            <v>1950571</v>
          </cell>
          <cell r="B1113" t="str">
            <v>LV002C</v>
          </cell>
        </row>
        <row r="1114">
          <cell r="A1114" t="str">
            <v>1988015</v>
          </cell>
          <cell r="B1114" t="str">
            <v>LV002C</v>
          </cell>
        </row>
        <row r="1115">
          <cell r="A1115" t="str">
            <v>1991650</v>
          </cell>
          <cell r="B1115" t="str">
            <v>LV002C</v>
          </cell>
        </row>
        <row r="1116">
          <cell r="A1116" t="str">
            <v>1993588</v>
          </cell>
          <cell r="B1116" t="str">
            <v>LV002C</v>
          </cell>
        </row>
        <row r="1117">
          <cell r="A1117" t="str">
            <v>1993589</v>
          </cell>
          <cell r="B1117" t="str">
            <v>LV002C</v>
          </cell>
        </row>
        <row r="1118">
          <cell r="A1118" t="str">
            <v>2004212</v>
          </cell>
          <cell r="B1118" t="str">
            <v>LV002C</v>
          </cell>
        </row>
        <row r="1119">
          <cell r="A1119" t="str">
            <v>2004213</v>
          </cell>
          <cell r="B1119" t="str">
            <v>LV002C</v>
          </cell>
        </row>
        <row r="1120">
          <cell r="A1120" t="str">
            <v>2004219</v>
          </cell>
          <cell r="B1120" t="str">
            <v>LV002C</v>
          </cell>
        </row>
        <row r="1121">
          <cell r="A1121" t="str">
            <v>2005143</v>
          </cell>
          <cell r="B1121" t="str">
            <v>LV002C</v>
          </cell>
        </row>
        <row r="1122">
          <cell r="A1122" t="str">
            <v>2008491</v>
          </cell>
          <cell r="B1122" t="str">
            <v>LV002C</v>
          </cell>
        </row>
        <row r="1123">
          <cell r="A1123" t="str">
            <v>2008492</v>
          </cell>
          <cell r="B1123" t="str">
            <v>LV002C</v>
          </cell>
        </row>
        <row r="1124">
          <cell r="A1124" t="str">
            <v>2022182</v>
          </cell>
          <cell r="B1124" t="str">
            <v>LV002C</v>
          </cell>
        </row>
        <row r="1125">
          <cell r="A1125" t="str">
            <v>2022185</v>
          </cell>
          <cell r="B1125" t="str">
            <v>LV002C</v>
          </cell>
        </row>
        <row r="1126">
          <cell r="A1126" t="str">
            <v>2029906</v>
          </cell>
          <cell r="B1126" t="str">
            <v>LV002C</v>
          </cell>
        </row>
        <row r="1127">
          <cell r="A1127" t="str">
            <v>2043678</v>
          </cell>
          <cell r="B1127" t="str">
            <v>LV002C</v>
          </cell>
        </row>
        <row r="1128">
          <cell r="A1128" t="str">
            <v>2075460</v>
          </cell>
          <cell r="B1128" t="str">
            <v>LV002C</v>
          </cell>
        </row>
        <row r="1129">
          <cell r="A1129" t="str">
            <v>2083122</v>
          </cell>
          <cell r="B1129" t="str">
            <v>LV002C</v>
          </cell>
        </row>
        <row r="1130">
          <cell r="A1130" t="str">
            <v>2085411</v>
          </cell>
          <cell r="B1130" t="str">
            <v>LV002C</v>
          </cell>
        </row>
        <row r="1131">
          <cell r="A1131" t="str">
            <v>2090196</v>
          </cell>
          <cell r="B1131" t="str">
            <v>LV002C</v>
          </cell>
        </row>
        <row r="1132">
          <cell r="A1132" t="str">
            <v>1664694</v>
          </cell>
          <cell r="B1132" t="str">
            <v>LV002N</v>
          </cell>
        </row>
        <row r="1133">
          <cell r="A1133" t="str">
            <v>1687188</v>
          </cell>
          <cell r="B1133" t="str">
            <v>LV002N</v>
          </cell>
        </row>
        <row r="1134">
          <cell r="A1134" t="str">
            <v>1771297</v>
          </cell>
          <cell r="B1134" t="str">
            <v>LV002N</v>
          </cell>
        </row>
        <row r="1135">
          <cell r="A1135" t="str">
            <v>1789640</v>
          </cell>
          <cell r="B1135" t="str">
            <v>LV002N</v>
          </cell>
        </row>
        <row r="1136">
          <cell r="A1136" t="str">
            <v>1911663</v>
          </cell>
          <cell r="B1136" t="str">
            <v>LV002N</v>
          </cell>
        </row>
        <row r="1137">
          <cell r="A1137" t="str">
            <v>1935368</v>
          </cell>
          <cell r="B1137" t="str">
            <v>LV002N</v>
          </cell>
        </row>
        <row r="1138">
          <cell r="A1138" t="str">
            <v>1945966</v>
          </cell>
          <cell r="B1138" t="str">
            <v>LV002N</v>
          </cell>
        </row>
        <row r="1139">
          <cell r="A1139" t="str">
            <v>1946180</v>
          </cell>
          <cell r="B1139" t="str">
            <v>LV002N</v>
          </cell>
        </row>
        <row r="1140">
          <cell r="A1140" t="str">
            <v>1981142</v>
          </cell>
          <cell r="B1140" t="str">
            <v>LV002N</v>
          </cell>
        </row>
        <row r="1141">
          <cell r="A1141" t="str">
            <v>1981143</v>
          </cell>
          <cell r="B1141" t="str">
            <v>LV002N</v>
          </cell>
        </row>
        <row r="1142">
          <cell r="A1142" t="str">
            <v>1981144</v>
          </cell>
          <cell r="B1142" t="str">
            <v>LV002N</v>
          </cell>
        </row>
        <row r="1143">
          <cell r="A1143" t="str">
            <v>1986031</v>
          </cell>
          <cell r="B1143" t="str">
            <v>LV002N</v>
          </cell>
        </row>
        <row r="1144">
          <cell r="A1144" t="str">
            <v>1986032</v>
          </cell>
          <cell r="B1144" t="str">
            <v>LV002N</v>
          </cell>
        </row>
        <row r="1145">
          <cell r="A1145" t="str">
            <v>2000210</v>
          </cell>
          <cell r="B1145" t="str">
            <v>LV002N</v>
          </cell>
        </row>
        <row r="1146">
          <cell r="A1146" t="str">
            <v>2002071</v>
          </cell>
          <cell r="B1146" t="str">
            <v>LV002N</v>
          </cell>
        </row>
        <row r="1147">
          <cell r="A1147" t="str">
            <v>2019292</v>
          </cell>
          <cell r="B1147" t="str">
            <v>LV002N</v>
          </cell>
        </row>
        <row r="1148">
          <cell r="A1148" t="str">
            <v>2021437</v>
          </cell>
          <cell r="B1148" t="str">
            <v>LV002N</v>
          </cell>
        </row>
        <row r="1149">
          <cell r="A1149" t="str">
            <v>2029833</v>
          </cell>
          <cell r="B1149" t="str">
            <v>LV002N</v>
          </cell>
        </row>
        <row r="1150">
          <cell r="A1150" t="str">
            <v>2030834</v>
          </cell>
          <cell r="B1150" t="str">
            <v>LV002N</v>
          </cell>
        </row>
        <row r="1151">
          <cell r="A1151" t="str">
            <v>2035569</v>
          </cell>
          <cell r="B1151" t="str">
            <v>LV002N</v>
          </cell>
        </row>
        <row r="1152">
          <cell r="A1152" t="str">
            <v>2036007</v>
          </cell>
          <cell r="B1152" t="str">
            <v>LV002N</v>
          </cell>
        </row>
        <row r="1153">
          <cell r="A1153" t="str">
            <v>2038225</v>
          </cell>
          <cell r="B1153" t="str">
            <v>LV002N</v>
          </cell>
        </row>
        <row r="1154">
          <cell r="A1154" t="str">
            <v>2042013</v>
          </cell>
          <cell r="B1154" t="str">
            <v>LV002N</v>
          </cell>
        </row>
        <row r="1155">
          <cell r="A1155" t="str">
            <v>2042721</v>
          </cell>
          <cell r="B1155" t="str">
            <v>LV002N</v>
          </cell>
        </row>
        <row r="1156">
          <cell r="A1156" t="str">
            <v>2042762</v>
          </cell>
          <cell r="B1156" t="str">
            <v>LV002N</v>
          </cell>
        </row>
        <row r="1157">
          <cell r="A1157" t="str">
            <v>2045310</v>
          </cell>
          <cell r="B1157" t="str">
            <v>LV002N</v>
          </cell>
        </row>
        <row r="1158">
          <cell r="A1158" t="str">
            <v>2049323</v>
          </cell>
          <cell r="B1158" t="str">
            <v>LV002N</v>
          </cell>
        </row>
        <row r="1159">
          <cell r="A1159" t="str">
            <v>2056288</v>
          </cell>
          <cell r="B1159" t="str">
            <v>LV002N</v>
          </cell>
        </row>
        <row r="1160">
          <cell r="A1160" t="str">
            <v>2064161</v>
          </cell>
          <cell r="B1160" t="str">
            <v>LV002N</v>
          </cell>
        </row>
        <row r="1161">
          <cell r="A1161" t="str">
            <v>2067267</v>
          </cell>
          <cell r="B1161" t="str">
            <v>LV002N</v>
          </cell>
        </row>
        <row r="1162">
          <cell r="A1162" t="str">
            <v>2077605</v>
          </cell>
          <cell r="B1162" t="str">
            <v>LV002N</v>
          </cell>
        </row>
        <row r="1163">
          <cell r="A1163" t="str">
            <v>2080329</v>
          </cell>
          <cell r="B1163" t="str">
            <v>LV002N</v>
          </cell>
        </row>
        <row r="1164">
          <cell r="A1164" t="str">
            <v>2082791</v>
          </cell>
          <cell r="B1164" t="str">
            <v>LV002N</v>
          </cell>
        </row>
        <row r="1165">
          <cell r="A1165" t="str">
            <v>2083117</v>
          </cell>
          <cell r="B1165" t="str">
            <v>LV002N</v>
          </cell>
        </row>
        <row r="1166">
          <cell r="A1166" t="str">
            <v>2085183</v>
          </cell>
          <cell r="B1166" t="str">
            <v>LV002N</v>
          </cell>
        </row>
        <row r="1167">
          <cell r="A1167" t="str">
            <v>2085699</v>
          </cell>
          <cell r="B1167" t="str">
            <v>LV002N</v>
          </cell>
        </row>
        <row r="1168">
          <cell r="A1168" t="str">
            <v>2085700</v>
          </cell>
          <cell r="B1168" t="str">
            <v>LV002N</v>
          </cell>
        </row>
        <row r="1169">
          <cell r="A1169" t="str">
            <v>2090054</v>
          </cell>
          <cell r="B1169" t="str">
            <v>LV002N</v>
          </cell>
        </row>
        <row r="1170">
          <cell r="A1170" t="str">
            <v>2094502</v>
          </cell>
          <cell r="B1170" t="str">
            <v>LV002N</v>
          </cell>
        </row>
        <row r="1171">
          <cell r="A1171" t="str">
            <v>2094784</v>
          </cell>
          <cell r="B1171" t="str">
            <v>LV002N</v>
          </cell>
        </row>
        <row r="1172">
          <cell r="A1172" t="str">
            <v>2096648</v>
          </cell>
          <cell r="B1172" t="str">
            <v>LV002N</v>
          </cell>
        </row>
        <row r="1173">
          <cell r="A1173" t="str">
            <v>2096833</v>
          </cell>
          <cell r="B1173" t="str">
            <v>LV002N</v>
          </cell>
        </row>
        <row r="1174">
          <cell r="A1174" t="str">
            <v>1738646A</v>
          </cell>
          <cell r="B1174" t="str">
            <v>LV002N</v>
          </cell>
        </row>
        <row r="1175">
          <cell r="A1175" t="str">
            <v>1960945B</v>
          </cell>
          <cell r="B1175" t="str">
            <v>LV002N</v>
          </cell>
        </row>
        <row r="1176">
          <cell r="A1176" t="str">
            <v>2006951</v>
          </cell>
          <cell r="B1176" t="str">
            <v>LV002S</v>
          </cell>
        </row>
        <row r="1177">
          <cell r="A1177" t="str">
            <v>2014008</v>
          </cell>
          <cell r="B1177" t="str">
            <v>LV002S</v>
          </cell>
        </row>
        <row r="1178">
          <cell r="A1178" t="str">
            <v>2022850</v>
          </cell>
          <cell r="B1178" t="str">
            <v>LV002S</v>
          </cell>
        </row>
        <row r="1179">
          <cell r="A1179" t="str">
            <v>2045804</v>
          </cell>
          <cell r="B1179" t="str">
            <v>LV002S</v>
          </cell>
        </row>
        <row r="1180">
          <cell r="A1180" t="str">
            <v>2049428</v>
          </cell>
          <cell r="B1180" t="str">
            <v>LV002S</v>
          </cell>
        </row>
        <row r="1181">
          <cell r="A1181" t="str">
            <v>2083131</v>
          </cell>
          <cell r="B1181" t="str">
            <v>LV002S</v>
          </cell>
        </row>
        <row r="1182">
          <cell r="A1182" t="str">
            <v>WSK7084</v>
          </cell>
          <cell r="B1182" t="str">
            <v>LV002S</v>
          </cell>
        </row>
        <row r="1183">
          <cell r="A1183" t="str">
            <v>WSS7036</v>
          </cell>
          <cell r="B1183" t="str">
            <v>LV002S</v>
          </cell>
        </row>
        <row r="1184">
          <cell r="A1184" t="str">
            <v>WSS7082</v>
          </cell>
          <cell r="B1184" t="str">
            <v>LV002S</v>
          </cell>
        </row>
        <row r="1185">
          <cell r="A1185" t="str">
            <v>EASE0024</v>
          </cell>
          <cell r="B1185" t="str">
            <v>LV003C</v>
          </cell>
        </row>
        <row r="1186">
          <cell r="A1186" t="str">
            <v>1937064</v>
          </cell>
          <cell r="B1186" t="str">
            <v>LV003C</v>
          </cell>
        </row>
        <row r="1187">
          <cell r="A1187" t="str">
            <v>2082463</v>
          </cell>
          <cell r="B1187" t="str">
            <v>LV003C</v>
          </cell>
        </row>
        <row r="1188">
          <cell r="A1188" t="str">
            <v>2082464</v>
          </cell>
          <cell r="B1188" t="str">
            <v>LV003C</v>
          </cell>
        </row>
        <row r="1189">
          <cell r="A1189" t="str">
            <v>2084037</v>
          </cell>
          <cell r="B1189" t="str">
            <v>LV003C</v>
          </cell>
        </row>
        <row r="1190">
          <cell r="A1190" t="str">
            <v>EASE0012</v>
          </cell>
          <cell r="B1190" t="str">
            <v>LV003N</v>
          </cell>
        </row>
        <row r="1191">
          <cell r="A1191" t="str">
            <v>1570913</v>
          </cell>
          <cell r="B1191" t="str">
            <v>LV003N</v>
          </cell>
        </row>
        <row r="1192">
          <cell r="A1192" t="str">
            <v>1592523</v>
          </cell>
          <cell r="B1192" t="str">
            <v>LV003N</v>
          </cell>
        </row>
        <row r="1193">
          <cell r="A1193" t="str">
            <v>1673163</v>
          </cell>
          <cell r="B1193" t="str">
            <v>LV003N</v>
          </cell>
        </row>
        <row r="1194">
          <cell r="A1194" t="str">
            <v>1673166</v>
          </cell>
          <cell r="B1194" t="str">
            <v>LV003N</v>
          </cell>
        </row>
        <row r="1195">
          <cell r="A1195" t="str">
            <v>1757294</v>
          </cell>
          <cell r="B1195" t="str">
            <v>LV003N</v>
          </cell>
        </row>
        <row r="1196">
          <cell r="A1196" t="str">
            <v>1757303</v>
          </cell>
          <cell r="B1196" t="str">
            <v>LV003N</v>
          </cell>
        </row>
        <row r="1197">
          <cell r="A1197" t="str">
            <v>1759121</v>
          </cell>
          <cell r="B1197" t="str">
            <v>LV003N</v>
          </cell>
        </row>
        <row r="1198">
          <cell r="A1198" t="str">
            <v>1792708</v>
          </cell>
          <cell r="B1198" t="str">
            <v>LV003N</v>
          </cell>
        </row>
        <row r="1199">
          <cell r="A1199" t="str">
            <v>1917351</v>
          </cell>
          <cell r="B1199" t="str">
            <v>LV003N</v>
          </cell>
        </row>
        <row r="1200">
          <cell r="A1200" t="str">
            <v>1917352</v>
          </cell>
          <cell r="B1200" t="str">
            <v>LV003N</v>
          </cell>
        </row>
        <row r="1201">
          <cell r="A1201" t="str">
            <v>1917353</v>
          </cell>
          <cell r="B1201" t="str">
            <v>LV003N</v>
          </cell>
        </row>
        <row r="1202">
          <cell r="A1202" t="str">
            <v>2007834</v>
          </cell>
          <cell r="B1202" t="str">
            <v>LV003N</v>
          </cell>
        </row>
        <row r="1203">
          <cell r="A1203" t="str">
            <v>2013905</v>
          </cell>
          <cell r="B1203" t="str">
            <v>LV003N</v>
          </cell>
        </row>
        <row r="1204">
          <cell r="A1204" t="str">
            <v>2029740</v>
          </cell>
          <cell r="B1204" t="str">
            <v>LV003N</v>
          </cell>
        </row>
        <row r="1205">
          <cell r="A1205" t="str">
            <v>2029741</v>
          </cell>
          <cell r="B1205" t="str">
            <v>LV003N</v>
          </cell>
        </row>
        <row r="1206">
          <cell r="A1206" t="str">
            <v>2036938</v>
          </cell>
          <cell r="B1206" t="str">
            <v>LV003N</v>
          </cell>
        </row>
        <row r="1207">
          <cell r="A1207" t="str">
            <v>2037977</v>
          </cell>
          <cell r="B1207" t="str">
            <v>LV003N</v>
          </cell>
        </row>
        <row r="1208">
          <cell r="A1208" t="str">
            <v>2054077</v>
          </cell>
          <cell r="B1208" t="str">
            <v>LV003N</v>
          </cell>
        </row>
        <row r="1209">
          <cell r="A1209" t="str">
            <v>2054147</v>
          </cell>
          <cell r="B1209" t="str">
            <v>LV003N</v>
          </cell>
        </row>
        <row r="1210">
          <cell r="A1210" t="str">
            <v>2054149</v>
          </cell>
          <cell r="B1210" t="str">
            <v>LV003N</v>
          </cell>
        </row>
        <row r="1211">
          <cell r="A1211" t="str">
            <v>2057078</v>
          </cell>
          <cell r="B1211" t="str">
            <v>LV003N</v>
          </cell>
        </row>
        <row r="1212">
          <cell r="A1212" t="str">
            <v>2074170</v>
          </cell>
          <cell r="B1212" t="str">
            <v>LV003N</v>
          </cell>
        </row>
        <row r="1213">
          <cell r="A1213" t="str">
            <v>2074969</v>
          </cell>
          <cell r="B1213" t="str">
            <v>LV003N</v>
          </cell>
        </row>
        <row r="1214">
          <cell r="A1214" t="str">
            <v>2085681</v>
          </cell>
          <cell r="B1214" t="str">
            <v>LV003N</v>
          </cell>
        </row>
        <row r="1215">
          <cell r="A1215" t="str">
            <v>1665257A</v>
          </cell>
          <cell r="B1215" t="str">
            <v>LV003N</v>
          </cell>
        </row>
        <row r="1216">
          <cell r="A1216" t="str">
            <v>1527071</v>
          </cell>
          <cell r="B1216" t="str">
            <v>LV003N</v>
          </cell>
        </row>
        <row r="1217">
          <cell r="A1217" t="str">
            <v>1910338</v>
          </cell>
          <cell r="B1217" t="str">
            <v>LV003N</v>
          </cell>
        </row>
        <row r="1218">
          <cell r="A1218" t="str">
            <v>1991623</v>
          </cell>
          <cell r="B1218" t="str">
            <v>LV003S</v>
          </cell>
        </row>
        <row r="1219">
          <cell r="A1219" t="str">
            <v>2001559</v>
          </cell>
          <cell r="B1219" t="str">
            <v>LV003S</v>
          </cell>
        </row>
        <row r="1220">
          <cell r="A1220" t="str">
            <v>2014307</v>
          </cell>
          <cell r="B1220" t="str">
            <v>LV003S</v>
          </cell>
        </row>
        <row r="1221">
          <cell r="A1221" t="str">
            <v>2072268</v>
          </cell>
          <cell r="B1221" t="str">
            <v>LV003S</v>
          </cell>
        </row>
        <row r="1222">
          <cell r="A1222" t="str">
            <v>2096641</v>
          </cell>
          <cell r="B1222" t="str">
            <v>LV003S</v>
          </cell>
        </row>
        <row r="1223">
          <cell r="A1223" t="str">
            <v>SCK7097</v>
          </cell>
          <cell r="B1223" t="str">
            <v>LV004C</v>
          </cell>
        </row>
        <row r="1224">
          <cell r="A1224" t="str">
            <v>SNO7097</v>
          </cell>
          <cell r="B1224" t="str">
            <v>LV004N</v>
          </cell>
        </row>
        <row r="1225">
          <cell r="A1225" t="str">
            <v>SNZ7097</v>
          </cell>
          <cell r="B1225" t="str">
            <v>LV004N</v>
          </cell>
        </row>
        <row r="1226">
          <cell r="A1226" t="str">
            <v>2005271</v>
          </cell>
          <cell r="B1226" t="str">
            <v>LV004N</v>
          </cell>
        </row>
        <row r="1227">
          <cell r="A1227" t="str">
            <v>CTCAP07</v>
          </cell>
          <cell r="B1227" t="str">
            <v>MC101</v>
          </cell>
        </row>
        <row r="1228">
          <cell r="A1228" t="str">
            <v>CTTRCP08</v>
          </cell>
          <cell r="B1228" t="str">
            <v>MC101</v>
          </cell>
        </row>
        <row r="1229">
          <cell r="A1229" t="str">
            <v>METCAP07</v>
          </cell>
          <cell r="B1229" t="str">
            <v>MC101</v>
          </cell>
        </row>
        <row r="1230">
          <cell r="A1230" t="str">
            <v>METCAP08</v>
          </cell>
          <cell r="B1230" t="str">
            <v>MC101</v>
          </cell>
        </row>
        <row r="1231">
          <cell r="A1231" t="str">
            <v>SPMTCP08</v>
          </cell>
          <cell r="B1231" t="str">
            <v>MC101</v>
          </cell>
        </row>
        <row r="1232">
          <cell r="A1232" t="str">
            <v>TSTBLK08</v>
          </cell>
          <cell r="B1232" t="str">
            <v>MC101</v>
          </cell>
        </row>
        <row r="1233">
          <cell r="A1233" t="str">
            <v>RELCAP07</v>
          </cell>
          <cell r="B1233" t="str">
            <v>MC102</v>
          </cell>
        </row>
        <row r="1234">
          <cell r="A1234" t="str">
            <v>RELCAP08</v>
          </cell>
          <cell r="B1234" t="str">
            <v>MC102</v>
          </cell>
        </row>
        <row r="1235">
          <cell r="A1235" t="str">
            <v>BLKREP07</v>
          </cell>
          <cell r="B1235" t="str">
            <v>MC104</v>
          </cell>
        </row>
        <row r="1236">
          <cell r="A1236" t="str">
            <v>BLKREP08</v>
          </cell>
          <cell r="B1236" t="str">
            <v>MC104</v>
          </cell>
        </row>
        <row r="1237">
          <cell r="A1237" t="str">
            <v>BLKREP08</v>
          </cell>
          <cell r="B1237" t="str">
            <v>MC104</v>
          </cell>
        </row>
        <row r="1238">
          <cell r="A1238" t="str">
            <v>ECHMET07</v>
          </cell>
          <cell r="B1238" t="str">
            <v>MC104</v>
          </cell>
        </row>
        <row r="1239">
          <cell r="A1239" t="str">
            <v>PPMTRP08</v>
          </cell>
          <cell r="B1239" t="str">
            <v>MC104</v>
          </cell>
        </row>
        <row r="1240">
          <cell r="A1240" t="str">
            <v>SPMTRP08</v>
          </cell>
          <cell r="B1240" t="str">
            <v>MC104</v>
          </cell>
        </row>
        <row r="1241">
          <cell r="A1241" t="str">
            <v>RELYRP08</v>
          </cell>
          <cell r="B1241" t="str">
            <v>MC105</v>
          </cell>
        </row>
        <row r="1242">
          <cell r="A1242" t="str">
            <v>RLYRP08</v>
          </cell>
          <cell r="B1242" t="str">
            <v>MC105</v>
          </cell>
        </row>
        <row r="1243">
          <cell r="A1243" t="str">
            <v>LABREP07</v>
          </cell>
          <cell r="B1243" t="str">
            <v>MC106</v>
          </cell>
        </row>
        <row r="1244">
          <cell r="A1244" t="str">
            <v>LABREP08</v>
          </cell>
          <cell r="B1244" t="str">
            <v>MC106</v>
          </cell>
        </row>
        <row r="1245">
          <cell r="A1245" t="str">
            <v>LBCTRP08</v>
          </cell>
          <cell r="B1245" t="str">
            <v>MC106</v>
          </cell>
        </row>
        <row r="1246">
          <cell r="A1246" t="str">
            <v>LBMTIS08</v>
          </cell>
          <cell r="B1246" t="str">
            <v>MC106</v>
          </cell>
        </row>
        <row r="1247">
          <cell r="A1247" t="str">
            <v>METISS08</v>
          </cell>
          <cell r="B1247" t="str">
            <v>MC106</v>
          </cell>
        </row>
        <row r="1248">
          <cell r="A1248" t="str">
            <v>METISS08</v>
          </cell>
          <cell r="B1248" t="str">
            <v>MC106</v>
          </cell>
        </row>
        <row r="1249">
          <cell r="A1249" t="str">
            <v>SNH7003</v>
          </cell>
          <cell r="B1249" t="str">
            <v>MC106</v>
          </cell>
        </row>
        <row r="1250">
          <cell r="A1250" t="str">
            <v>SNH8003</v>
          </cell>
          <cell r="B1250" t="str">
            <v>MC106</v>
          </cell>
        </row>
        <row r="1251">
          <cell r="A1251" t="str">
            <v>1688015</v>
          </cell>
          <cell r="B1251" t="str">
            <v>NUC</v>
          </cell>
        </row>
        <row r="1252">
          <cell r="A1252" t="str">
            <v>1688023</v>
          </cell>
          <cell r="B1252" t="str">
            <v>NUC</v>
          </cell>
        </row>
        <row r="1253">
          <cell r="A1253" t="str">
            <v>2017321</v>
          </cell>
          <cell r="B1253" t="str">
            <v>NUC</v>
          </cell>
        </row>
        <row r="1254">
          <cell r="A1254" t="str">
            <v>WT7350</v>
          </cell>
          <cell r="B1254" t="str">
            <v>NUC</v>
          </cell>
        </row>
        <row r="1255">
          <cell r="A1255" t="str">
            <v>2081976</v>
          </cell>
          <cell r="B1255" t="str">
            <v>NUC</v>
          </cell>
        </row>
        <row r="1256">
          <cell r="A1256" t="str">
            <v>2040204</v>
          </cell>
          <cell r="B1256" t="str">
            <v>NUC</v>
          </cell>
        </row>
        <row r="1257">
          <cell r="A1257" t="str">
            <v>1849508</v>
          </cell>
          <cell r="B1257" t="str">
            <v>NUC</v>
          </cell>
        </row>
        <row r="1258">
          <cell r="A1258" t="str">
            <v>1960980</v>
          </cell>
          <cell r="B1258" t="str">
            <v>NUC</v>
          </cell>
        </row>
        <row r="1259">
          <cell r="A1259" t="str">
            <v>2045036</v>
          </cell>
          <cell r="B1259" t="str">
            <v>NUC</v>
          </cell>
        </row>
        <row r="1260">
          <cell r="A1260" t="str">
            <v>2085904</v>
          </cell>
          <cell r="B1260" t="str">
            <v>NUC</v>
          </cell>
        </row>
        <row r="1261">
          <cell r="A1261" t="str">
            <v>2085905</v>
          </cell>
          <cell r="B1261" t="str">
            <v>NUC</v>
          </cell>
        </row>
        <row r="1262">
          <cell r="A1262" t="str">
            <v>2001440</v>
          </cell>
          <cell r="B1262" t="str">
            <v>NUC</v>
          </cell>
        </row>
        <row r="1263">
          <cell r="A1263" t="str">
            <v>1684242</v>
          </cell>
          <cell r="B1263" t="str">
            <v>NUC</v>
          </cell>
        </row>
        <row r="1264">
          <cell r="A1264" t="str">
            <v>1801633</v>
          </cell>
          <cell r="B1264" t="str">
            <v>NUC</v>
          </cell>
        </row>
        <row r="1265">
          <cell r="A1265" t="str">
            <v>1769792</v>
          </cell>
          <cell r="B1265" t="str">
            <v>NUC</v>
          </cell>
        </row>
        <row r="1266">
          <cell r="A1266" t="str">
            <v>2023782</v>
          </cell>
          <cell r="B1266" t="str">
            <v>NUC</v>
          </cell>
        </row>
        <row r="1267">
          <cell r="A1267" t="str">
            <v>1995675</v>
          </cell>
          <cell r="B1267" t="str">
            <v>NUC</v>
          </cell>
        </row>
        <row r="1268">
          <cell r="A1268" t="str">
            <v>1995676</v>
          </cell>
          <cell r="B1268" t="str">
            <v>NUC</v>
          </cell>
        </row>
        <row r="1269">
          <cell r="A1269" t="str">
            <v>1995674A</v>
          </cell>
          <cell r="B1269" t="str">
            <v>NUC</v>
          </cell>
        </row>
        <row r="1270">
          <cell r="A1270" t="str">
            <v>1884630</v>
          </cell>
          <cell r="B1270" t="str">
            <v>NUC</v>
          </cell>
        </row>
        <row r="1271">
          <cell r="A1271" t="str">
            <v>2081698</v>
          </cell>
          <cell r="B1271" t="str">
            <v>NUC</v>
          </cell>
        </row>
        <row r="1272">
          <cell r="A1272" t="str">
            <v>2081699</v>
          </cell>
          <cell r="B1272" t="str">
            <v>NUC</v>
          </cell>
        </row>
        <row r="1273">
          <cell r="A1273" t="str">
            <v>2084095</v>
          </cell>
          <cell r="B1273" t="str">
            <v>NUC</v>
          </cell>
        </row>
        <row r="1274">
          <cell r="A1274" t="str">
            <v>1904039</v>
          </cell>
          <cell r="B1274" t="str">
            <v>NUC</v>
          </cell>
        </row>
        <row r="1275">
          <cell r="A1275" t="str">
            <v>2022327</v>
          </cell>
          <cell r="B1275" t="str">
            <v>NUC</v>
          </cell>
        </row>
        <row r="1276">
          <cell r="A1276" t="str">
            <v>2081710</v>
          </cell>
          <cell r="B1276" t="str">
            <v>NUC</v>
          </cell>
        </row>
        <row r="1277">
          <cell r="A1277" t="str">
            <v>2085711</v>
          </cell>
          <cell r="B1277" t="str">
            <v>NUC</v>
          </cell>
        </row>
        <row r="1278">
          <cell r="A1278" t="str">
            <v>2083076</v>
          </cell>
          <cell r="B1278" t="str">
            <v>NUC</v>
          </cell>
        </row>
        <row r="1279">
          <cell r="A1279" t="str">
            <v>2083077</v>
          </cell>
          <cell r="B1279" t="str">
            <v>NUC</v>
          </cell>
        </row>
        <row r="1280">
          <cell r="A1280" t="str">
            <v>2084107</v>
          </cell>
          <cell r="B1280" t="str">
            <v>NUC</v>
          </cell>
        </row>
        <row r="1281">
          <cell r="A1281" t="str">
            <v>2090710</v>
          </cell>
          <cell r="B1281" t="str">
            <v>NUC</v>
          </cell>
        </row>
        <row r="1282">
          <cell r="A1282" t="str">
            <v>2078914</v>
          </cell>
          <cell r="B1282" t="str">
            <v>NUC</v>
          </cell>
        </row>
        <row r="1283">
          <cell r="A1283" t="str">
            <v>2086524</v>
          </cell>
          <cell r="B1283" t="str">
            <v>NUC</v>
          </cell>
        </row>
        <row r="1284">
          <cell r="A1284" t="str">
            <v>2085907</v>
          </cell>
          <cell r="B1284" t="str">
            <v>NUC</v>
          </cell>
        </row>
        <row r="1285">
          <cell r="A1285" t="str">
            <v>2085908</v>
          </cell>
          <cell r="B1285" t="str">
            <v>NUC</v>
          </cell>
        </row>
        <row r="1286">
          <cell r="A1286" t="str">
            <v>2067033</v>
          </cell>
          <cell r="B1286" t="str">
            <v>NUC</v>
          </cell>
        </row>
        <row r="1287">
          <cell r="A1287" t="str">
            <v>2067034</v>
          </cell>
          <cell r="B1287" t="str">
            <v>NUC</v>
          </cell>
        </row>
        <row r="1288">
          <cell r="A1288" t="str">
            <v>2075106</v>
          </cell>
          <cell r="B1288" t="str">
            <v>NUC</v>
          </cell>
        </row>
        <row r="1289">
          <cell r="A1289" t="str">
            <v>NRS1601H</v>
          </cell>
          <cell r="B1289" t="str">
            <v>NUC</v>
          </cell>
        </row>
        <row r="1290">
          <cell r="A1290" t="str">
            <v>NRS1752H</v>
          </cell>
          <cell r="B1290" t="str">
            <v>NUC</v>
          </cell>
        </row>
        <row r="1291">
          <cell r="A1291" t="str">
            <v>NRS1804H</v>
          </cell>
          <cell r="B1291" t="str">
            <v>NUC</v>
          </cell>
        </row>
        <row r="1292">
          <cell r="A1292" t="str">
            <v>1834996</v>
          </cell>
          <cell r="B1292" t="str">
            <v>NUC</v>
          </cell>
        </row>
        <row r="1293">
          <cell r="A1293" t="str">
            <v>2022249</v>
          </cell>
          <cell r="B1293" t="str">
            <v>NUC</v>
          </cell>
        </row>
        <row r="1294">
          <cell r="A1294" t="str">
            <v>2022250</v>
          </cell>
          <cell r="B1294" t="str">
            <v>NUC</v>
          </cell>
        </row>
        <row r="1295">
          <cell r="A1295" t="str">
            <v>NRS0775H</v>
          </cell>
          <cell r="B1295" t="str">
            <v>NUE</v>
          </cell>
        </row>
        <row r="1296">
          <cell r="A1296" t="str">
            <v>NRS1519H</v>
          </cell>
          <cell r="B1296" t="str">
            <v>NUE</v>
          </cell>
        </row>
        <row r="1297">
          <cell r="A1297" t="str">
            <v>NUBRF</v>
          </cell>
          <cell r="B1297" t="str">
            <v>NUE</v>
          </cell>
        </row>
        <row r="1298">
          <cell r="A1298" t="str">
            <v>NUINSP</v>
          </cell>
          <cell r="B1298" t="str">
            <v>NUE</v>
          </cell>
        </row>
        <row r="1299">
          <cell r="A1299" t="str">
            <v>NUSWIT</v>
          </cell>
          <cell r="B1299" t="str">
            <v>NUE</v>
          </cell>
        </row>
        <row r="1300">
          <cell r="A1300" t="str">
            <v>1613418</v>
          </cell>
          <cell r="B1300" t="str">
            <v>NUN</v>
          </cell>
        </row>
        <row r="1301">
          <cell r="A1301" t="str">
            <v>1969389</v>
          </cell>
          <cell r="B1301" t="str">
            <v>NUN</v>
          </cell>
        </row>
        <row r="1302">
          <cell r="A1302" t="str">
            <v>1999245</v>
          </cell>
          <cell r="B1302" t="str">
            <v>NUN</v>
          </cell>
        </row>
        <row r="1303">
          <cell r="A1303" t="str">
            <v>WTD6005</v>
          </cell>
          <cell r="B1303" t="str">
            <v>NUN</v>
          </cell>
        </row>
        <row r="1304">
          <cell r="A1304" t="str">
            <v>2001163</v>
          </cell>
          <cell r="B1304" t="str">
            <v>NUN</v>
          </cell>
        </row>
        <row r="1305">
          <cell r="A1305" t="str">
            <v>WT7335</v>
          </cell>
          <cell r="B1305" t="str">
            <v>NUN</v>
          </cell>
        </row>
        <row r="1306">
          <cell r="A1306" t="str">
            <v>2084096</v>
          </cell>
          <cell r="B1306" t="str">
            <v>NUN</v>
          </cell>
        </row>
        <row r="1307">
          <cell r="A1307" t="str">
            <v>2084097</v>
          </cell>
          <cell r="B1307" t="str">
            <v>NUN</v>
          </cell>
        </row>
        <row r="1308">
          <cell r="A1308" t="str">
            <v>2054474</v>
          </cell>
          <cell r="B1308" t="str">
            <v>NUN</v>
          </cell>
        </row>
        <row r="1309">
          <cell r="A1309" t="str">
            <v>2045196</v>
          </cell>
          <cell r="B1309" t="str">
            <v>NUN</v>
          </cell>
        </row>
        <row r="1310">
          <cell r="A1310" t="str">
            <v>2036983</v>
          </cell>
          <cell r="B1310" t="str">
            <v>NUN</v>
          </cell>
        </row>
        <row r="1311">
          <cell r="A1311" t="str">
            <v>2094904</v>
          </cell>
          <cell r="B1311" t="str">
            <v>NUN</v>
          </cell>
        </row>
        <row r="1312">
          <cell r="A1312" t="str">
            <v>2084105</v>
          </cell>
          <cell r="B1312" t="str">
            <v>NUN</v>
          </cell>
        </row>
        <row r="1313">
          <cell r="A1313" t="str">
            <v>2084108</v>
          </cell>
          <cell r="B1313" t="str">
            <v>NUN</v>
          </cell>
        </row>
        <row r="1314">
          <cell r="A1314" t="str">
            <v>1952856</v>
          </cell>
          <cell r="B1314" t="str">
            <v>NUN</v>
          </cell>
        </row>
        <row r="1315">
          <cell r="A1315" t="str">
            <v>2006942</v>
          </cell>
          <cell r="B1315" t="str">
            <v>NUN</v>
          </cell>
        </row>
        <row r="1316">
          <cell r="A1316" t="str">
            <v>2070781</v>
          </cell>
          <cell r="B1316" t="str">
            <v>NUN</v>
          </cell>
        </row>
        <row r="1317">
          <cell r="A1317" t="str">
            <v>WND8003</v>
          </cell>
          <cell r="B1317" t="str">
            <v>NUN</v>
          </cell>
        </row>
        <row r="1318">
          <cell r="A1318" t="str">
            <v>2029837</v>
          </cell>
          <cell r="B1318" t="str">
            <v>NUS</v>
          </cell>
        </row>
        <row r="1319">
          <cell r="A1319" t="str">
            <v>2029885</v>
          </cell>
          <cell r="B1319" t="str">
            <v>NUS</v>
          </cell>
        </row>
        <row r="1320">
          <cell r="A1320" t="str">
            <v>2035184</v>
          </cell>
          <cell r="B1320" t="str">
            <v>NUS</v>
          </cell>
        </row>
        <row r="1321">
          <cell r="A1321" t="str">
            <v>2072940</v>
          </cell>
          <cell r="B1321" t="str">
            <v>NUS</v>
          </cell>
        </row>
        <row r="1322">
          <cell r="A1322" t="str">
            <v>2073864</v>
          </cell>
          <cell r="B1322" t="str">
            <v>NUS</v>
          </cell>
        </row>
        <row r="1323">
          <cell r="A1323" t="str">
            <v>2073867</v>
          </cell>
          <cell r="B1323" t="str">
            <v>NUS</v>
          </cell>
        </row>
        <row r="1324">
          <cell r="A1324" t="str">
            <v>2074222</v>
          </cell>
          <cell r="B1324" t="str">
            <v>NUS</v>
          </cell>
        </row>
        <row r="1325">
          <cell r="A1325" t="str">
            <v>2074232</v>
          </cell>
          <cell r="B1325" t="str">
            <v>NUS</v>
          </cell>
        </row>
        <row r="1326">
          <cell r="A1326" t="str">
            <v>2074238</v>
          </cell>
          <cell r="B1326" t="str">
            <v>NUS</v>
          </cell>
        </row>
        <row r="1327">
          <cell r="A1327" t="str">
            <v>2078468</v>
          </cell>
          <cell r="B1327" t="str">
            <v>NUS</v>
          </cell>
        </row>
        <row r="1328">
          <cell r="A1328" t="str">
            <v>2078481</v>
          </cell>
          <cell r="B1328" t="str">
            <v>NUS</v>
          </cell>
        </row>
        <row r="1329">
          <cell r="A1329" t="str">
            <v>2085174</v>
          </cell>
          <cell r="B1329" t="str">
            <v>NUS</v>
          </cell>
        </row>
        <row r="1330">
          <cell r="A1330" t="str">
            <v>WNF8000</v>
          </cell>
          <cell r="B1330" t="str">
            <v>NUS</v>
          </cell>
        </row>
        <row r="1331">
          <cell r="A1331" t="str">
            <v>2045761</v>
          </cell>
          <cell r="B1331" t="str">
            <v>NUS</v>
          </cell>
        </row>
        <row r="1332">
          <cell r="A1332" t="str">
            <v>2037059</v>
          </cell>
          <cell r="B1332" t="str">
            <v>NUS</v>
          </cell>
        </row>
        <row r="1333">
          <cell r="A1333" t="str">
            <v>2029615</v>
          </cell>
          <cell r="B1333" t="str">
            <v>NUS</v>
          </cell>
        </row>
        <row r="1334">
          <cell r="A1334" t="str">
            <v>2037552</v>
          </cell>
          <cell r="B1334" t="str">
            <v>NUS</v>
          </cell>
        </row>
        <row r="1335">
          <cell r="A1335" t="str">
            <v>2081737</v>
          </cell>
          <cell r="B1335" t="str">
            <v>NUS</v>
          </cell>
        </row>
        <row r="1336">
          <cell r="A1336" t="str">
            <v>2024701</v>
          </cell>
          <cell r="B1336" t="str">
            <v>NUS</v>
          </cell>
        </row>
        <row r="1337">
          <cell r="A1337" t="str">
            <v>2045925</v>
          </cell>
          <cell r="B1337" t="str">
            <v>NUS</v>
          </cell>
        </row>
        <row r="1338">
          <cell r="A1338" t="str">
            <v>2054041</v>
          </cell>
          <cell r="B1338" t="str">
            <v>NUS</v>
          </cell>
        </row>
        <row r="1339">
          <cell r="A1339" t="str">
            <v>2054041</v>
          </cell>
          <cell r="B1339" t="str">
            <v>NUS</v>
          </cell>
        </row>
        <row r="1340">
          <cell r="A1340" t="str">
            <v>2031253</v>
          </cell>
          <cell r="B1340" t="str">
            <v>NUS</v>
          </cell>
        </row>
        <row r="1341">
          <cell r="A1341" t="str">
            <v>2031253</v>
          </cell>
          <cell r="B1341" t="str">
            <v>NUS</v>
          </cell>
        </row>
        <row r="1342">
          <cell r="A1342" t="str">
            <v>CA100602</v>
          </cell>
          <cell r="B1342" t="str">
            <v>OH003</v>
          </cell>
        </row>
        <row r="1343">
          <cell r="A1343" t="str">
            <v>CA100801</v>
          </cell>
          <cell r="B1343" t="str">
            <v>OH003</v>
          </cell>
        </row>
        <row r="1344">
          <cell r="A1344" t="str">
            <v>CA100802</v>
          </cell>
          <cell r="B1344" t="str">
            <v>OH003</v>
          </cell>
        </row>
        <row r="1345">
          <cell r="A1345" t="str">
            <v>CA101602</v>
          </cell>
          <cell r="B1345" t="str">
            <v>OH003</v>
          </cell>
        </row>
        <row r="1346">
          <cell r="A1346" t="str">
            <v>CA101603</v>
          </cell>
          <cell r="B1346" t="str">
            <v>OH003</v>
          </cell>
        </row>
        <row r="1347">
          <cell r="A1347" t="str">
            <v>CA101803</v>
          </cell>
          <cell r="B1347" t="str">
            <v>OH003</v>
          </cell>
        </row>
        <row r="1348">
          <cell r="A1348" t="str">
            <v>CA101804</v>
          </cell>
          <cell r="B1348" t="str">
            <v>OH003</v>
          </cell>
        </row>
        <row r="1349">
          <cell r="A1349" t="str">
            <v>CA102803</v>
          </cell>
          <cell r="B1349" t="str">
            <v>OH003</v>
          </cell>
        </row>
        <row r="1350">
          <cell r="A1350" t="str">
            <v>CA102805</v>
          </cell>
          <cell r="B1350" t="str">
            <v>OH003</v>
          </cell>
        </row>
        <row r="1351">
          <cell r="A1351" t="str">
            <v>CA104602</v>
          </cell>
          <cell r="B1351" t="str">
            <v>OH003</v>
          </cell>
        </row>
        <row r="1352">
          <cell r="A1352" t="str">
            <v>CA104807</v>
          </cell>
          <cell r="B1352" t="str">
            <v>OH003</v>
          </cell>
        </row>
        <row r="1353">
          <cell r="A1353" t="str">
            <v>CA104808</v>
          </cell>
          <cell r="B1353" t="str">
            <v>OH003</v>
          </cell>
        </row>
        <row r="1354">
          <cell r="A1354" t="str">
            <v>CU000602</v>
          </cell>
          <cell r="B1354" t="str">
            <v>OH003</v>
          </cell>
        </row>
        <row r="1355">
          <cell r="A1355" t="str">
            <v>CU000603</v>
          </cell>
          <cell r="B1355" t="str">
            <v>OH003</v>
          </cell>
        </row>
        <row r="1356">
          <cell r="A1356" t="str">
            <v>CU000802</v>
          </cell>
          <cell r="B1356" t="str">
            <v>OH003</v>
          </cell>
        </row>
        <row r="1357">
          <cell r="A1357" t="str">
            <v>CU000803</v>
          </cell>
          <cell r="B1357" t="str">
            <v>OH003</v>
          </cell>
        </row>
        <row r="1358">
          <cell r="A1358" t="str">
            <v>JTC6028</v>
          </cell>
          <cell r="B1358" t="str">
            <v>OH003</v>
          </cell>
        </row>
        <row r="1359">
          <cell r="A1359" t="str">
            <v>WTE3005A</v>
          </cell>
          <cell r="B1359" t="str">
            <v>OH003</v>
          </cell>
        </row>
        <row r="1360">
          <cell r="A1360" t="str">
            <v>WTE5005A</v>
          </cell>
          <cell r="B1360" t="str">
            <v>OH003</v>
          </cell>
        </row>
        <row r="1361">
          <cell r="A1361" t="str">
            <v>ADOSE420</v>
          </cell>
          <cell r="B1361" t="str">
            <v>OH004</v>
          </cell>
        </row>
        <row r="1362">
          <cell r="A1362" t="str">
            <v>DRGENER</v>
          </cell>
          <cell r="B1362" t="str">
            <v>OH004</v>
          </cell>
        </row>
        <row r="1363">
          <cell r="A1363" t="str">
            <v>EASCE430</v>
          </cell>
          <cell r="B1363" t="str">
            <v>OH004</v>
          </cell>
        </row>
        <row r="1364">
          <cell r="A1364" t="str">
            <v>EASNE430</v>
          </cell>
          <cell r="B1364" t="str">
            <v>OH004</v>
          </cell>
        </row>
        <row r="1365">
          <cell r="A1365" t="str">
            <v>EASSE430</v>
          </cell>
          <cell r="B1365" t="str">
            <v>OH004</v>
          </cell>
        </row>
        <row r="1366">
          <cell r="A1366" t="str">
            <v>MAJORPRO</v>
          </cell>
          <cell r="B1366" t="str">
            <v>OH004</v>
          </cell>
        </row>
        <row r="1367">
          <cell r="A1367" t="str">
            <v>WAPE420</v>
          </cell>
          <cell r="B1367" t="str">
            <v>OH004</v>
          </cell>
        </row>
        <row r="1368">
          <cell r="A1368" t="str">
            <v>XD4DREF</v>
          </cell>
          <cell r="B1368" t="str">
            <v>OH004</v>
          </cell>
        </row>
        <row r="1369">
          <cell r="A1369" t="str">
            <v>XD4UPR</v>
          </cell>
          <cell r="B1369" t="str">
            <v>OH004</v>
          </cell>
        </row>
        <row r="1370">
          <cell r="A1370" t="str">
            <v>WNB7093</v>
          </cell>
          <cell r="B1370" t="str">
            <v>PR017</v>
          </cell>
        </row>
        <row r="1371">
          <cell r="A1371" t="str">
            <v>WND6029B</v>
          </cell>
          <cell r="B1371" t="str">
            <v>PR017</v>
          </cell>
        </row>
        <row r="1372">
          <cell r="A1372" t="str">
            <v>WTB6283</v>
          </cell>
          <cell r="B1372" t="str">
            <v>PR017</v>
          </cell>
        </row>
        <row r="1373">
          <cell r="A1373" t="str">
            <v>WTB6284</v>
          </cell>
          <cell r="B1373" t="str">
            <v>PR017</v>
          </cell>
        </row>
        <row r="1374">
          <cell r="A1374" t="str">
            <v>WTB7315</v>
          </cell>
          <cell r="B1374" t="str">
            <v>PR017</v>
          </cell>
        </row>
        <row r="1375">
          <cell r="A1375" t="str">
            <v>WTB8000</v>
          </cell>
          <cell r="B1375" t="str">
            <v>PR017</v>
          </cell>
        </row>
        <row r="1376">
          <cell r="A1376" t="str">
            <v>JNB7022</v>
          </cell>
          <cell r="B1376" t="str">
            <v>PR020</v>
          </cell>
        </row>
        <row r="1377">
          <cell r="A1377" t="str">
            <v>WNB7106</v>
          </cell>
          <cell r="B1377" t="str">
            <v>PR020</v>
          </cell>
        </row>
        <row r="1378">
          <cell r="A1378" t="str">
            <v>WND6031A</v>
          </cell>
          <cell r="B1378" t="str">
            <v>PR020</v>
          </cell>
        </row>
        <row r="1379">
          <cell r="A1379" t="str">
            <v>WNF7014A</v>
          </cell>
          <cell r="B1379" t="str">
            <v>PR020</v>
          </cell>
        </row>
        <row r="1380">
          <cell r="A1380" t="str">
            <v>WTB7887</v>
          </cell>
          <cell r="B1380" t="str">
            <v>PR020</v>
          </cell>
        </row>
        <row r="1381">
          <cell r="A1381" t="str">
            <v>WTB7891</v>
          </cell>
          <cell r="B1381" t="str">
            <v>PR020</v>
          </cell>
        </row>
        <row r="1382">
          <cell r="A1382" t="str">
            <v>1745385</v>
          </cell>
          <cell r="B1382" t="str">
            <v>PR022</v>
          </cell>
        </row>
        <row r="1383">
          <cell r="A1383" t="str">
            <v>1747360</v>
          </cell>
          <cell r="B1383" t="str">
            <v>PR022</v>
          </cell>
        </row>
        <row r="1384">
          <cell r="A1384" t="str">
            <v>1747362</v>
          </cell>
          <cell r="B1384" t="str">
            <v>PR022</v>
          </cell>
        </row>
        <row r="1385">
          <cell r="A1385" t="str">
            <v>1936930</v>
          </cell>
          <cell r="B1385" t="str">
            <v>PR022</v>
          </cell>
        </row>
        <row r="1386">
          <cell r="A1386" t="str">
            <v>2007707</v>
          </cell>
          <cell r="B1386" t="str">
            <v>PR022</v>
          </cell>
        </row>
        <row r="1387">
          <cell r="A1387" t="str">
            <v>2007708</v>
          </cell>
          <cell r="B1387" t="str">
            <v>PR022</v>
          </cell>
        </row>
        <row r="1388">
          <cell r="A1388" t="str">
            <v>2086059</v>
          </cell>
          <cell r="B1388" t="str">
            <v>PR022</v>
          </cell>
        </row>
        <row r="1389">
          <cell r="A1389" t="str">
            <v>GTE5004</v>
          </cell>
          <cell r="B1389" t="str">
            <v>PR022</v>
          </cell>
        </row>
        <row r="1390">
          <cell r="A1390" t="str">
            <v>WNF7004</v>
          </cell>
          <cell r="B1390" t="str">
            <v>PR022</v>
          </cell>
        </row>
        <row r="1391">
          <cell r="A1391" t="str">
            <v>WSTWETPK</v>
          </cell>
          <cell r="B1391" t="str">
            <v>PR022</v>
          </cell>
        </row>
        <row r="1392">
          <cell r="A1392" t="str">
            <v>WTB5132</v>
          </cell>
          <cell r="B1392" t="str">
            <v>PR022</v>
          </cell>
        </row>
        <row r="1393">
          <cell r="A1393" t="str">
            <v>WTB5151</v>
          </cell>
          <cell r="B1393" t="str">
            <v>PR022</v>
          </cell>
        </row>
        <row r="1394">
          <cell r="A1394" t="str">
            <v>WTB5169</v>
          </cell>
          <cell r="B1394" t="str">
            <v>PR022</v>
          </cell>
        </row>
        <row r="1395">
          <cell r="A1395" t="str">
            <v>JTB7058</v>
          </cell>
          <cell r="B1395" t="str">
            <v>PR029</v>
          </cell>
        </row>
        <row r="1396">
          <cell r="A1396" t="str">
            <v>WNB8002</v>
          </cell>
          <cell r="B1396" t="str">
            <v>PR029</v>
          </cell>
        </row>
        <row r="1397">
          <cell r="A1397" t="str">
            <v>WTB5135</v>
          </cell>
          <cell r="B1397" t="str">
            <v>PR035</v>
          </cell>
        </row>
        <row r="1398">
          <cell r="A1398" t="str">
            <v>WTB7121</v>
          </cell>
          <cell r="B1398" t="str">
            <v>PR035</v>
          </cell>
        </row>
        <row r="1399">
          <cell r="A1399" t="str">
            <v>WTB8001</v>
          </cell>
          <cell r="B1399" t="str">
            <v>PR035</v>
          </cell>
        </row>
        <row r="1400">
          <cell r="A1400" t="str">
            <v>WTB7506</v>
          </cell>
          <cell r="B1400" t="str">
            <v>PR042</v>
          </cell>
        </row>
        <row r="1401">
          <cell r="A1401" t="str">
            <v>WTC7004</v>
          </cell>
          <cell r="B1401" t="str">
            <v>PR044</v>
          </cell>
        </row>
        <row r="1402">
          <cell r="A1402" t="str">
            <v>WCB3105A</v>
          </cell>
          <cell r="B1402" t="str">
            <v>PR051</v>
          </cell>
        </row>
        <row r="1403">
          <cell r="A1403" t="str">
            <v>JTB6041</v>
          </cell>
          <cell r="B1403" t="str">
            <v>PR052</v>
          </cell>
        </row>
        <row r="1404">
          <cell r="A1404" t="str">
            <v>JTB6042</v>
          </cell>
          <cell r="B1404" t="str">
            <v>PR052</v>
          </cell>
        </row>
        <row r="1405">
          <cell r="A1405" t="str">
            <v>WNF7034</v>
          </cell>
          <cell r="B1405" t="str">
            <v>PR052</v>
          </cell>
        </row>
        <row r="1406">
          <cell r="A1406" t="str">
            <v>WTD50028</v>
          </cell>
          <cell r="B1406" t="str">
            <v>PR052</v>
          </cell>
        </row>
        <row r="1407">
          <cell r="A1407" t="str">
            <v>WTE7026</v>
          </cell>
          <cell r="B1407" t="str">
            <v>PR052</v>
          </cell>
        </row>
        <row r="1408">
          <cell r="A1408" t="str">
            <v>1690657</v>
          </cell>
          <cell r="B1408" t="str">
            <v>PR054</v>
          </cell>
        </row>
        <row r="1409">
          <cell r="A1409" t="str">
            <v>1697292</v>
          </cell>
          <cell r="B1409" t="str">
            <v>PR054</v>
          </cell>
        </row>
        <row r="1410">
          <cell r="A1410" t="str">
            <v>1708154</v>
          </cell>
          <cell r="B1410" t="str">
            <v>PR054</v>
          </cell>
        </row>
        <row r="1411">
          <cell r="A1411" t="str">
            <v>1739080</v>
          </cell>
          <cell r="B1411" t="str">
            <v>PR054</v>
          </cell>
        </row>
        <row r="1412">
          <cell r="A1412" t="str">
            <v>1752156</v>
          </cell>
          <cell r="B1412" t="str">
            <v>PR054</v>
          </cell>
        </row>
        <row r="1413">
          <cell r="A1413" t="str">
            <v>1806784</v>
          </cell>
          <cell r="B1413" t="str">
            <v>PR054</v>
          </cell>
        </row>
        <row r="1414">
          <cell r="A1414" t="str">
            <v>1813731</v>
          </cell>
          <cell r="B1414" t="str">
            <v>PR054</v>
          </cell>
        </row>
        <row r="1415">
          <cell r="A1415" t="str">
            <v>1813732</v>
          </cell>
          <cell r="B1415" t="str">
            <v>PR054</v>
          </cell>
        </row>
        <row r="1416">
          <cell r="A1416" t="str">
            <v>1813732</v>
          </cell>
          <cell r="B1416" t="str">
            <v>PR054</v>
          </cell>
        </row>
        <row r="1417">
          <cell r="A1417" t="str">
            <v>1909542</v>
          </cell>
          <cell r="B1417" t="str">
            <v>PR054</v>
          </cell>
        </row>
        <row r="1418">
          <cell r="A1418" t="str">
            <v>1909543</v>
          </cell>
          <cell r="B1418" t="str">
            <v>PR054</v>
          </cell>
        </row>
        <row r="1419">
          <cell r="A1419" t="str">
            <v>1984667</v>
          </cell>
          <cell r="B1419" t="str">
            <v>PR054</v>
          </cell>
        </row>
        <row r="1420">
          <cell r="A1420" t="str">
            <v>1984668</v>
          </cell>
          <cell r="B1420" t="str">
            <v>PR054</v>
          </cell>
        </row>
        <row r="1421">
          <cell r="A1421" t="str">
            <v>1984681</v>
          </cell>
          <cell r="B1421" t="str">
            <v>PR054</v>
          </cell>
        </row>
        <row r="1422">
          <cell r="A1422" t="str">
            <v>1984682</v>
          </cell>
          <cell r="B1422" t="str">
            <v>PR054</v>
          </cell>
        </row>
        <row r="1423">
          <cell r="A1423" t="str">
            <v>2053902</v>
          </cell>
          <cell r="B1423" t="str">
            <v>PR054</v>
          </cell>
        </row>
        <row r="1424">
          <cell r="A1424" t="str">
            <v>WNB6767A</v>
          </cell>
          <cell r="B1424" t="str">
            <v>PR054</v>
          </cell>
        </row>
        <row r="1425">
          <cell r="A1425" t="str">
            <v>WNB6768</v>
          </cell>
          <cell r="B1425" t="str">
            <v>PR054</v>
          </cell>
        </row>
        <row r="1426">
          <cell r="A1426" t="str">
            <v>WTB5053A</v>
          </cell>
          <cell r="B1426" t="str">
            <v>PR054</v>
          </cell>
        </row>
        <row r="1427">
          <cell r="A1427" t="str">
            <v>WTB7199</v>
          </cell>
          <cell r="B1427" t="str">
            <v>PR054</v>
          </cell>
        </row>
        <row r="1428">
          <cell r="A1428" t="str">
            <v>WTC6039</v>
          </cell>
          <cell r="B1428" t="str">
            <v>PR060</v>
          </cell>
        </row>
        <row r="1429">
          <cell r="A1429" t="str">
            <v>WTD50033</v>
          </cell>
          <cell r="B1429" t="str">
            <v>PR060</v>
          </cell>
        </row>
        <row r="1430">
          <cell r="A1430" t="str">
            <v>WTB7109</v>
          </cell>
          <cell r="B1430" t="str">
            <v>PR061</v>
          </cell>
        </row>
        <row r="1431">
          <cell r="A1431" t="str">
            <v>WTE6008</v>
          </cell>
          <cell r="B1431" t="str">
            <v>PR062</v>
          </cell>
        </row>
        <row r="1432">
          <cell r="A1432" t="str">
            <v>WTE7000</v>
          </cell>
          <cell r="B1432" t="str">
            <v>PR062</v>
          </cell>
        </row>
        <row r="1433">
          <cell r="A1433" t="str">
            <v>1970031A</v>
          </cell>
          <cell r="B1433" t="str">
            <v>PR065</v>
          </cell>
        </row>
        <row r="1434">
          <cell r="A1434" t="str">
            <v>1970071A</v>
          </cell>
          <cell r="B1434" t="str">
            <v>PR065</v>
          </cell>
        </row>
        <row r="1435">
          <cell r="A1435" t="str">
            <v>WCB6033</v>
          </cell>
          <cell r="B1435" t="str">
            <v>PR065</v>
          </cell>
        </row>
        <row r="1436">
          <cell r="A1436" t="str">
            <v>WCB7067A</v>
          </cell>
          <cell r="B1436" t="str">
            <v>PR065</v>
          </cell>
        </row>
        <row r="1437">
          <cell r="A1437" t="str">
            <v>WCD6004A</v>
          </cell>
          <cell r="B1437" t="str">
            <v>PR065</v>
          </cell>
        </row>
        <row r="1438">
          <cell r="A1438" t="str">
            <v>WCD6027A</v>
          </cell>
          <cell r="B1438" t="str">
            <v>PR065</v>
          </cell>
        </row>
        <row r="1439">
          <cell r="A1439" t="str">
            <v>WNF7013</v>
          </cell>
          <cell r="B1439" t="str">
            <v>PR065</v>
          </cell>
        </row>
        <row r="1440">
          <cell r="A1440" t="str">
            <v>WSE7035</v>
          </cell>
          <cell r="B1440" t="str">
            <v>PR065</v>
          </cell>
        </row>
        <row r="1441">
          <cell r="A1441" t="str">
            <v>WTB5028</v>
          </cell>
          <cell r="B1441" t="str">
            <v>PR065</v>
          </cell>
        </row>
        <row r="1442">
          <cell r="A1442" t="str">
            <v>WTE5001</v>
          </cell>
          <cell r="B1442" t="str">
            <v>PR065</v>
          </cell>
        </row>
        <row r="1443">
          <cell r="A1443" t="str">
            <v>WTE5003A</v>
          </cell>
          <cell r="B1443" t="str">
            <v>PR065</v>
          </cell>
        </row>
        <row r="1444">
          <cell r="A1444" t="str">
            <v>WCB8000</v>
          </cell>
          <cell r="B1444" t="str">
            <v>PR069</v>
          </cell>
        </row>
        <row r="1445">
          <cell r="A1445" t="str">
            <v>WTC6067</v>
          </cell>
          <cell r="B1445" t="str">
            <v>PR070</v>
          </cell>
        </row>
        <row r="1446">
          <cell r="A1446" t="str">
            <v>WTD7011</v>
          </cell>
          <cell r="B1446" t="str">
            <v>PR070</v>
          </cell>
        </row>
        <row r="1447">
          <cell r="A1447" t="str">
            <v>WTB7040</v>
          </cell>
          <cell r="B1447" t="str">
            <v>PR073</v>
          </cell>
        </row>
        <row r="1448">
          <cell r="A1448" t="str">
            <v>WTB7042</v>
          </cell>
          <cell r="B1448" t="str">
            <v>PR073</v>
          </cell>
        </row>
        <row r="1449">
          <cell r="A1449" t="str">
            <v>WTB7043</v>
          </cell>
          <cell r="B1449" t="str">
            <v>PR073</v>
          </cell>
        </row>
        <row r="1450">
          <cell r="A1450" t="str">
            <v>WTB7051</v>
          </cell>
          <cell r="B1450" t="str">
            <v>PR073</v>
          </cell>
        </row>
        <row r="1451">
          <cell r="A1451" t="str">
            <v>WTB7061</v>
          </cell>
          <cell r="B1451" t="str">
            <v>PR073</v>
          </cell>
        </row>
        <row r="1452">
          <cell r="A1452" t="str">
            <v>WTC6056</v>
          </cell>
          <cell r="B1452" t="str">
            <v>PR073</v>
          </cell>
        </row>
        <row r="1453">
          <cell r="A1453" t="str">
            <v>DTE5009</v>
          </cell>
          <cell r="B1453" t="str">
            <v>PR086</v>
          </cell>
        </row>
        <row r="1454">
          <cell r="A1454" t="str">
            <v>WSB7000</v>
          </cell>
          <cell r="B1454" t="str">
            <v>PR086</v>
          </cell>
        </row>
        <row r="1455">
          <cell r="A1455" t="str">
            <v>WSB7001</v>
          </cell>
          <cell r="B1455" t="str">
            <v>PR086</v>
          </cell>
        </row>
        <row r="1456">
          <cell r="A1456" t="str">
            <v>WSB7003</v>
          </cell>
          <cell r="B1456" t="str">
            <v>PR086</v>
          </cell>
        </row>
        <row r="1457">
          <cell r="A1457" t="str">
            <v>WSB7004</v>
          </cell>
          <cell r="B1457" t="str">
            <v>PR086</v>
          </cell>
        </row>
        <row r="1458">
          <cell r="A1458" t="str">
            <v>WSC7000</v>
          </cell>
          <cell r="B1458" t="str">
            <v>PR086</v>
          </cell>
        </row>
        <row r="1459">
          <cell r="A1459" t="str">
            <v>WTD50021</v>
          </cell>
          <cell r="B1459" t="str">
            <v>PR086</v>
          </cell>
        </row>
        <row r="1460">
          <cell r="A1460" t="str">
            <v>WTE6015</v>
          </cell>
          <cell r="B1460" t="str">
            <v>PR086</v>
          </cell>
        </row>
        <row r="1461">
          <cell r="A1461" t="str">
            <v>WTE6016</v>
          </cell>
          <cell r="B1461" t="str">
            <v>PR086</v>
          </cell>
        </row>
        <row r="1462">
          <cell r="A1462" t="str">
            <v>WTE6026</v>
          </cell>
          <cell r="B1462" t="str">
            <v>PR086</v>
          </cell>
        </row>
        <row r="1463">
          <cell r="A1463" t="str">
            <v>WTC7023</v>
          </cell>
          <cell r="B1463" t="str">
            <v>PR090</v>
          </cell>
        </row>
        <row r="1464">
          <cell r="A1464" t="str">
            <v>WTE7042</v>
          </cell>
          <cell r="B1464" t="str">
            <v>PR095</v>
          </cell>
        </row>
        <row r="1465">
          <cell r="A1465" t="str">
            <v>1951997</v>
          </cell>
          <cell r="B1465" t="str">
            <v>PR096</v>
          </cell>
        </row>
        <row r="1466">
          <cell r="A1466" t="str">
            <v>1951999</v>
          </cell>
          <cell r="B1466" t="str">
            <v>PR096</v>
          </cell>
        </row>
        <row r="1467">
          <cell r="A1467" t="str">
            <v>1952007</v>
          </cell>
          <cell r="B1467" t="str">
            <v>PR096</v>
          </cell>
        </row>
        <row r="1468">
          <cell r="A1468" t="str">
            <v>1952009</v>
          </cell>
          <cell r="B1468" t="str">
            <v>PR096</v>
          </cell>
        </row>
        <row r="1469">
          <cell r="A1469" t="str">
            <v>1952013</v>
          </cell>
          <cell r="B1469" t="str">
            <v>PR096</v>
          </cell>
        </row>
        <row r="1470">
          <cell r="A1470" t="str">
            <v>1952015</v>
          </cell>
          <cell r="B1470" t="str">
            <v>PR096</v>
          </cell>
        </row>
        <row r="1471">
          <cell r="A1471" t="str">
            <v>1952017</v>
          </cell>
          <cell r="B1471" t="str">
            <v>PR096</v>
          </cell>
        </row>
        <row r="1472">
          <cell r="A1472" t="str">
            <v>WSS8002</v>
          </cell>
          <cell r="B1472" t="str">
            <v>PR096</v>
          </cell>
        </row>
        <row r="1473">
          <cell r="A1473" t="str">
            <v>WSC7009</v>
          </cell>
          <cell r="B1473" t="str">
            <v>PR096</v>
          </cell>
        </row>
        <row r="1474">
          <cell r="A1474" t="str">
            <v>WTB7100</v>
          </cell>
          <cell r="B1474" t="str">
            <v>PR096</v>
          </cell>
        </row>
        <row r="1475">
          <cell r="A1475" t="str">
            <v>WTC7019</v>
          </cell>
          <cell r="B1475" t="str">
            <v>PR098</v>
          </cell>
        </row>
        <row r="1476">
          <cell r="A1476" t="str">
            <v>1776963</v>
          </cell>
          <cell r="B1476" t="str">
            <v>PR100</v>
          </cell>
        </row>
        <row r="1477">
          <cell r="A1477" t="str">
            <v>1780644</v>
          </cell>
          <cell r="B1477" t="str">
            <v>PR100</v>
          </cell>
        </row>
        <row r="1478">
          <cell r="A1478" t="str">
            <v>1797385</v>
          </cell>
          <cell r="B1478" t="str">
            <v>PR100</v>
          </cell>
        </row>
        <row r="1479">
          <cell r="A1479" t="str">
            <v>1842284</v>
          </cell>
          <cell r="B1479" t="str">
            <v>PR100</v>
          </cell>
        </row>
        <row r="1480">
          <cell r="A1480" t="str">
            <v>WSK7016</v>
          </cell>
          <cell r="B1480" t="str">
            <v>PR100</v>
          </cell>
        </row>
        <row r="1481">
          <cell r="A1481" t="str">
            <v>WSS7008</v>
          </cell>
          <cell r="B1481" t="str">
            <v>PR100</v>
          </cell>
        </row>
        <row r="1482">
          <cell r="A1482" t="str">
            <v>WSS7009</v>
          </cell>
          <cell r="B1482" t="str">
            <v>PR100</v>
          </cell>
        </row>
        <row r="1483">
          <cell r="A1483" t="str">
            <v>WSS7049</v>
          </cell>
          <cell r="B1483" t="str">
            <v>PR100</v>
          </cell>
        </row>
        <row r="1484">
          <cell r="A1484" t="str">
            <v>WSK7091</v>
          </cell>
          <cell r="B1484" t="str">
            <v>PR100</v>
          </cell>
        </row>
        <row r="1485">
          <cell r="A1485" t="str">
            <v>WSB6001</v>
          </cell>
          <cell r="B1485" t="str">
            <v>PR100</v>
          </cell>
        </row>
        <row r="1486">
          <cell r="A1486" t="str">
            <v>WSC7002</v>
          </cell>
          <cell r="B1486" t="str">
            <v>PR100</v>
          </cell>
        </row>
        <row r="1487">
          <cell r="A1487" t="str">
            <v>WSC7003</v>
          </cell>
          <cell r="B1487" t="str">
            <v>PR100</v>
          </cell>
        </row>
        <row r="1488">
          <cell r="A1488" t="str">
            <v>WSD7009</v>
          </cell>
          <cell r="B1488" t="str">
            <v>PR100</v>
          </cell>
        </row>
        <row r="1489">
          <cell r="A1489" t="str">
            <v>WSE7012</v>
          </cell>
          <cell r="B1489" t="str">
            <v>PR100</v>
          </cell>
        </row>
        <row r="1490">
          <cell r="A1490" t="str">
            <v>WTB6050A</v>
          </cell>
          <cell r="B1490" t="str">
            <v>PR100</v>
          </cell>
        </row>
        <row r="1491">
          <cell r="A1491" t="str">
            <v>WTB6081</v>
          </cell>
          <cell r="B1491" t="str">
            <v>PR100</v>
          </cell>
        </row>
        <row r="1492">
          <cell r="A1492" t="str">
            <v>WTB7021</v>
          </cell>
          <cell r="B1492" t="str">
            <v>PR100</v>
          </cell>
        </row>
        <row r="1493">
          <cell r="A1493" t="str">
            <v>WTD7019</v>
          </cell>
          <cell r="B1493" t="str">
            <v>PR100</v>
          </cell>
        </row>
        <row r="1494">
          <cell r="A1494" t="str">
            <v>WTE6039</v>
          </cell>
          <cell r="B1494" t="str">
            <v>PR100</v>
          </cell>
        </row>
        <row r="1495">
          <cell r="A1495" t="str">
            <v>JTB6244</v>
          </cell>
          <cell r="B1495" t="str">
            <v>PR101</v>
          </cell>
        </row>
        <row r="1496">
          <cell r="A1496" t="str">
            <v>1948655</v>
          </cell>
          <cell r="B1496" t="str">
            <v>PR143</v>
          </cell>
        </row>
        <row r="1497">
          <cell r="A1497" t="str">
            <v>1981316</v>
          </cell>
          <cell r="B1497" t="str">
            <v>PR143</v>
          </cell>
        </row>
        <row r="1498">
          <cell r="A1498" t="str">
            <v>2019505</v>
          </cell>
          <cell r="B1498" t="str">
            <v>PR143</v>
          </cell>
        </row>
        <row r="1499">
          <cell r="A1499" t="str">
            <v>2081709</v>
          </cell>
          <cell r="B1499" t="str">
            <v>PR143</v>
          </cell>
        </row>
        <row r="1500">
          <cell r="A1500" t="str">
            <v>WNB6078</v>
          </cell>
          <cell r="B1500" t="str">
            <v>PR143</v>
          </cell>
        </row>
        <row r="1501">
          <cell r="A1501" t="str">
            <v>WNB7071</v>
          </cell>
          <cell r="B1501" t="str">
            <v>PR143</v>
          </cell>
        </row>
        <row r="1502">
          <cell r="A1502" t="str">
            <v>WNF7032</v>
          </cell>
          <cell r="B1502" t="str">
            <v>PR143</v>
          </cell>
        </row>
        <row r="1503">
          <cell r="A1503" t="str">
            <v>WTB6058</v>
          </cell>
          <cell r="B1503" t="str">
            <v>PR143</v>
          </cell>
        </row>
        <row r="1504">
          <cell r="A1504" t="str">
            <v>WTB6151</v>
          </cell>
          <cell r="B1504" t="str">
            <v>PR143</v>
          </cell>
        </row>
        <row r="1505">
          <cell r="A1505" t="str">
            <v>WTB6156</v>
          </cell>
          <cell r="B1505" t="str">
            <v>PR143</v>
          </cell>
        </row>
        <row r="1506">
          <cell r="A1506" t="str">
            <v>WTB6159</v>
          </cell>
          <cell r="B1506" t="str">
            <v>PR143</v>
          </cell>
        </row>
        <row r="1507">
          <cell r="A1507" t="str">
            <v>WTB7355</v>
          </cell>
          <cell r="B1507" t="str">
            <v>PR143</v>
          </cell>
        </row>
        <row r="1508">
          <cell r="A1508" t="str">
            <v>WTE6012</v>
          </cell>
          <cell r="B1508" t="str">
            <v>PR143</v>
          </cell>
        </row>
        <row r="1509">
          <cell r="A1509" t="str">
            <v>WTB7140</v>
          </cell>
          <cell r="B1509" t="str">
            <v>PR144</v>
          </cell>
        </row>
        <row r="1510">
          <cell r="A1510" t="str">
            <v>WTC6066</v>
          </cell>
          <cell r="B1510" t="str">
            <v>PR144</v>
          </cell>
        </row>
        <row r="1511">
          <cell r="A1511" t="str">
            <v>WTD7000</v>
          </cell>
          <cell r="B1511" t="str">
            <v>PR144</v>
          </cell>
        </row>
        <row r="1512">
          <cell r="A1512" t="str">
            <v>1668570</v>
          </cell>
          <cell r="B1512" t="str">
            <v>PR145</v>
          </cell>
        </row>
        <row r="1513">
          <cell r="A1513" t="str">
            <v>1668583</v>
          </cell>
          <cell r="B1513" t="str">
            <v>PR145</v>
          </cell>
        </row>
        <row r="1514">
          <cell r="A1514" t="str">
            <v>1668596</v>
          </cell>
          <cell r="B1514" t="str">
            <v>PR145</v>
          </cell>
        </row>
        <row r="1515">
          <cell r="A1515" t="str">
            <v>2085216</v>
          </cell>
          <cell r="B1515" t="str">
            <v>PR145</v>
          </cell>
        </row>
        <row r="1516">
          <cell r="A1516" t="str">
            <v>2089085</v>
          </cell>
          <cell r="B1516" t="str">
            <v>PR145</v>
          </cell>
        </row>
        <row r="1517">
          <cell r="A1517" t="str">
            <v>2089087</v>
          </cell>
          <cell r="B1517" t="str">
            <v>PR145</v>
          </cell>
        </row>
        <row r="1518">
          <cell r="A1518" t="str">
            <v>GTE4021</v>
          </cell>
          <cell r="B1518" t="str">
            <v>PR145</v>
          </cell>
        </row>
        <row r="1519">
          <cell r="A1519" t="str">
            <v>HOX6004</v>
          </cell>
          <cell r="B1519" t="str">
            <v>PR145</v>
          </cell>
        </row>
        <row r="1520">
          <cell r="A1520" t="str">
            <v>WCB6029A</v>
          </cell>
          <cell r="B1520" t="str">
            <v>PR145</v>
          </cell>
        </row>
        <row r="1521">
          <cell r="A1521" t="str">
            <v>WCD6024</v>
          </cell>
          <cell r="B1521" t="str">
            <v>PR145</v>
          </cell>
        </row>
        <row r="1522">
          <cell r="A1522" t="str">
            <v>WCD7006</v>
          </cell>
          <cell r="B1522" t="str">
            <v>PR145</v>
          </cell>
        </row>
        <row r="1523">
          <cell r="A1523" t="str">
            <v>WCD7007</v>
          </cell>
          <cell r="B1523" t="str">
            <v>PR145</v>
          </cell>
        </row>
        <row r="1524">
          <cell r="A1524" t="str">
            <v>WND7021</v>
          </cell>
          <cell r="B1524" t="str">
            <v>PR145</v>
          </cell>
        </row>
        <row r="1525">
          <cell r="A1525" t="str">
            <v>WNF6004</v>
          </cell>
          <cell r="B1525" t="str">
            <v>PR145</v>
          </cell>
        </row>
        <row r="1526">
          <cell r="A1526" t="str">
            <v>WTB4139A</v>
          </cell>
          <cell r="B1526" t="str">
            <v>PR145</v>
          </cell>
        </row>
        <row r="1527">
          <cell r="A1527" t="str">
            <v>WTB5138</v>
          </cell>
          <cell r="B1527" t="str">
            <v>PR145</v>
          </cell>
        </row>
        <row r="1528">
          <cell r="A1528" t="str">
            <v>WTB5144</v>
          </cell>
          <cell r="B1528" t="str">
            <v>PR145</v>
          </cell>
        </row>
        <row r="1529">
          <cell r="A1529" t="str">
            <v>WTB6074</v>
          </cell>
          <cell r="B1529" t="str">
            <v>PR145</v>
          </cell>
        </row>
        <row r="1530">
          <cell r="A1530" t="str">
            <v>WTB7311</v>
          </cell>
          <cell r="B1530" t="str">
            <v>PR145</v>
          </cell>
        </row>
        <row r="1531">
          <cell r="A1531" t="str">
            <v>WTB7504</v>
          </cell>
          <cell r="B1531" t="str">
            <v>PR145</v>
          </cell>
        </row>
        <row r="1532">
          <cell r="A1532" t="str">
            <v>WTD50030</v>
          </cell>
          <cell r="B1532" t="str">
            <v>PR145</v>
          </cell>
        </row>
        <row r="1533">
          <cell r="A1533" t="str">
            <v>WTC6071</v>
          </cell>
          <cell r="B1533" t="str">
            <v>PR148</v>
          </cell>
        </row>
        <row r="1534">
          <cell r="A1534" t="str">
            <v>WTC7014</v>
          </cell>
          <cell r="B1534" t="str">
            <v>PR149</v>
          </cell>
        </row>
        <row r="1535">
          <cell r="A1535" t="str">
            <v>1728614</v>
          </cell>
          <cell r="B1535" t="str">
            <v>PR156</v>
          </cell>
        </row>
        <row r="1536">
          <cell r="A1536" t="str">
            <v>1728624</v>
          </cell>
          <cell r="B1536" t="str">
            <v>PR156</v>
          </cell>
        </row>
        <row r="1537">
          <cell r="A1537" t="str">
            <v>WCB6048</v>
          </cell>
          <cell r="B1537" t="str">
            <v>PR156</v>
          </cell>
        </row>
        <row r="1538">
          <cell r="A1538" t="str">
            <v>WCB7014</v>
          </cell>
          <cell r="B1538" t="str">
            <v>PR156</v>
          </cell>
        </row>
        <row r="1539">
          <cell r="A1539" t="str">
            <v>WCB7015</v>
          </cell>
          <cell r="B1539" t="str">
            <v>PR156</v>
          </cell>
        </row>
        <row r="1540">
          <cell r="A1540" t="str">
            <v>WCD7011</v>
          </cell>
          <cell r="B1540" t="str">
            <v>PR156</v>
          </cell>
        </row>
        <row r="1541">
          <cell r="A1541" t="str">
            <v>WCD7012</v>
          </cell>
          <cell r="B1541" t="str">
            <v>PR156</v>
          </cell>
        </row>
        <row r="1542">
          <cell r="A1542" t="str">
            <v>WND7004</v>
          </cell>
          <cell r="B1542" t="str">
            <v>PR156</v>
          </cell>
        </row>
        <row r="1543">
          <cell r="A1543" t="str">
            <v>WNF7009</v>
          </cell>
          <cell r="B1543" t="str">
            <v>PR156</v>
          </cell>
        </row>
        <row r="1544">
          <cell r="A1544" t="str">
            <v>WTB7030</v>
          </cell>
          <cell r="B1544" t="str">
            <v>PR156</v>
          </cell>
        </row>
        <row r="1545">
          <cell r="A1545" t="str">
            <v>WTB7124</v>
          </cell>
          <cell r="B1545" t="str">
            <v>PR156</v>
          </cell>
        </row>
        <row r="1546">
          <cell r="A1546" t="str">
            <v>WTE6006</v>
          </cell>
          <cell r="B1546" t="str">
            <v>PR156</v>
          </cell>
        </row>
        <row r="1547">
          <cell r="A1547" t="str">
            <v>2037572</v>
          </cell>
          <cell r="B1547" t="str">
            <v>PR165</v>
          </cell>
        </row>
        <row r="1548">
          <cell r="A1548" t="str">
            <v>WNB7113</v>
          </cell>
          <cell r="B1548" t="str">
            <v>PR165</v>
          </cell>
        </row>
        <row r="1549">
          <cell r="A1549" t="str">
            <v>WNB7133</v>
          </cell>
          <cell r="B1549" t="str">
            <v>PR165</v>
          </cell>
        </row>
        <row r="1550">
          <cell r="A1550" t="str">
            <v>WND7022</v>
          </cell>
          <cell r="B1550" t="str">
            <v>PR165</v>
          </cell>
        </row>
        <row r="1551">
          <cell r="A1551" t="str">
            <v>WND7023</v>
          </cell>
          <cell r="B1551" t="str">
            <v>PR165</v>
          </cell>
        </row>
        <row r="1552">
          <cell r="A1552" t="str">
            <v>WTB3001</v>
          </cell>
          <cell r="B1552" t="str">
            <v>PR165</v>
          </cell>
        </row>
        <row r="1553">
          <cell r="A1553" t="str">
            <v>WTB6128</v>
          </cell>
          <cell r="B1553" t="str">
            <v>PR165</v>
          </cell>
        </row>
        <row r="1554">
          <cell r="A1554" t="str">
            <v>WTB6207A</v>
          </cell>
          <cell r="B1554" t="str">
            <v>PR165</v>
          </cell>
        </row>
        <row r="1555">
          <cell r="A1555" t="str">
            <v>WTB6212</v>
          </cell>
          <cell r="B1555" t="str">
            <v>PR165</v>
          </cell>
        </row>
        <row r="1556">
          <cell r="A1556" t="str">
            <v>WTB6304</v>
          </cell>
          <cell r="B1556" t="str">
            <v>PR165</v>
          </cell>
        </row>
        <row r="1557">
          <cell r="A1557" t="str">
            <v>WTB7139</v>
          </cell>
          <cell r="B1557" t="str">
            <v>PR165</v>
          </cell>
        </row>
        <row r="1558">
          <cell r="A1558" t="str">
            <v>WTB7312</v>
          </cell>
          <cell r="B1558" t="str">
            <v>PR165</v>
          </cell>
        </row>
        <row r="1559">
          <cell r="A1559" t="str">
            <v>WTB7502</v>
          </cell>
          <cell r="B1559" t="str">
            <v>PR165</v>
          </cell>
        </row>
        <row r="1560">
          <cell r="A1560" t="str">
            <v>WTE6023</v>
          </cell>
          <cell r="B1560" t="str">
            <v>PR165</v>
          </cell>
        </row>
        <row r="1561">
          <cell r="A1561" t="str">
            <v>WTE6024</v>
          </cell>
          <cell r="B1561" t="str">
            <v>PR165</v>
          </cell>
        </row>
        <row r="1562">
          <cell r="A1562" t="str">
            <v>WNB7080</v>
          </cell>
          <cell r="B1562" t="str">
            <v>PR167</v>
          </cell>
        </row>
        <row r="1563">
          <cell r="A1563" t="str">
            <v>WNF6000A</v>
          </cell>
          <cell r="B1563" t="str">
            <v>PR167</v>
          </cell>
        </row>
        <row r="1564">
          <cell r="A1564" t="str">
            <v>WTB6812A</v>
          </cell>
          <cell r="B1564" t="str">
            <v>PR167</v>
          </cell>
        </row>
        <row r="1565">
          <cell r="A1565" t="str">
            <v>WTB7080</v>
          </cell>
          <cell r="B1565" t="str">
            <v>PR167</v>
          </cell>
        </row>
        <row r="1566">
          <cell r="A1566" t="str">
            <v>WTB7131</v>
          </cell>
          <cell r="B1566" t="str">
            <v>PR167</v>
          </cell>
        </row>
        <row r="1567">
          <cell r="A1567" t="str">
            <v>WTD7020</v>
          </cell>
          <cell r="B1567" t="str">
            <v>PR167</v>
          </cell>
        </row>
        <row r="1568">
          <cell r="A1568" t="str">
            <v>2078648</v>
          </cell>
          <cell r="B1568" t="str">
            <v>PR168</v>
          </cell>
        </row>
        <row r="1569">
          <cell r="A1569" t="str">
            <v>WTB7201</v>
          </cell>
          <cell r="B1569" t="str">
            <v>PR168</v>
          </cell>
        </row>
        <row r="1570">
          <cell r="A1570" t="str">
            <v>WTB7208</v>
          </cell>
          <cell r="B1570" t="str">
            <v>PR168</v>
          </cell>
        </row>
        <row r="1571">
          <cell r="A1571" t="str">
            <v>WTB7214</v>
          </cell>
          <cell r="B1571" t="str">
            <v>PR168</v>
          </cell>
        </row>
        <row r="1572">
          <cell r="A1572" t="str">
            <v>WTB7245</v>
          </cell>
          <cell r="B1572" t="str">
            <v>PR168</v>
          </cell>
        </row>
        <row r="1573">
          <cell r="A1573" t="str">
            <v>WTB9873</v>
          </cell>
          <cell r="B1573" t="str">
            <v>PR168</v>
          </cell>
        </row>
        <row r="1574">
          <cell r="A1574" t="str">
            <v>WTC6068</v>
          </cell>
          <cell r="B1574" t="str">
            <v>PR168</v>
          </cell>
        </row>
        <row r="1575">
          <cell r="A1575" t="str">
            <v>WTB7239</v>
          </cell>
          <cell r="B1575" t="str">
            <v>PR176</v>
          </cell>
        </row>
        <row r="1576">
          <cell r="A1576" t="str">
            <v>WTC7012</v>
          </cell>
          <cell r="B1576" t="str">
            <v>PR176</v>
          </cell>
        </row>
        <row r="1577">
          <cell r="A1577" t="str">
            <v>WNF7011</v>
          </cell>
          <cell r="B1577" t="str">
            <v>PR177</v>
          </cell>
        </row>
        <row r="1578">
          <cell r="A1578" t="str">
            <v>WNF7030</v>
          </cell>
          <cell r="B1578" t="str">
            <v>PR177</v>
          </cell>
        </row>
        <row r="1579">
          <cell r="A1579" t="str">
            <v>WNF7031</v>
          </cell>
          <cell r="B1579" t="str">
            <v>PR177</v>
          </cell>
        </row>
        <row r="1580">
          <cell r="A1580" t="str">
            <v>WTE7010</v>
          </cell>
          <cell r="B1580" t="str">
            <v>PR177</v>
          </cell>
        </row>
        <row r="1581">
          <cell r="A1581" t="str">
            <v>WTE7011</v>
          </cell>
          <cell r="B1581" t="str">
            <v>PR177</v>
          </cell>
        </row>
        <row r="1582">
          <cell r="A1582" t="str">
            <v>WTE7013</v>
          </cell>
          <cell r="B1582" t="str">
            <v>PR177</v>
          </cell>
        </row>
        <row r="1583">
          <cell r="A1583" t="str">
            <v>WTE7014</v>
          </cell>
          <cell r="B1583" t="str">
            <v>PR177</v>
          </cell>
        </row>
        <row r="1584">
          <cell r="A1584" t="str">
            <v>WTE7015</v>
          </cell>
          <cell r="B1584" t="str">
            <v>PR177</v>
          </cell>
        </row>
        <row r="1585">
          <cell r="A1585" t="str">
            <v>WTE7016</v>
          </cell>
          <cell r="B1585" t="str">
            <v>PR177</v>
          </cell>
        </row>
        <row r="1586">
          <cell r="A1586" t="str">
            <v>WTE7044</v>
          </cell>
          <cell r="B1586" t="str">
            <v>PR177</v>
          </cell>
        </row>
        <row r="1587">
          <cell r="A1587" t="str">
            <v>WTB6801</v>
          </cell>
          <cell r="B1587" t="str">
            <v>PR179</v>
          </cell>
        </row>
        <row r="1588">
          <cell r="A1588" t="str">
            <v>WTD7009</v>
          </cell>
          <cell r="B1588" t="str">
            <v>PR179</v>
          </cell>
        </row>
        <row r="1589">
          <cell r="A1589" t="str">
            <v>2020035</v>
          </cell>
          <cell r="B1589" t="str">
            <v>PR182</v>
          </cell>
        </row>
        <row r="1590">
          <cell r="A1590" t="str">
            <v>WTB7299</v>
          </cell>
          <cell r="B1590" t="str">
            <v>PR182</v>
          </cell>
        </row>
        <row r="1591">
          <cell r="A1591" t="str">
            <v>WNB7074</v>
          </cell>
          <cell r="B1591" t="str">
            <v>PR189</v>
          </cell>
        </row>
        <row r="1592">
          <cell r="A1592" t="str">
            <v>WNF6017</v>
          </cell>
          <cell r="B1592" t="str">
            <v>PR189</v>
          </cell>
        </row>
        <row r="1593">
          <cell r="A1593" t="str">
            <v>WTB6099</v>
          </cell>
          <cell r="B1593" t="str">
            <v>PR189</v>
          </cell>
        </row>
        <row r="1594">
          <cell r="A1594" t="str">
            <v>WTB6183</v>
          </cell>
          <cell r="B1594" t="str">
            <v>PR189</v>
          </cell>
        </row>
        <row r="1595">
          <cell r="A1595" t="str">
            <v>WTB9876</v>
          </cell>
          <cell r="B1595" t="str">
            <v>PR189</v>
          </cell>
        </row>
        <row r="1596">
          <cell r="A1596" t="str">
            <v>WTD7027</v>
          </cell>
          <cell r="B1596" t="str">
            <v>PR189</v>
          </cell>
        </row>
        <row r="1597">
          <cell r="A1597" t="str">
            <v>WTE6003</v>
          </cell>
          <cell r="B1597" t="str">
            <v>PR189</v>
          </cell>
        </row>
        <row r="1598">
          <cell r="A1598" t="str">
            <v>WTE6027</v>
          </cell>
          <cell r="B1598" t="str">
            <v>PR197</v>
          </cell>
        </row>
        <row r="1599">
          <cell r="A1599" t="str">
            <v>STMARYZS</v>
          </cell>
          <cell r="B1599" t="str">
            <v>PR216</v>
          </cell>
        </row>
        <row r="1600">
          <cell r="A1600" t="str">
            <v>CSPARWSA</v>
          </cell>
          <cell r="B1600" t="str">
            <v>PR218</v>
          </cell>
        </row>
        <row r="1601">
          <cell r="A1601" t="str">
            <v>1869959</v>
          </cell>
          <cell r="B1601" t="str">
            <v>PR238</v>
          </cell>
        </row>
        <row r="1602">
          <cell r="A1602" t="str">
            <v>1973646</v>
          </cell>
          <cell r="B1602" t="str">
            <v>PR238</v>
          </cell>
        </row>
        <row r="1603">
          <cell r="A1603" t="str">
            <v>1973647</v>
          </cell>
          <cell r="B1603" t="str">
            <v>PR238</v>
          </cell>
        </row>
        <row r="1604">
          <cell r="A1604" t="str">
            <v>1973656</v>
          </cell>
          <cell r="B1604" t="str">
            <v>PR238</v>
          </cell>
        </row>
        <row r="1605">
          <cell r="A1605" t="str">
            <v>1973661</v>
          </cell>
          <cell r="B1605" t="str">
            <v>PR238</v>
          </cell>
        </row>
        <row r="1606">
          <cell r="A1606" t="str">
            <v>1973665</v>
          </cell>
          <cell r="B1606" t="str">
            <v>PR238</v>
          </cell>
        </row>
        <row r="1607">
          <cell r="A1607" t="str">
            <v>1973667</v>
          </cell>
          <cell r="B1607" t="str">
            <v>PR238</v>
          </cell>
        </row>
        <row r="1608">
          <cell r="A1608" t="str">
            <v>1973668</v>
          </cell>
          <cell r="B1608" t="str">
            <v>PR238</v>
          </cell>
        </row>
        <row r="1609">
          <cell r="A1609" t="str">
            <v>1973678</v>
          </cell>
          <cell r="B1609" t="str">
            <v>PR238</v>
          </cell>
        </row>
        <row r="1610">
          <cell r="A1610" t="str">
            <v>2038066</v>
          </cell>
          <cell r="B1610" t="str">
            <v>PR238</v>
          </cell>
        </row>
        <row r="1611">
          <cell r="A1611" t="str">
            <v>2047021</v>
          </cell>
          <cell r="B1611" t="str">
            <v>PR238</v>
          </cell>
        </row>
        <row r="1612">
          <cell r="A1612" t="str">
            <v>2072264</v>
          </cell>
          <cell r="B1612" t="str">
            <v>PR238</v>
          </cell>
        </row>
        <row r="1613">
          <cell r="A1613" t="str">
            <v>1973657A</v>
          </cell>
          <cell r="B1613" t="str">
            <v>PR238</v>
          </cell>
        </row>
        <row r="1614">
          <cell r="A1614" t="str">
            <v>2038066A</v>
          </cell>
          <cell r="B1614" t="str">
            <v>PR238</v>
          </cell>
        </row>
        <row r="1615">
          <cell r="A1615" t="str">
            <v>WCD7024</v>
          </cell>
          <cell r="B1615" t="str">
            <v>PR238</v>
          </cell>
        </row>
        <row r="1616">
          <cell r="A1616" t="str">
            <v>WSC7004</v>
          </cell>
          <cell r="B1616" t="str">
            <v>PR238</v>
          </cell>
        </row>
        <row r="1617">
          <cell r="A1617" t="str">
            <v>WSD7011</v>
          </cell>
          <cell r="B1617" t="str">
            <v>PR238</v>
          </cell>
        </row>
        <row r="1618">
          <cell r="A1618" t="str">
            <v>WTB6031</v>
          </cell>
          <cell r="B1618" t="str">
            <v>PR238</v>
          </cell>
        </row>
        <row r="1619">
          <cell r="A1619" t="str">
            <v>WTB6037</v>
          </cell>
          <cell r="B1619" t="str">
            <v>PR238</v>
          </cell>
        </row>
        <row r="1620">
          <cell r="A1620" t="str">
            <v>WTD50029</v>
          </cell>
          <cell r="B1620" t="str">
            <v>PR238</v>
          </cell>
        </row>
        <row r="1621">
          <cell r="A1621" t="str">
            <v>WNB6020</v>
          </cell>
          <cell r="B1621" t="str">
            <v>PR240</v>
          </cell>
        </row>
        <row r="1622">
          <cell r="A1622" t="str">
            <v>WND6040</v>
          </cell>
          <cell r="B1622" t="str">
            <v>PR240</v>
          </cell>
        </row>
        <row r="1623">
          <cell r="A1623" t="str">
            <v>WNF6029</v>
          </cell>
          <cell r="B1623" t="str">
            <v>PR240</v>
          </cell>
        </row>
        <row r="1624">
          <cell r="A1624" t="str">
            <v>WTB5115</v>
          </cell>
          <cell r="B1624" t="str">
            <v>PR240</v>
          </cell>
        </row>
        <row r="1625">
          <cell r="A1625" t="str">
            <v>WTD7026</v>
          </cell>
          <cell r="B1625" t="str">
            <v>PR240</v>
          </cell>
        </row>
        <row r="1626">
          <cell r="A1626" t="str">
            <v>WTE6017</v>
          </cell>
          <cell r="B1626" t="str">
            <v>PR240</v>
          </cell>
        </row>
        <row r="1627">
          <cell r="A1627" t="str">
            <v>WTE7028A</v>
          </cell>
          <cell r="B1627" t="str">
            <v>PR240</v>
          </cell>
        </row>
        <row r="1628">
          <cell r="A1628" t="str">
            <v>GRANVZS1</v>
          </cell>
          <cell r="B1628" t="str">
            <v>PR243</v>
          </cell>
        </row>
        <row r="1629">
          <cell r="A1629" t="str">
            <v>GRANVZS2</v>
          </cell>
          <cell r="B1629" t="str">
            <v>PR243</v>
          </cell>
        </row>
        <row r="1630">
          <cell r="A1630" t="str">
            <v>GRANVZS3</v>
          </cell>
          <cell r="B1630" t="str">
            <v>PR243</v>
          </cell>
        </row>
        <row r="1631">
          <cell r="A1631" t="str">
            <v>WNB6027A</v>
          </cell>
          <cell r="B1631" t="str">
            <v>PR244</v>
          </cell>
        </row>
        <row r="1632">
          <cell r="A1632" t="str">
            <v>WNB6028A</v>
          </cell>
          <cell r="B1632" t="str">
            <v>PR244</v>
          </cell>
        </row>
        <row r="1633">
          <cell r="A1633" t="str">
            <v>WNB7124</v>
          </cell>
          <cell r="B1633" t="str">
            <v>PR244</v>
          </cell>
        </row>
        <row r="1634">
          <cell r="A1634" t="str">
            <v>WND6016A</v>
          </cell>
          <cell r="B1634" t="str">
            <v>PR244</v>
          </cell>
        </row>
        <row r="1635">
          <cell r="A1635" t="str">
            <v>WND6018A</v>
          </cell>
          <cell r="B1635" t="str">
            <v>PR244</v>
          </cell>
        </row>
        <row r="1636">
          <cell r="A1636" t="str">
            <v>WNF7015A</v>
          </cell>
          <cell r="B1636" t="str">
            <v>PR244</v>
          </cell>
        </row>
        <row r="1637">
          <cell r="A1637" t="str">
            <v>WTB5041A</v>
          </cell>
          <cell r="B1637" t="str">
            <v>PR244</v>
          </cell>
        </row>
        <row r="1638">
          <cell r="A1638" t="str">
            <v>WTB5309B</v>
          </cell>
          <cell r="B1638" t="str">
            <v>PR244</v>
          </cell>
        </row>
        <row r="1639">
          <cell r="A1639" t="str">
            <v>WTE6013B</v>
          </cell>
          <cell r="B1639" t="str">
            <v>PR244</v>
          </cell>
        </row>
        <row r="1640">
          <cell r="A1640" t="str">
            <v>WILTONPK</v>
          </cell>
          <cell r="B1640" t="str">
            <v>PR279</v>
          </cell>
        </row>
        <row r="1641">
          <cell r="A1641" t="str">
            <v>WTE7017</v>
          </cell>
          <cell r="B1641" t="str">
            <v>PR280</v>
          </cell>
        </row>
        <row r="1642">
          <cell r="A1642" t="str">
            <v>WTD7014</v>
          </cell>
          <cell r="B1642" t="str">
            <v>PR308</v>
          </cell>
        </row>
        <row r="1643">
          <cell r="A1643" t="str">
            <v>WTB7168</v>
          </cell>
          <cell r="B1643" t="str">
            <v>PR315</v>
          </cell>
        </row>
        <row r="1644">
          <cell r="A1644" t="str">
            <v>WTB7169</v>
          </cell>
          <cell r="B1644" t="str">
            <v>PR315</v>
          </cell>
        </row>
        <row r="1645">
          <cell r="A1645" t="str">
            <v>WTB7170</v>
          </cell>
          <cell r="B1645" t="str">
            <v>PR315</v>
          </cell>
        </row>
        <row r="1646">
          <cell r="A1646" t="str">
            <v>WTB7179</v>
          </cell>
          <cell r="B1646" t="str">
            <v>PR315</v>
          </cell>
        </row>
        <row r="1647">
          <cell r="A1647" t="str">
            <v>WTB7188</v>
          </cell>
          <cell r="B1647" t="str">
            <v>PR315</v>
          </cell>
        </row>
        <row r="1648">
          <cell r="A1648" t="str">
            <v>WTC7006</v>
          </cell>
          <cell r="B1648" t="str">
            <v>PR315</v>
          </cell>
        </row>
        <row r="1649">
          <cell r="A1649" t="str">
            <v>WTD7028</v>
          </cell>
          <cell r="B1649" t="str">
            <v>PR315</v>
          </cell>
        </row>
        <row r="1650">
          <cell r="A1650" t="str">
            <v>WTE7034</v>
          </cell>
          <cell r="B1650" t="str">
            <v>PR315</v>
          </cell>
        </row>
        <row r="1651">
          <cell r="A1651" t="str">
            <v>DOUGPKSS</v>
          </cell>
          <cell r="B1651" t="str">
            <v>PR315</v>
          </cell>
        </row>
        <row r="1652">
          <cell r="A1652" t="str">
            <v>WTC7025</v>
          </cell>
          <cell r="B1652" t="str">
            <v>PR318</v>
          </cell>
        </row>
        <row r="1653">
          <cell r="A1653" t="str">
            <v>1721273</v>
          </cell>
          <cell r="B1653" t="str">
            <v>PR319</v>
          </cell>
        </row>
        <row r="1654">
          <cell r="A1654" t="str">
            <v>2000341</v>
          </cell>
          <cell r="B1654" t="str">
            <v>PR319</v>
          </cell>
        </row>
        <row r="1655">
          <cell r="A1655" t="str">
            <v>2000342</v>
          </cell>
          <cell r="B1655" t="str">
            <v>PR319</v>
          </cell>
        </row>
        <row r="1656">
          <cell r="A1656" t="str">
            <v>2074436</v>
          </cell>
          <cell r="B1656" t="str">
            <v>PR319</v>
          </cell>
        </row>
        <row r="1657">
          <cell r="A1657" t="str">
            <v>1995672A</v>
          </cell>
          <cell r="B1657" t="str">
            <v>PR319</v>
          </cell>
        </row>
        <row r="1658">
          <cell r="A1658" t="str">
            <v>2056278</v>
          </cell>
          <cell r="B1658" t="str">
            <v>PR319</v>
          </cell>
        </row>
        <row r="1659">
          <cell r="A1659" t="str">
            <v>1867493A</v>
          </cell>
          <cell r="B1659" t="str">
            <v>PR319</v>
          </cell>
        </row>
        <row r="1660">
          <cell r="A1660" t="str">
            <v>WCB6034A</v>
          </cell>
          <cell r="B1660" t="str">
            <v>PR319</v>
          </cell>
        </row>
        <row r="1661">
          <cell r="A1661" t="str">
            <v>WCB7150</v>
          </cell>
          <cell r="B1661" t="str">
            <v>PR319</v>
          </cell>
        </row>
        <row r="1662">
          <cell r="A1662" t="str">
            <v>WCD7002</v>
          </cell>
          <cell r="B1662" t="str">
            <v>PR319</v>
          </cell>
        </row>
        <row r="1663">
          <cell r="A1663" t="str">
            <v>WCD7003</v>
          </cell>
          <cell r="B1663" t="str">
            <v>PR319</v>
          </cell>
        </row>
        <row r="1664">
          <cell r="A1664" t="str">
            <v>WNF7003</v>
          </cell>
          <cell r="B1664" t="str">
            <v>PR319</v>
          </cell>
        </row>
        <row r="1665">
          <cell r="A1665" t="str">
            <v>WNF7003A</v>
          </cell>
          <cell r="B1665" t="str">
            <v>PR319</v>
          </cell>
        </row>
        <row r="1666">
          <cell r="A1666" t="str">
            <v>WTB6007</v>
          </cell>
          <cell r="B1666" t="str">
            <v>PR319</v>
          </cell>
        </row>
        <row r="1667">
          <cell r="A1667" t="str">
            <v>WTB6066</v>
          </cell>
          <cell r="B1667" t="str">
            <v>PR319</v>
          </cell>
        </row>
        <row r="1668">
          <cell r="A1668" t="str">
            <v>WTB6067</v>
          </cell>
          <cell r="B1668" t="str">
            <v>PR319</v>
          </cell>
        </row>
        <row r="1669">
          <cell r="A1669" t="str">
            <v>WTB6186</v>
          </cell>
          <cell r="B1669" t="str">
            <v>PR319</v>
          </cell>
        </row>
        <row r="1670">
          <cell r="A1670" t="str">
            <v>WTB6187</v>
          </cell>
          <cell r="B1670" t="str">
            <v>PR319</v>
          </cell>
        </row>
        <row r="1671">
          <cell r="A1671" t="str">
            <v>WTB5334A</v>
          </cell>
          <cell r="B1671" t="str">
            <v>PR327</v>
          </cell>
        </row>
        <row r="1672">
          <cell r="A1672" t="str">
            <v>WCB7083</v>
          </cell>
          <cell r="B1672" t="str">
            <v>PR328</v>
          </cell>
        </row>
        <row r="1673">
          <cell r="A1673" t="str">
            <v>WTB6143</v>
          </cell>
          <cell r="B1673" t="str">
            <v>PR328</v>
          </cell>
        </row>
        <row r="1674">
          <cell r="A1674" t="str">
            <v>WTC7007</v>
          </cell>
          <cell r="B1674" t="str">
            <v>PR337</v>
          </cell>
        </row>
        <row r="1675">
          <cell r="A1675" t="str">
            <v>NTHEASTC</v>
          </cell>
          <cell r="B1675" t="str">
            <v>PR338</v>
          </cell>
        </row>
        <row r="1676">
          <cell r="A1676" t="str">
            <v>WSB7005</v>
          </cell>
          <cell r="B1676" t="str">
            <v>PR349</v>
          </cell>
        </row>
        <row r="1677">
          <cell r="A1677" t="str">
            <v>WNF7024</v>
          </cell>
          <cell r="B1677" t="str">
            <v>PR384</v>
          </cell>
        </row>
        <row r="1678">
          <cell r="A1678" t="str">
            <v>WTB7073</v>
          </cell>
          <cell r="B1678" t="str">
            <v>PR384</v>
          </cell>
        </row>
        <row r="1679">
          <cell r="A1679" t="str">
            <v>WTB7303</v>
          </cell>
          <cell r="B1679" t="str">
            <v>PR384</v>
          </cell>
        </row>
        <row r="1680">
          <cell r="A1680" t="str">
            <v>WTB7304</v>
          </cell>
          <cell r="B1680" t="str">
            <v>PR384</v>
          </cell>
        </row>
        <row r="1681">
          <cell r="A1681" t="str">
            <v>WTC6070</v>
          </cell>
          <cell r="B1681" t="str">
            <v>PR384</v>
          </cell>
        </row>
        <row r="1682">
          <cell r="A1682" t="str">
            <v>WTE7041</v>
          </cell>
          <cell r="B1682" t="str">
            <v>PR384</v>
          </cell>
        </row>
        <row r="1683">
          <cell r="A1683" t="str">
            <v>WTC7000</v>
          </cell>
          <cell r="B1683" t="str">
            <v>PR413</v>
          </cell>
        </row>
        <row r="1684">
          <cell r="A1684" t="str">
            <v>WTC7003</v>
          </cell>
          <cell r="B1684" t="str">
            <v>PR415</v>
          </cell>
        </row>
        <row r="1685">
          <cell r="A1685" t="str">
            <v>WTC7017</v>
          </cell>
          <cell r="B1685" t="str">
            <v>PR484</v>
          </cell>
        </row>
        <row r="1686">
          <cell r="A1686" t="str">
            <v>WTE7030</v>
          </cell>
          <cell r="B1686" t="str">
            <v>PR487</v>
          </cell>
        </row>
        <row r="1687">
          <cell r="A1687" t="str">
            <v>WEWTHPK</v>
          </cell>
          <cell r="B1687" t="str">
            <v>PR492</v>
          </cell>
        </row>
        <row r="1688">
          <cell r="A1688" t="str">
            <v>WTB7190</v>
          </cell>
          <cell r="B1688" t="str">
            <v>PR493</v>
          </cell>
        </row>
        <row r="1689">
          <cell r="A1689" t="str">
            <v>WTB7193</v>
          </cell>
          <cell r="B1689" t="str">
            <v>PR493</v>
          </cell>
        </row>
        <row r="1690">
          <cell r="A1690" t="str">
            <v>WTE7036</v>
          </cell>
          <cell r="B1690" t="str">
            <v>PR493</v>
          </cell>
        </row>
        <row r="1691">
          <cell r="A1691" t="str">
            <v>WTE7037</v>
          </cell>
          <cell r="B1691" t="str">
            <v>PR493</v>
          </cell>
        </row>
        <row r="1692">
          <cell r="A1692" t="str">
            <v>WCB7057</v>
          </cell>
          <cell r="B1692" t="str">
            <v>PS004C</v>
          </cell>
        </row>
        <row r="1693">
          <cell r="A1693" t="str">
            <v>WCB6044</v>
          </cell>
          <cell r="B1693" t="str">
            <v>PS008C</v>
          </cell>
        </row>
        <row r="1694">
          <cell r="A1694" t="str">
            <v>WCD6035</v>
          </cell>
          <cell r="B1694" t="str">
            <v>PS008C</v>
          </cell>
        </row>
        <row r="1695">
          <cell r="A1695" t="str">
            <v>WCD7018</v>
          </cell>
          <cell r="B1695" t="str">
            <v>PS008C</v>
          </cell>
        </row>
        <row r="1696">
          <cell r="A1696" t="str">
            <v>WTB6290</v>
          </cell>
          <cell r="B1696" t="str">
            <v>PS008C</v>
          </cell>
        </row>
        <row r="1697">
          <cell r="A1697" t="str">
            <v>WTB6606</v>
          </cell>
          <cell r="B1697" t="str">
            <v>PS008C</v>
          </cell>
        </row>
        <row r="1698">
          <cell r="A1698" t="str">
            <v>WNB7137</v>
          </cell>
          <cell r="B1698" t="str">
            <v>PS008N</v>
          </cell>
        </row>
        <row r="1699">
          <cell r="A1699" t="str">
            <v>WND7008</v>
          </cell>
          <cell r="B1699" t="str">
            <v>PS008N</v>
          </cell>
        </row>
        <row r="1700">
          <cell r="A1700" t="str">
            <v>WND8000</v>
          </cell>
          <cell r="B1700" t="str">
            <v>PS008N</v>
          </cell>
        </row>
        <row r="1701">
          <cell r="A1701" t="str">
            <v>JSD7014</v>
          </cell>
          <cell r="B1701" t="str">
            <v>PS008S</v>
          </cell>
        </row>
        <row r="1702">
          <cell r="A1702" t="str">
            <v>WSD6028</v>
          </cell>
          <cell r="B1702" t="str">
            <v>PS008S</v>
          </cell>
        </row>
        <row r="1703">
          <cell r="A1703" t="str">
            <v>JTB7083</v>
          </cell>
          <cell r="B1703" t="str">
            <v>PS008T</v>
          </cell>
        </row>
        <row r="1704">
          <cell r="A1704" t="str">
            <v>1858216</v>
          </cell>
          <cell r="B1704" t="str">
            <v>RIHVC</v>
          </cell>
        </row>
        <row r="1705">
          <cell r="A1705" t="str">
            <v>2007830</v>
          </cell>
          <cell r="B1705" t="str">
            <v>RIHVC</v>
          </cell>
        </row>
        <row r="1706">
          <cell r="A1706" t="str">
            <v>2007831</v>
          </cell>
          <cell r="B1706" t="str">
            <v>RIHVC</v>
          </cell>
        </row>
        <row r="1707">
          <cell r="A1707" t="str">
            <v>2007832</v>
          </cell>
          <cell r="B1707" t="str">
            <v>RIHVC</v>
          </cell>
        </row>
        <row r="1708">
          <cell r="A1708" t="str">
            <v>2040214</v>
          </cell>
          <cell r="B1708" t="str">
            <v>RIHVC</v>
          </cell>
        </row>
        <row r="1709">
          <cell r="A1709" t="str">
            <v>2040215</v>
          </cell>
          <cell r="B1709" t="str">
            <v>RIHVC</v>
          </cell>
        </row>
        <row r="1710">
          <cell r="A1710" t="str">
            <v>2078426</v>
          </cell>
          <cell r="B1710" t="str">
            <v>RIHVC</v>
          </cell>
        </row>
        <row r="1711">
          <cell r="A1711" t="str">
            <v>2078427</v>
          </cell>
          <cell r="B1711" t="str">
            <v>RIHVC</v>
          </cell>
        </row>
        <row r="1712">
          <cell r="A1712" t="str">
            <v>2078472</v>
          </cell>
          <cell r="B1712" t="str">
            <v>RIHVC</v>
          </cell>
        </row>
        <row r="1713">
          <cell r="A1713" t="str">
            <v>2078483</v>
          </cell>
          <cell r="B1713" t="str">
            <v>RIHVC</v>
          </cell>
        </row>
        <row r="1714">
          <cell r="A1714" t="str">
            <v>2078484</v>
          </cell>
          <cell r="B1714" t="str">
            <v>RIHVC</v>
          </cell>
        </row>
        <row r="1715">
          <cell r="A1715" t="str">
            <v>2078485</v>
          </cell>
          <cell r="B1715" t="str">
            <v>RIHVC</v>
          </cell>
        </row>
        <row r="1716">
          <cell r="A1716" t="str">
            <v>2078486</v>
          </cell>
          <cell r="B1716" t="str">
            <v>RIHVC</v>
          </cell>
        </row>
        <row r="1717">
          <cell r="A1717" t="str">
            <v>2090178</v>
          </cell>
          <cell r="B1717" t="str">
            <v>RIHVC</v>
          </cell>
        </row>
        <row r="1718">
          <cell r="A1718" t="str">
            <v>2090179</v>
          </cell>
          <cell r="B1718" t="str">
            <v>RIHVC</v>
          </cell>
        </row>
        <row r="1719">
          <cell r="A1719" t="str">
            <v>1886072</v>
          </cell>
          <cell r="B1719" t="str">
            <v>RIHVN</v>
          </cell>
        </row>
        <row r="1720">
          <cell r="A1720" t="str">
            <v>1886079</v>
          </cell>
          <cell r="B1720" t="str">
            <v>RIHVN</v>
          </cell>
        </row>
        <row r="1721">
          <cell r="A1721" t="str">
            <v>1904737</v>
          </cell>
          <cell r="B1721" t="str">
            <v>RIHVN</v>
          </cell>
        </row>
        <row r="1722">
          <cell r="A1722" t="str">
            <v>1904740</v>
          </cell>
          <cell r="B1722" t="str">
            <v>RIHVN</v>
          </cell>
        </row>
        <row r="1723">
          <cell r="A1723" t="str">
            <v>1907181</v>
          </cell>
          <cell r="B1723" t="str">
            <v>RIHVN</v>
          </cell>
        </row>
        <row r="1724">
          <cell r="A1724" t="str">
            <v>1908132</v>
          </cell>
          <cell r="B1724" t="str">
            <v>RIHVN</v>
          </cell>
        </row>
        <row r="1725">
          <cell r="A1725" t="str">
            <v>1966628</v>
          </cell>
          <cell r="B1725" t="str">
            <v>RIHVN</v>
          </cell>
        </row>
        <row r="1726">
          <cell r="A1726" t="str">
            <v>1974061</v>
          </cell>
          <cell r="B1726" t="str">
            <v>RIHVN</v>
          </cell>
        </row>
        <row r="1727">
          <cell r="A1727" t="str">
            <v>2007064</v>
          </cell>
          <cell r="B1727" t="str">
            <v>RIHVN</v>
          </cell>
        </row>
        <row r="1728">
          <cell r="A1728" t="str">
            <v>2018619</v>
          </cell>
          <cell r="B1728" t="str">
            <v>RIHVN</v>
          </cell>
        </row>
        <row r="1729">
          <cell r="A1729" t="str">
            <v>2021754</v>
          </cell>
          <cell r="B1729" t="str">
            <v>RIHVN</v>
          </cell>
        </row>
        <row r="1730">
          <cell r="A1730" t="str">
            <v>2024710</v>
          </cell>
          <cell r="B1730" t="str">
            <v>RIHVN</v>
          </cell>
        </row>
        <row r="1731">
          <cell r="A1731" t="str">
            <v>2029680</v>
          </cell>
          <cell r="B1731" t="str">
            <v>RIHVN</v>
          </cell>
        </row>
        <row r="1732">
          <cell r="A1732" t="str">
            <v>2074248</v>
          </cell>
          <cell r="B1732" t="str">
            <v>RIHVN</v>
          </cell>
        </row>
        <row r="1733">
          <cell r="A1733" t="str">
            <v>2074252</v>
          </cell>
          <cell r="B1733" t="str">
            <v>RIHVN</v>
          </cell>
        </row>
        <row r="1734">
          <cell r="A1734" t="str">
            <v>2075442</v>
          </cell>
          <cell r="B1734" t="str">
            <v>RIHVN</v>
          </cell>
        </row>
        <row r="1735">
          <cell r="A1735" t="str">
            <v>2075445</v>
          </cell>
          <cell r="B1735" t="str">
            <v>RIHVN</v>
          </cell>
        </row>
        <row r="1736">
          <cell r="A1736" t="str">
            <v>2075568</v>
          </cell>
          <cell r="B1736" t="str">
            <v>RIHVN</v>
          </cell>
        </row>
        <row r="1737">
          <cell r="A1737" t="str">
            <v>1668195A</v>
          </cell>
          <cell r="B1737" t="str">
            <v>RIHVN</v>
          </cell>
        </row>
        <row r="1738">
          <cell r="A1738" t="str">
            <v>1668197A</v>
          </cell>
          <cell r="B1738" t="str">
            <v>RIHVN</v>
          </cell>
        </row>
        <row r="1739">
          <cell r="A1739" t="str">
            <v>1743239</v>
          </cell>
          <cell r="B1739" t="str">
            <v>RIHVS</v>
          </cell>
        </row>
        <row r="1740">
          <cell r="A1740" t="str">
            <v>1775879</v>
          </cell>
          <cell r="B1740" t="str">
            <v>RIHVS</v>
          </cell>
        </row>
        <row r="1741">
          <cell r="A1741" t="str">
            <v>2056055</v>
          </cell>
          <cell r="B1741" t="str">
            <v>RIHVS</v>
          </cell>
        </row>
        <row r="1742">
          <cell r="A1742" t="str">
            <v>WSK6112</v>
          </cell>
          <cell r="B1742" t="str">
            <v>RIHVS</v>
          </cell>
        </row>
        <row r="1743">
          <cell r="A1743" t="str">
            <v>WSS6118</v>
          </cell>
          <cell r="B1743" t="str">
            <v>RIHVS</v>
          </cell>
        </row>
        <row r="1744">
          <cell r="A1744" t="str">
            <v>WTD50038</v>
          </cell>
          <cell r="B1744" t="str">
            <v>RIHVS</v>
          </cell>
        </row>
        <row r="1745">
          <cell r="A1745" t="str">
            <v>2023614</v>
          </cell>
          <cell r="B1745" t="str">
            <v>RIRRN</v>
          </cell>
        </row>
        <row r="1746">
          <cell r="A1746" t="str">
            <v>JSD8000</v>
          </cell>
          <cell r="B1746" t="str">
            <v>RIRRS</v>
          </cell>
        </row>
        <row r="1747">
          <cell r="A1747" t="str">
            <v>WSS7102</v>
          </cell>
          <cell r="B1747" t="str">
            <v>RIRRS</v>
          </cell>
        </row>
        <row r="1748">
          <cell r="A1748" t="str">
            <v>WSS7104</v>
          </cell>
          <cell r="B1748" t="str">
            <v>RIRRS</v>
          </cell>
        </row>
        <row r="1749">
          <cell r="A1749" t="str">
            <v>1897306</v>
          </cell>
          <cell r="B1749" t="str">
            <v>RIRRS</v>
          </cell>
        </row>
        <row r="1750">
          <cell r="A1750" t="str">
            <v>1991521</v>
          </cell>
          <cell r="B1750" t="str">
            <v>RIRRS</v>
          </cell>
        </row>
        <row r="1751">
          <cell r="A1751" t="str">
            <v>2063549</v>
          </cell>
          <cell r="B1751" t="str">
            <v>RIRRS</v>
          </cell>
        </row>
        <row r="1752">
          <cell r="A1752" t="str">
            <v>2063550</v>
          </cell>
          <cell r="B1752" t="str">
            <v>RIRRS</v>
          </cell>
        </row>
        <row r="1753">
          <cell r="A1753" t="str">
            <v>2080325</v>
          </cell>
          <cell r="B1753" t="str">
            <v>RIRRS</v>
          </cell>
        </row>
        <row r="1754">
          <cell r="A1754" t="str">
            <v>2084193</v>
          </cell>
          <cell r="B1754" t="str">
            <v>RIRRS</v>
          </cell>
        </row>
        <row r="1755">
          <cell r="A1755" t="str">
            <v>WSD8000</v>
          </cell>
          <cell r="B1755" t="str">
            <v>RIRRS</v>
          </cell>
        </row>
        <row r="1756">
          <cell r="A1756" t="str">
            <v>WSD8001</v>
          </cell>
          <cell r="B1756" t="str">
            <v>RIRRS</v>
          </cell>
        </row>
        <row r="1757">
          <cell r="A1757" t="str">
            <v>1855355</v>
          </cell>
          <cell r="B1757" t="str">
            <v>SL001C</v>
          </cell>
        </row>
        <row r="1758">
          <cell r="A1758" t="str">
            <v>1966582</v>
          </cell>
          <cell r="B1758" t="str">
            <v>SL001C</v>
          </cell>
        </row>
        <row r="1759">
          <cell r="A1759" t="str">
            <v>1994822</v>
          </cell>
          <cell r="B1759" t="str">
            <v>SL001C</v>
          </cell>
        </row>
        <row r="1760">
          <cell r="A1760" t="str">
            <v>2026726</v>
          </cell>
          <cell r="B1760" t="str">
            <v>SL001C</v>
          </cell>
        </row>
        <row r="1761">
          <cell r="A1761" t="str">
            <v>2054752</v>
          </cell>
          <cell r="B1761" t="str">
            <v>SL001C</v>
          </cell>
        </row>
        <row r="1762">
          <cell r="A1762" t="str">
            <v>2056773</v>
          </cell>
          <cell r="B1762" t="str">
            <v>SL001C</v>
          </cell>
        </row>
        <row r="1763">
          <cell r="A1763" t="str">
            <v>2072908</v>
          </cell>
          <cell r="B1763" t="str">
            <v>SL001C</v>
          </cell>
        </row>
        <row r="1764">
          <cell r="A1764" t="str">
            <v>2072945</v>
          </cell>
          <cell r="B1764" t="str">
            <v>SL001C</v>
          </cell>
        </row>
        <row r="1765">
          <cell r="A1765" t="str">
            <v>2073572</v>
          </cell>
          <cell r="B1765" t="str">
            <v>SL001C</v>
          </cell>
        </row>
        <row r="1766">
          <cell r="A1766" t="str">
            <v>2078664</v>
          </cell>
          <cell r="B1766" t="str">
            <v>SL001C</v>
          </cell>
        </row>
        <row r="1767">
          <cell r="A1767" t="str">
            <v>2078884</v>
          </cell>
          <cell r="B1767" t="str">
            <v>SL001C</v>
          </cell>
        </row>
        <row r="1768">
          <cell r="A1768" t="str">
            <v>2078994</v>
          </cell>
          <cell r="B1768" t="str">
            <v>SL001C</v>
          </cell>
        </row>
        <row r="1769">
          <cell r="A1769" t="str">
            <v>2078995</v>
          </cell>
          <cell r="B1769" t="str">
            <v>SL001C</v>
          </cell>
        </row>
        <row r="1770">
          <cell r="A1770" t="str">
            <v>2082497</v>
          </cell>
          <cell r="B1770" t="str">
            <v>SL001C</v>
          </cell>
        </row>
        <row r="1771">
          <cell r="A1771" t="str">
            <v>2084086</v>
          </cell>
          <cell r="B1771" t="str">
            <v>SL001C</v>
          </cell>
        </row>
        <row r="1772">
          <cell r="A1772" t="str">
            <v>2084094</v>
          </cell>
          <cell r="B1772" t="str">
            <v>SL001C</v>
          </cell>
        </row>
        <row r="1773">
          <cell r="A1773" t="str">
            <v>2085192</v>
          </cell>
          <cell r="B1773" t="str">
            <v>SL001C</v>
          </cell>
        </row>
        <row r="1774">
          <cell r="A1774" t="str">
            <v>2085193</v>
          </cell>
          <cell r="B1774" t="str">
            <v>SL001C</v>
          </cell>
        </row>
        <row r="1775">
          <cell r="A1775" t="str">
            <v>2085197</v>
          </cell>
          <cell r="B1775" t="str">
            <v>SL001C</v>
          </cell>
        </row>
        <row r="1776">
          <cell r="A1776" t="str">
            <v>2085198</v>
          </cell>
          <cell r="B1776" t="str">
            <v>SL001C</v>
          </cell>
        </row>
        <row r="1777">
          <cell r="A1777" t="str">
            <v>2085209</v>
          </cell>
          <cell r="B1777" t="str">
            <v>SL001C</v>
          </cell>
        </row>
        <row r="1778">
          <cell r="A1778" t="str">
            <v>2085214</v>
          </cell>
          <cell r="B1778" t="str">
            <v>SL001C</v>
          </cell>
        </row>
        <row r="1779">
          <cell r="A1779" t="str">
            <v>2085217</v>
          </cell>
          <cell r="B1779" t="str">
            <v>SL001C</v>
          </cell>
        </row>
        <row r="1780">
          <cell r="A1780" t="str">
            <v>2095835</v>
          </cell>
          <cell r="B1780" t="str">
            <v>SL001C</v>
          </cell>
        </row>
        <row r="1781">
          <cell r="A1781" t="str">
            <v>1777039</v>
          </cell>
          <cell r="B1781" t="str">
            <v>SL001N</v>
          </cell>
        </row>
        <row r="1782">
          <cell r="A1782" t="str">
            <v>1805707</v>
          </cell>
          <cell r="B1782" t="str">
            <v>SL001N</v>
          </cell>
        </row>
        <row r="1783">
          <cell r="A1783" t="str">
            <v>1848686</v>
          </cell>
          <cell r="B1783" t="str">
            <v>SL001N</v>
          </cell>
        </row>
        <row r="1784">
          <cell r="A1784" t="str">
            <v>1848923</v>
          </cell>
          <cell r="B1784" t="str">
            <v>SL001N</v>
          </cell>
        </row>
        <row r="1785">
          <cell r="A1785" t="str">
            <v>1848925</v>
          </cell>
          <cell r="B1785" t="str">
            <v>SL001N</v>
          </cell>
        </row>
        <row r="1786">
          <cell r="A1786" t="str">
            <v>1935996</v>
          </cell>
          <cell r="B1786" t="str">
            <v>SL001N</v>
          </cell>
        </row>
        <row r="1787">
          <cell r="A1787" t="str">
            <v>1955233</v>
          </cell>
          <cell r="B1787" t="str">
            <v>SL001N</v>
          </cell>
        </row>
        <row r="1788">
          <cell r="A1788" t="str">
            <v>1956869</v>
          </cell>
          <cell r="B1788" t="str">
            <v>SL001N</v>
          </cell>
        </row>
        <row r="1789">
          <cell r="A1789" t="str">
            <v>1987833</v>
          </cell>
          <cell r="B1789" t="str">
            <v>SL001N</v>
          </cell>
        </row>
        <row r="1790">
          <cell r="A1790" t="str">
            <v>2007014</v>
          </cell>
          <cell r="B1790" t="str">
            <v>SL001N</v>
          </cell>
        </row>
        <row r="1791">
          <cell r="A1791" t="str">
            <v>2007778</v>
          </cell>
          <cell r="B1791" t="str">
            <v>SL001N</v>
          </cell>
        </row>
        <row r="1792">
          <cell r="A1792" t="str">
            <v>2010243</v>
          </cell>
          <cell r="B1792" t="str">
            <v>SL001N</v>
          </cell>
        </row>
        <row r="1793">
          <cell r="A1793" t="str">
            <v>2017431</v>
          </cell>
          <cell r="B1793" t="str">
            <v>SL001N</v>
          </cell>
        </row>
        <row r="1794">
          <cell r="A1794" t="str">
            <v>2035619</v>
          </cell>
          <cell r="B1794" t="str">
            <v>SL001N</v>
          </cell>
        </row>
        <row r="1795">
          <cell r="A1795" t="str">
            <v>2036988</v>
          </cell>
          <cell r="B1795" t="str">
            <v>SL001N</v>
          </cell>
        </row>
        <row r="1796">
          <cell r="A1796" t="str">
            <v>2037642</v>
          </cell>
          <cell r="B1796" t="str">
            <v>SL001N</v>
          </cell>
        </row>
        <row r="1797">
          <cell r="A1797" t="str">
            <v>2038044</v>
          </cell>
          <cell r="B1797" t="str">
            <v>SL001N</v>
          </cell>
        </row>
        <row r="1798">
          <cell r="A1798" t="str">
            <v>2049631</v>
          </cell>
          <cell r="B1798" t="str">
            <v>SL001N</v>
          </cell>
        </row>
        <row r="1799">
          <cell r="A1799" t="str">
            <v>2049637</v>
          </cell>
          <cell r="B1799" t="str">
            <v>SL001N</v>
          </cell>
        </row>
        <row r="1800">
          <cell r="A1800" t="str">
            <v>2052206</v>
          </cell>
          <cell r="B1800" t="str">
            <v>SL001N</v>
          </cell>
        </row>
        <row r="1801">
          <cell r="A1801" t="str">
            <v>2053892</v>
          </cell>
          <cell r="B1801" t="str">
            <v>SL001N</v>
          </cell>
        </row>
        <row r="1802">
          <cell r="A1802" t="str">
            <v>2057599</v>
          </cell>
          <cell r="B1802" t="str">
            <v>SL001N</v>
          </cell>
        </row>
        <row r="1803">
          <cell r="A1803" t="str">
            <v>2063359</v>
          </cell>
          <cell r="B1803" t="str">
            <v>SL001N</v>
          </cell>
        </row>
        <row r="1804">
          <cell r="A1804" t="str">
            <v>2068228</v>
          </cell>
          <cell r="B1804" t="str">
            <v>SL001N</v>
          </cell>
        </row>
        <row r="1805">
          <cell r="A1805" t="str">
            <v>2073715</v>
          </cell>
          <cell r="B1805" t="str">
            <v>SL001N</v>
          </cell>
        </row>
        <row r="1806">
          <cell r="A1806" t="str">
            <v>2074138</v>
          </cell>
          <cell r="B1806" t="str">
            <v>SL001N</v>
          </cell>
        </row>
        <row r="1807">
          <cell r="A1807" t="str">
            <v>2074156</v>
          </cell>
          <cell r="B1807" t="str">
            <v>SL001N</v>
          </cell>
        </row>
        <row r="1808">
          <cell r="A1808" t="str">
            <v>2074157</v>
          </cell>
          <cell r="B1808" t="str">
            <v>SL001N</v>
          </cell>
        </row>
        <row r="1809">
          <cell r="A1809" t="str">
            <v>2074158</v>
          </cell>
          <cell r="B1809" t="str">
            <v>SL001N</v>
          </cell>
        </row>
        <row r="1810">
          <cell r="A1810" t="str">
            <v>2074162</v>
          </cell>
          <cell r="B1810" t="str">
            <v>SL001N</v>
          </cell>
        </row>
        <row r="1811">
          <cell r="A1811" t="str">
            <v>2074166</v>
          </cell>
          <cell r="B1811" t="str">
            <v>SL001N</v>
          </cell>
        </row>
        <row r="1812">
          <cell r="A1812" t="str">
            <v>2074178</v>
          </cell>
          <cell r="B1812" t="str">
            <v>SL001N</v>
          </cell>
        </row>
        <row r="1813">
          <cell r="A1813" t="str">
            <v>2074182</v>
          </cell>
          <cell r="B1813" t="str">
            <v>SL001N</v>
          </cell>
        </row>
        <row r="1814">
          <cell r="A1814" t="str">
            <v>2074188</v>
          </cell>
          <cell r="B1814" t="str">
            <v>SL001N</v>
          </cell>
        </row>
        <row r="1815">
          <cell r="A1815" t="str">
            <v>2075431</v>
          </cell>
          <cell r="B1815" t="str">
            <v>SL001N</v>
          </cell>
        </row>
        <row r="1816">
          <cell r="A1816" t="str">
            <v>2078529</v>
          </cell>
          <cell r="B1816" t="str">
            <v>SL001N</v>
          </cell>
        </row>
        <row r="1817">
          <cell r="A1817" t="str">
            <v>2078551</v>
          </cell>
          <cell r="B1817" t="str">
            <v>SL001N</v>
          </cell>
        </row>
        <row r="1818">
          <cell r="A1818" t="str">
            <v>2078562</v>
          </cell>
          <cell r="B1818" t="str">
            <v>SL001N</v>
          </cell>
        </row>
        <row r="1819">
          <cell r="A1819" t="str">
            <v>2079370</v>
          </cell>
          <cell r="B1819" t="str">
            <v>SL001N</v>
          </cell>
        </row>
        <row r="1820">
          <cell r="A1820" t="str">
            <v>2079376</v>
          </cell>
          <cell r="B1820" t="str">
            <v>SL001N</v>
          </cell>
        </row>
        <row r="1821">
          <cell r="A1821" t="str">
            <v>2080222</v>
          </cell>
          <cell r="B1821" t="str">
            <v>SL001N</v>
          </cell>
        </row>
        <row r="1822">
          <cell r="A1822" t="str">
            <v>2080224</v>
          </cell>
          <cell r="B1822" t="str">
            <v>SL001N</v>
          </cell>
        </row>
        <row r="1823">
          <cell r="A1823" t="str">
            <v>2080252</v>
          </cell>
          <cell r="B1823" t="str">
            <v>SL001N</v>
          </cell>
        </row>
        <row r="1824">
          <cell r="A1824" t="str">
            <v>2080255</v>
          </cell>
          <cell r="B1824" t="str">
            <v>SL001N</v>
          </cell>
        </row>
        <row r="1825">
          <cell r="A1825" t="str">
            <v>2080303</v>
          </cell>
          <cell r="B1825" t="str">
            <v>SL001N</v>
          </cell>
        </row>
        <row r="1826">
          <cell r="A1826" t="str">
            <v>2080316</v>
          </cell>
          <cell r="B1826" t="str">
            <v>SL001N</v>
          </cell>
        </row>
        <row r="1827">
          <cell r="A1827" t="str">
            <v>2080327</v>
          </cell>
          <cell r="B1827" t="str">
            <v>SL001N</v>
          </cell>
        </row>
        <row r="1828">
          <cell r="A1828" t="str">
            <v>2085152</v>
          </cell>
          <cell r="B1828" t="str">
            <v>SL001N</v>
          </cell>
        </row>
        <row r="1829">
          <cell r="A1829" t="str">
            <v>2085199</v>
          </cell>
          <cell r="B1829" t="str">
            <v>SL001N</v>
          </cell>
        </row>
        <row r="1830">
          <cell r="A1830" t="str">
            <v>2085234</v>
          </cell>
          <cell r="B1830" t="str">
            <v>SL001N</v>
          </cell>
        </row>
        <row r="1831">
          <cell r="A1831" t="str">
            <v>2085237</v>
          </cell>
          <cell r="B1831" t="str">
            <v>SL001N</v>
          </cell>
        </row>
        <row r="1832">
          <cell r="A1832" t="str">
            <v>2085239</v>
          </cell>
          <cell r="B1832" t="str">
            <v>SL001N</v>
          </cell>
        </row>
        <row r="1833">
          <cell r="A1833" t="str">
            <v>2085427</v>
          </cell>
          <cell r="B1833" t="str">
            <v>SL001N</v>
          </cell>
        </row>
        <row r="1834">
          <cell r="A1834" t="str">
            <v>2085607</v>
          </cell>
          <cell r="B1834" t="str">
            <v>SL001N</v>
          </cell>
        </row>
        <row r="1835">
          <cell r="A1835" t="str">
            <v>2090660</v>
          </cell>
          <cell r="B1835" t="str">
            <v>SL001N</v>
          </cell>
        </row>
        <row r="1836">
          <cell r="A1836" t="str">
            <v>2094947</v>
          </cell>
          <cell r="B1836" t="str">
            <v>SL001N</v>
          </cell>
        </row>
        <row r="1837">
          <cell r="A1837" t="str">
            <v>2094950</v>
          </cell>
          <cell r="B1837" t="str">
            <v>SL001N</v>
          </cell>
        </row>
        <row r="1838">
          <cell r="A1838" t="str">
            <v>2094952</v>
          </cell>
          <cell r="B1838" t="str">
            <v>SL001N</v>
          </cell>
        </row>
        <row r="1839">
          <cell r="A1839" t="str">
            <v>1995252A</v>
          </cell>
          <cell r="B1839" t="str">
            <v>SL001N</v>
          </cell>
        </row>
        <row r="1840">
          <cell r="A1840" t="str">
            <v>LS2K260D</v>
          </cell>
          <cell r="B1840" t="str">
            <v>SL001N</v>
          </cell>
        </row>
        <row r="1841">
          <cell r="A1841" t="str">
            <v>1796912</v>
          </cell>
          <cell r="B1841" t="str">
            <v>SL001S</v>
          </cell>
        </row>
        <row r="1842">
          <cell r="A1842" t="str">
            <v>2005381</v>
          </cell>
          <cell r="B1842" t="str">
            <v>SL001S</v>
          </cell>
        </row>
        <row r="1843">
          <cell r="A1843" t="str">
            <v>2037591</v>
          </cell>
          <cell r="B1843" t="str">
            <v>SL001S</v>
          </cell>
        </row>
        <row r="1844">
          <cell r="A1844" t="str">
            <v>2047025</v>
          </cell>
          <cell r="B1844" t="str">
            <v>SL001S</v>
          </cell>
        </row>
        <row r="1845">
          <cell r="A1845" t="str">
            <v>2053924</v>
          </cell>
          <cell r="B1845" t="str">
            <v>SL001S</v>
          </cell>
        </row>
        <row r="1846">
          <cell r="A1846" t="str">
            <v>2063825</v>
          </cell>
          <cell r="B1846" t="str">
            <v>SL001S</v>
          </cell>
        </row>
        <row r="1847">
          <cell r="A1847" t="str">
            <v>2063859</v>
          </cell>
          <cell r="B1847" t="str">
            <v>SL001S</v>
          </cell>
        </row>
        <row r="1848">
          <cell r="A1848" t="str">
            <v>2067054</v>
          </cell>
          <cell r="B1848" t="str">
            <v>SL001S</v>
          </cell>
        </row>
        <row r="1849">
          <cell r="A1849" t="str">
            <v>2074442</v>
          </cell>
          <cell r="B1849" t="str">
            <v>SL001S</v>
          </cell>
        </row>
        <row r="1850">
          <cell r="A1850" t="str">
            <v>2079390</v>
          </cell>
          <cell r="B1850" t="str">
            <v>SL001S</v>
          </cell>
        </row>
        <row r="1851">
          <cell r="A1851" t="str">
            <v>2079583</v>
          </cell>
          <cell r="B1851" t="str">
            <v>SL001S</v>
          </cell>
        </row>
        <row r="1852">
          <cell r="A1852" t="str">
            <v>WSK7018</v>
          </cell>
          <cell r="B1852" t="str">
            <v>SL001S</v>
          </cell>
        </row>
        <row r="1853">
          <cell r="A1853" t="str">
            <v>WSS7017</v>
          </cell>
          <cell r="B1853" t="str">
            <v>SL001S</v>
          </cell>
        </row>
        <row r="1854">
          <cell r="A1854" t="str">
            <v>WSS7096</v>
          </cell>
          <cell r="B1854" t="str">
            <v>SL001S</v>
          </cell>
        </row>
        <row r="1855">
          <cell r="A1855" t="str">
            <v>2044567</v>
          </cell>
          <cell r="B1855" t="str">
            <v>SL002C</v>
          </cell>
        </row>
        <row r="1856">
          <cell r="A1856" t="str">
            <v>2071449</v>
          </cell>
          <cell r="B1856" t="str">
            <v>SL002C</v>
          </cell>
        </row>
        <row r="1857">
          <cell r="A1857" t="str">
            <v>CNL70023</v>
          </cell>
          <cell r="B1857" t="str">
            <v>SL002N</v>
          </cell>
        </row>
        <row r="1858">
          <cell r="A1858" t="str">
            <v>CNL70028</v>
          </cell>
          <cell r="B1858" t="str">
            <v>SL002N</v>
          </cell>
        </row>
        <row r="1859">
          <cell r="A1859" t="str">
            <v>CNL70029</v>
          </cell>
          <cell r="B1859" t="str">
            <v>SL002N</v>
          </cell>
        </row>
        <row r="1860">
          <cell r="A1860" t="str">
            <v>CNL70030</v>
          </cell>
          <cell r="B1860" t="str">
            <v>SL002N</v>
          </cell>
        </row>
        <row r="1861">
          <cell r="A1861" t="str">
            <v>CNL70031</v>
          </cell>
          <cell r="B1861" t="str">
            <v>SL002N</v>
          </cell>
        </row>
        <row r="1862">
          <cell r="A1862" t="str">
            <v>CNL70032</v>
          </cell>
          <cell r="B1862" t="str">
            <v>SL002N</v>
          </cell>
        </row>
        <row r="1863">
          <cell r="A1863" t="str">
            <v>CNL70034</v>
          </cell>
          <cell r="B1863" t="str">
            <v>SL002N</v>
          </cell>
        </row>
        <row r="1864">
          <cell r="A1864" t="str">
            <v>CNL70036</v>
          </cell>
          <cell r="B1864" t="str">
            <v>SL002N</v>
          </cell>
        </row>
        <row r="1865">
          <cell r="A1865" t="str">
            <v>CNL70037</v>
          </cell>
          <cell r="B1865" t="str">
            <v>SL002N</v>
          </cell>
        </row>
        <row r="1866">
          <cell r="A1866" t="str">
            <v>CNL70038</v>
          </cell>
          <cell r="B1866" t="str">
            <v>SL002N</v>
          </cell>
        </row>
        <row r="1867">
          <cell r="A1867" t="str">
            <v>CNL80001</v>
          </cell>
          <cell r="B1867" t="str">
            <v>SL002N</v>
          </cell>
        </row>
        <row r="1868">
          <cell r="A1868" t="str">
            <v>CNL80002</v>
          </cell>
          <cell r="B1868" t="str">
            <v>SL002N</v>
          </cell>
        </row>
        <row r="1869">
          <cell r="A1869" t="str">
            <v>CNL80003</v>
          </cell>
          <cell r="B1869" t="str">
            <v>SL002N</v>
          </cell>
        </row>
        <row r="1870">
          <cell r="A1870" t="str">
            <v>CNL80004</v>
          </cell>
          <cell r="B1870" t="str">
            <v>SL002N</v>
          </cell>
        </row>
        <row r="1871">
          <cell r="A1871" t="str">
            <v>KNK81001</v>
          </cell>
          <cell r="B1871" t="str">
            <v>SL002N</v>
          </cell>
        </row>
        <row r="1872">
          <cell r="A1872" t="str">
            <v>KNK81002</v>
          </cell>
          <cell r="B1872" t="str">
            <v>SL002N</v>
          </cell>
        </row>
        <row r="1873">
          <cell r="A1873" t="str">
            <v>KNK81003</v>
          </cell>
          <cell r="B1873" t="str">
            <v>SL002N</v>
          </cell>
        </row>
        <row r="1874">
          <cell r="A1874" t="str">
            <v>KNK81007</v>
          </cell>
          <cell r="B1874" t="str">
            <v>SL002N</v>
          </cell>
        </row>
        <row r="1875">
          <cell r="A1875" t="str">
            <v>KNK81009</v>
          </cell>
          <cell r="B1875" t="str">
            <v>SL002N</v>
          </cell>
        </row>
        <row r="1876">
          <cell r="A1876" t="str">
            <v>SLRA924</v>
          </cell>
          <cell r="B1876" t="str">
            <v>SL002N</v>
          </cell>
        </row>
        <row r="1877">
          <cell r="A1877" t="str">
            <v>1973897</v>
          </cell>
          <cell r="B1877" t="str">
            <v>SL002S</v>
          </cell>
        </row>
        <row r="1878">
          <cell r="A1878" t="str">
            <v>2001329</v>
          </cell>
          <cell r="B1878" t="str">
            <v>SL002S</v>
          </cell>
        </row>
        <row r="1879">
          <cell r="A1879" t="str">
            <v>2083129</v>
          </cell>
          <cell r="B1879" t="str">
            <v>SL002S</v>
          </cell>
        </row>
        <row r="1880">
          <cell r="A1880" t="str">
            <v>2087309</v>
          </cell>
          <cell r="B1880" t="str">
            <v>SL002S</v>
          </cell>
        </row>
        <row r="1881">
          <cell r="A1881" t="str">
            <v>ESK79020</v>
          </cell>
          <cell r="B1881" t="str">
            <v>SL002S</v>
          </cell>
        </row>
        <row r="1882">
          <cell r="A1882" t="str">
            <v>NSS7009</v>
          </cell>
          <cell r="B1882" t="str">
            <v>SL002S</v>
          </cell>
        </row>
        <row r="1883">
          <cell r="A1883" t="str">
            <v>NSS8000</v>
          </cell>
          <cell r="B1883" t="str">
            <v>SL002S</v>
          </cell>
        </row>
        <row r="1884">
          <cell r="A1884" t="str">
            <v>NSS8001</v>
          </cell>
          <cell r="B1884" t="str">
            <v>SL002S</v>
          </cell>
        </row>
        <row r="1885">
          <cell r="A1885" t="str">
            <v>NSS8002</v>
          </cell>
          <cell r="B1885" t="str">
            <v>SL002S</v>
          </cell>
        </row>
        <row r="1886">
          <cell r="A1886" t="str">
            <v>NSS8003</v>
          </cell>
          <cell r="B1886" t="str">
            <v>SL002S</v>
          </cell>
        </row>
        <row r="1887">
          <cell r="A1887" t="str">
            <v>2075457</v>
          </cell>
          <cell r="B1887" t="str">
            <v>SL002S</v>
          </cell>
        </row>
        <row r="1888">
          <cell r="A1888" t="str">
            <v>2075458</v>
          </cell>
          <cell r="B1888" t="str">
            <v>SL002S</v>
          </cell>
        </row>
        <row r="1889">
          <cell r="A1889" t="str">
            <v>WSP7269</v>
          </cell>
          <cell r="B1889" t="str">
            <v>SL002S</v>
          </cell>
        </row>
        <row r="1890">
          <cell r="A1890" t="str">
            <v>2003524</v>
          </cell>
          <cell r="B1890" t="str">
            <v>SL003C</v>
          </cell>
        </row>
        <row r="1891">
          <cell r="A1891" t="str">
            <v>2026731A</v>
          </cell>
          <cell r="B1891" t="str">
            <v>SL003C</v>
          </cell>
        </row>
        <row r="1892">
          <cell r="A1892" t="str">
            <v>1570877</v>
          </cell>
          <cell r="B1892" t="str">
            <v>SL003N</v>
          </cell>
        </row>
        <row r="1893">
          <cell r="A1893" t="str">
            <v>1768180</v>
          </cell>
          <cell r="B1893" t="str">
            <v>SL003N</v>
          </cell>
        </row>
        <row r="1894">
          <cell r="A1894" t="str">
            <v>1974161</v>
          </cell>
          <cell r="B1894" t="str">
            <v>SL003N</v>
          </cell>
        </row>
        <row r="1895">
          <cell r="A1895" t="str">
            <v>2054813</v>
          </cell>
          <cell r="B1895" t="str">
            <v>SL003N</v>
          </cell>
        </row>
        <row r="1896">
          <cell r="A1896" t="str">
            <v>2080242</v>
          </cell>
          <cell r="B1896" t="str">
            <v>SL003N</v>
          </cell>
        </row>
        <row r="1897">
          <cell r="A1897" t="str">
            <v>1657081A</v>
          </cell>
          <cell r="B1897" t="str">
            <v>SL003N</v>
          </cell>
        </row>
        <row r="1898">
          <cell r="A1898" t="str">
            <v>2038016</v>
          </cell>
          <cell r="B1898" t="str">
            <v>SL003S</v>
          </cell>
        </row>
        <row r="1899">
          <cell r="A1899" t="str">
            <v>2085854</v>
          </cell>
          <cell r="B1899" t="str">
            <v>SL003S</v>
          </cell>
        </row>
        <row r="1900">
          <cell r="A1900" t="str">
            <v>JTB7150</v>
          </cell>
          <cell r="B1900" t="str">
            <v>SP001</v>
          </cell>
        </row>
        <row r="1901">
          <cell r="A1901" t="str">
            <v>JTB7062</v>
          </cell>
          <cell r="B1901" t="str">
            <v>SP001</v>
          </cell>
        </row>
        <row r="1902">
          <cell r="A1902" t="str">
            <v>JTB7064</v>
          </cell>
          <cell r="B1902" t="str">
            <v>SP001</v>
          </cell>
        </row>
        <row r="1903">
          <cell r="A1903" t="str">
            <v>AOSE420</v>
          </cell>
          <cell r="B1903" t="str">
            <v>SW</v>
          </cell>
        </row>
        <row r="1904">
          <cell r="A1904" t="str">
            <v>CSWITCH1</v>
          </cell>
          <cell r="B1904" t="str">
            <v>SW</v>
          </cell>
        </row>
        <row r="1905">
          <cell r="A1905" t="str">
            <v>CSWITCH2</v>
          </cell>
          <cell r="B1905" t="str">
            <v>SW</v>
          </cell>
        </row>
        <row r="1906">
          <cell r="A1906" t="str">
            <v>CSWITCH6</v>
          </cell>
          <cell r="B1906" t="str">
            <v>SW</v>
          </cell>
        </row>
        <row r="1907">
          <cell r="A1907" t="str">
            <v>TSWITCH1</v>
          </cell>
          <cell r="B1907" t="str">
            <v>SW</v>
          </cell>
        </row>
        <row r="1908">
          <cell r="A1908" t="str">
            <v>TSWITCH2</v>
          </cell>
          <cell r="B1908" t="str">
            <v>SW</v>
          </cell>
        </row>
        <row r="1909">
          <cell r="A1909" t="str">
            <v>TSWITCH6</v>
          </cell>
          <cell r="B1909" t="str">
            <v>SW</v>
          </cell>
        </row>
        <row r="1910">
          <cell r="A1910" t="str">
            <v>WTE7047</v>
          </cell>
          <cell r="B1910" t="str">
            <v>TM003N</v>
          </cell>
        </row>
        <row r="1911">
          <cell r="A1911" t="str">
            <v>JTE7008</v>
          </cell>
          <cell r="B1911" t="str">
            <v>TM004T</v>
          </cell>
        </row>
        <row r="1912">
          <cell r="A1912" t="str">
            <v>2034248</v>
          </cell>
          <cell r="B1912" t="str">
            <v>TM004S</v>
          </cell>
        </row>
        <row r="1913">
          <cell r="A1913" t="str">
            <v>2070421</v>
          </cell>
          <cell r="B1913" t="str">
            <v>TM004S</v>
          </cell>
        </row>
        <row r="1914">
          <cell r="A1914" t="str">
            <v>JTE7007</v>
          </cell>
          <cell r="B1914" t="str">
            <v>TM008T</v>
          </cell>
        </row>
        <row r="1915">
          <cell r="A1915" t="str">
            <v>2073809</v>
          </cell>
          <cell r="B1915" t="str">
            <v>TM012C</v>
          </cell>
        </row>
        <row r="1916">
          <cell r="A1916" t="str">
            <v>1996565</v>
          </cell>
          <cell r="B1916" t="str">
            <v>TM012N</v>
          </cell>
        </row>
        <row r="1917">
          <cell r="A1917" t="str">
            <v>2060277</v>
          </cell>
          <cell r="B1917" t="str">
            <v>TM012N</v>
          </cell>
        </row>
        <row r="1918">
          <cell r="A1918" t="str">
            <v>2070764</v>
          </cell>
          <cell r="B1918" t="str">
            <v>TM012N</v>
          </cell>
        </row>
        <row r="1919">
          <cell r="A1919" t="str">
            <v>1718303</v>
          </cell>
          <cell r="B1919" t="str">
            <v>TM012S</v>
          </cell>
        </row>
        <row r="1920">
          <cell r="A1920" t="str">
            <v>1718990</v>
          </cell>
          <cell r="B1920" t="str">
            <v>TM012S</v>
          </cell>
        </row>
        <row r="1921">
          <cell r="A1921" t="str">
            <v>1787077</v>
          </cell>
          <cell r="B1921" t="str">
            <v>TM012S</v>
          </cell>
        </row>
        <row r="1922">
          <cell r="A1922" t="str">
            <v>1787078</v>
          </cell>
          <cell r="B1922" t="str">
            <v>TM012S</v>
          </cell>
        </row>
        <row r="1923">
          <cell r="A1923" t="str">
            <v>1845527</v>
          </cell>
          <cell r="B1923" t="str">
            <v>TM012S</v>
          </cell>
        </row>
        <row r="1924">
          <cell r="A1924" t="str">
            <v>1867385</v>
          </cell>
          <cell r="B1924" t="str">
            <v>TM012S</v>
          </cell>
        </row>
        <row r="1925">
          <cell r="A1925" t="str">
            <v>1879309</v>
          </cell>
          <cell r="B1925" t="str">
            <v>TM012S</v>
          </cell>
        </row>
        <row r="1926">
          <cell r="A1926" t="str">
            <v>1894428</v>
          </cell>
          <cell r="B1926" t="str">
            <v>TM012S</v>
          </cell>
        </row>
        <row r="1927">
          <cell r="A1927" t="str">
            <v>1900481</v>
          </cell>
          <cell r="B1927" t="str">
            <v>TM012S</v>
          </cell>
        </row>
        <row r="1928">
          <cell r="A1928" t="str">
            <v>1922055</v>
          </cell>
          <cell r="B1928" t="str">
            <v>TM012S</v>
          </cell>
        </row>
        <row r="1929">
          <cell r="A1929" t="str">
            <v>1922056</v>
          </cell>
          <cell r="B1929" t="str">
            <v>TM012S</v>
          </cell>
        </row>
        <row r="1930">
          <cell r="A1930" t="str">
            <v>1922057</v>
          </cell>
          <cell r="B1930" t="str">
            <v>TM012S</v>
          </cell>
        </row>
        <row r="1931">
          <cell r="A1931" t="str">
            <v>1944777</v>
          </cell>
          <cell r="B1931" t="str">
            <v>TM012S</v>
          </cell>
        </row>
        <row r="1932">
          <cell r="A1932" t="str">
            <v>1956118</v>
          </cell>
          <cell r="B1932" t="str">
            <v>TM012S</v>
          </cell>
        </row>
        <row r="1933">
          <cell r="A1933" t="str">
            <v>1957608</v>
          </cell>
          <cell r="B1933" t="str">
            <v>TM012S</v>
          </cell>
        </row>
        <row r="1934">
          <cell r="A1934" t="str">
            <v>1978853</v>
          </cell>
          <cell r="B1934" t="str">
            <v>TM012S</v>
          </cell>
        </row>
        <row r="1935">
          <cell r="A1935" t="str">
            <v>1979606</v>
          </cell>
          <cell r="B1935" t="str">
            <v>TM012S</v>
          </cell>
        </row>
        <row r="1936">
          <cell r="A1936" t="str">
            <v>1980253</v>
          </cell>
          <cell r="B1936" t="str">
            <v>TM012S</v>
          </cell>
        </row>
        <row r="1937">
          <cell r="A1937" t="str">
            <v>1999307</v>
          </cell>
          <cell r="B1937" t="str">
            <v>TM012S</v>
          </cell>
        </row>
        <row r="1938">
          <cell r="A1938" t="str">
            <v>1999308</v>
          </cell>
          <cell r="B1938" t="str">
            <v>TM012S</v>
          </cell>
        </row>
        <row r="1939">
          <cell r="A1939" t="str">
            <v>2005529</v>
          </cell>
          <cell r="B1939" t="str">
            <v>TM012S</v>
          </cell>
        </row>
        <row r="1940">
          <cell r="A1940" t="str">
            <v>2024272</v>
          </cell>
          <cell r="B1940" t="str">
            <v>TM012S</v>
          </cell>
        </row>
        <row r="1941">
          <cell r="A1941" t="str">
            <v>2024307</v>
          </cell>
          <cell r="B1941" t="str">
            <v>TM012S</v>
          </cell>
        </row>
        <row r="1942">
          <cell r="A1942" t="str">
            <v>2027503</v>
          </cell>
          <cell r="B1942" t="str">
            <v>TM012S</v>
          </cell>
        </row>
        <row r="1943">
          <cell r="A1943" t="str">
            <v>2052493</v>
          </cell>
          <cell r="B1943" t="str">
            <v>TM012S</v>
          </cell>
        </row>
        <row r="1944">
          <cell r="A1944" t="str">
            <v>2052518</v>
          </cell>
          <cell r="B1944" t="str">
            <v>TM012S</v>
          </cell>
        </row>
        <row r="1945">
          <cell r="A1945" t="str">
            <v>2052578</v>
          </cell>
          <cell r="B1945" t="str">
            <v>TM012S</v>
          </cell>
        </row>
        <row r="1946">
          <cell r="A1946" t="str">
            <v>2052729</v>
          </cell>
          <cell r="B1946" t="str">
            <v>TM012S</v>
          </cell>
        </row>
        <row r="1947">
          <cell r="A1947" t="str">
            <v>2056851</v>
          </cell>
          <cell r="B1947" t="str">
            <v>TM012S</v>
          </cell>
        </row>
        <row r="1948">
          <cell r="A1948" t="str">
            <v>2070381</v>
          </cell>
          <cell r="B1948" t="str">
            <v>TM012S</v>
          </cell>
        </row>
        <row r="1949">
          <cell r="A1949" t="str">
            <v>JND7033</v>
          </cell>
          <cell r="B1949" t="str">
            <v>TS001C</v>
          </cell>
        </row>
        <row r="1950">
          <cell r="A1950" t="str">
            <v>JNF7013</v>
          </cell>
          <cell r="B1950" t="str">
            <v>TS001C</v>
          </cell>
        </row>
        <row r="1951">
          <cell r="A1951" t="str">
            <v>JTB7069</v>
          </cell>
          <cell r="B1951" t="str">
            <v>TS001C</v>
          </cell>
        </row>
        <row r="1952">
          <cell r="A1952" t="str">
            <v>JTB7089</v>
          </cell>
          <cell r="B1952" t="str">
            <v>TS001C</v>
          </cell>
        </row>
        <row r="1953">
          <cell r="A1953" t="str">
            <v>JTB7110</v>
          </cell>
          <cell r="B1953" t="str">
            <v>TS001C</v>
          </cell>
        </row>
        <row r="1954">
          <cell r="A1954" t="str">
            <v>JTB7119</v>
          </cell>
          <cell r="B1954" t="str">
            <v>TS001C</v>
          </cell>
        </row>
        <row r="1955">
          <cell r="A1955" t="str">
            <v>JTB7120</v>
          </cell>
          <cell r="B1955" t="str">
            <v>TS001C</v>
          </cell>
        </row>
        <row r="1956">
          <cell r="A1956" t="str">
            <v>JTB7137</v>
          </cell>
          <cell r="B1956" t="str">
            <v>TS001C</v>
          </cell>
        </row>
        <row r="1957">
          <cell r="A1957" t="str">
            <v>JTB7139</v>
          </cell>
          <cell r="B1957" t="str">
            <v>TS001C</v>
          </cell>
        </row>
        <row r="1958">
          <cell r="A1958" t="str">
            <v>JTB7142</v>
          </cell>
          <cell r="B1958" t="str">
            <v>TS001C</v>
          </cell>
        </row>
        <row r="1959">
          <cell r="A1959" t="str">
            <v>JTB7156</v>
          </cell>
          <cell r="B1959" t="str">
            <v>TS001C</v>
          </cell>
        </row>
        <row r="1960">
          <cell r="A1960" t="str">
            <v>JTB7164</v>
          </cell>
          <cell r="B1960" t="str">
            <v>TS001C</v>
          </cell>
        </row>
        <row r="1961">
          <cell r="A1961" t="str">
            <v>JTB7165</v>
          </cell>
          <cell r="B1961" t="str">
            <v>TS001C</v>
          </cell>
        </row>
        <row r="1962">
          <cell r="A1962" t="str">
            <v>WCB7006</v>
          </cell>
          <cell r="B1962" t="str">
            <v>TS001C</v>
          </cell>
        </row>
        <row r="1963">
          <cell r="A1963" t="str">
            <v>WTB7027</v>
          </cell>
          <cell r="B1963" t="str">
            <v>TS001C</v>
          </cell>
        </row>
        <row r="1964">
          <cell r="A1964" t="str">
            <v>JNF7003</v>
          </cell>
          <cell r="B1964" t="str">
            <v>TS001N</v>
          </cell>
        </row>
        <row r="1965">
          <cell r="A1965" t="str">
            <v>WTE7045</v>
          </cell>
          <cell r="B1965" t="str">
            <v>TS001N</v>
          </cell>
        </row>
        <row r="1966">
          <cell r="A1966" t="str">
            <v>JSC7123</v>
          </cell>
          <cell r="B1966" t="str">
            <v>TS001S</v>
          </cell>
        </row>
        <row r="1967">
          <cell r="A1967" t="str">
            <v>WTB4011</v>
          </cell>
          <cell r="B1967" t="str">
            <v>TS004T</v>
          </cell>
        </row>
        <row r="1968">
          <cell r="A1968" t="str">
            <v>WCB6065A</v>
          </cell>
          <cell r="B1968" t="str">
            <v>TS004C</v>
          </cell>
        </row>
        <row r="1969">
          <cell r="A1969" t="str">
            <v>WTB6318</v>
          </cell>
          <cell r="B1969" t="str">
            <v>TS005C</v>
          </cell>
        </row>
        <row r="1970">
          <cell r="A1970" t="str">
            <v>JNB8002</v>
          </cell>
          <cell r="B1970" t="str">
            <v>TS005N</v>
          </cell>
        </row>
        <row r="1971">
          <cell r="A1971" t="str">
            <v>JTB7894</v>
          </cell>
          <cell r="B1971" t="str">
            <v>TS005N</v>
          </cell>
        </row>
        <row r="1972">
          <cell r="A1972" t="str">
            <v>JTB7151</v>
          </cell>
          <cell r="B1972" t="str">
            <v>TS005N</v>
          </cell>
        </row>
        <row r="1973">
          <cell r="A1973" t="str">
            <v>WNB8000</v>
          </cell>
          <cell r="B1973" t="str">
            <v>TS005N</v>
          </cell>
        </row>
        <row r="1974">
          <cell r="A1974" t="str">
            <v>JTB6083A</v>
          </cell>
          <cell r="B1974" t="str">
            <v>TS005S</v>
          </cell>
        </row>
        <row r="1975">
          <cell r="A1975" t="str">
            <v>JTB6084</v>
          </cell>
          <cell r="B1975" t="str">
            <v>TS005S</v>
          </cell>
        </row>
        <row r="1976">
          <cell r="A1976" t="str">
            <v>JTB6033</v>
          </cell>
          <cell r="B1976" t="str">
            <v>TS005T</v>
          </cell>
        </row>
        <row r="1977">
          <cell r="A1977" t="str">
            <v>JTB6046</v>
          </cell>
          <cell r="B1977" t="str">
            <v>TS005T</v>
          </cell>
        </row>
        <row r="1978">
          <cell r="A1978" t="str">
            <v>WTB7089</v>
          </cell>
          <cell r="B1978" t="str">
            <v>TS007T</v>
          </cell>
        </row>
        <row r="1979">
          <cell r="A1979" t="str">
            <v>JND6023</v>
          </cell>
          <cell r="B1979" t="str">
            <v>TS007N</v>
          </cell>
        </row>
        <row r="1980">
          <cell r="A1980" t="str">
            <v>WNB6080</v>
          </cell>
          <cell r="B1980" t="str">
            <v>TS007N</v>
          </cell>
        </row>
        <row r="1981">
          <cell r="A1981" t="str">
            <v>WTB6182</v>
          </cell>
          <cell r="B1981" t="str">
            <v>TS007N</v>
          </cell>
        </row>
        <row r="1982">
          <cell r="A1982" t="str">
            <v>WTD50049</v>
          </cell>
          <cell r="B1982" t="str">
            <v>TS007N</v>
          </cell>
        </row>
        <row r="1983">
          <cell r="A1983" t="str">
            <v>JTB6080</v>
          </cell>
          <cell r="B1983" t="str">
            <v>TS007T</v>
          </cell>
        </row>
        <row r="1984">
          <cell r="A1984" t="str">
            <v>WCB7085</v>
          </cell>
          <cell r="B1984" t="str">
            <v>TS008C</v>
          </cell>
        </row>
        <row r="1985">
          <cell r="A1985" t="str">
            <v>JNB7041</v>
          </cell>
          <cell r="B1985" t="str">
            <v>TS008N</v>
          </cell>
        </row>
        <row r="1986">
          <cell r="A1986" t="str">
            <v>JNB7042</v>
          </cell>
          <cell r="B1986" t="str">
            <v>TS008N</v>
          </cell>
        </row>
        <row r="1987">
          <cell r="A1987" t="str">
            <v>JSC7117</v>
          </cell>
          <cell r="B1987" t="str">
            <v>TS008S</v>
          </cell>
        </row>
        <row r="1988">
          <cell r="A1988" t="str">
            <v>JNB7007</v>
          </cell>
          <cell r="B1988" t="str">
            <v>TS016N</v>
          </cell>
        </row>
        <row r="1989">
          <cell r="A1989" t="str">
            <v>JND7002</v>
          </cell>
          <cell r="B1989" t="str">
            <v>TS016N</v>
          </cell>
        </row>
        <row r="1990">
          <cell r="A1990" t="str">
            <v>JSC6104</v>
          </cell>
          <cell r="B1990" t="str">
            <v>TS016S</v>
          </cell>
        </row>
        <row r="1991">
          <cell r="A1991" t="str">
            <v>TMVRSL12</v>
          </cell>
          <cell r="B1991" t="str">
            <v>TS016S</v>
          </cell>
        </row>
        <row r="1992">
          <cell r="A1992" t="str">
            <v>TMVRSL13</v>
          </cell>
          <cell r="B1992" t="str">
            <v>TS016S</v>
          </cell>
        </row>
        <row r="1993">
          <cell r="A1993" t="str">
            <v>TMVRSL14</v>
          </cell>
          <cell r="B1993" t="str">
            <v>TS016S</v>
          </cell>
        </row>
        <row r="1994">
          <cell r="A1994" t="str">
            <v>JNB7032</v>
          </cell>
          <cell r="B1994" t="str">
            <v>TS017N</v>
          </cell>
        </row>
        <row r="1995">
          <cell r="A1995" t="str">
            <v>WCB7079</v>
          </cell>
          <cell r="B1995" t="str">
            <v>TS017C</v>
          </cell>
        </row>
        <row r="1996">
          <cell r="A1996" t="str">
            <v>JNB7028</v>
          </cell>
          <cell r="B1996" t="str">
            <v>TS017N</v>
          </cell>
        </row>
        <row r="1997">
          <cell r="A1997" t="str">
            <v>JTB7034</v>
          </cell>
          <cell r="B1997" t="str">
            <v>TS017T</v>
          </cell>
        </row>
        <row r="1998">
          <cell r="A1998" t="str">
            <v>JTB7115</v>
          </cell>
          <cell r="B1998" t="str">
            <v>TS017T</v>
          </cell>
        </row>
        <row r="1999">
          <cell r="A1999" t="str">
            <v>WCB7084</v>
          </cell>
          <cell r="B1999" t="str">
            <v>TS018C</v>
          </cell>
        </row>
        <row r="2000">
          <cell r="A2000" t="str">
            <v>JNB7046</v>
          </cell>
          <cell r="B2000" t="str">
            <v>TS018N</v>
          </cell>
        </row>
        <row r="2001">
          <cell r="A2001" t="str">
            <v>JTB7033</v>
          </cell>
          <cell r="B2001" t="str">
            <v>TS018T</v>
          </cell>
        </row>
        <row r="2002">
          <cell r="A2002" t="str">
            <v>WCB7007</v>
          </cell>
          <cell r="B2002" t="str">
            <v>TS019C</v>
          </cell>
        </row>
        <row r="2003">
          <cell r="A2003" t="str">
            <v>WCB7018</v>
          </cell>
          <cell r="B2003" t="str">
            <v>TS019C</v>
          </cell>
        </row>
        <row r="2004">
          <cell r="A2004" t="str">
            <v>WCB7021</v>
          </cell>
          <cell r="B2004" t="str">
            <v>TS019C</v>
          </cell>
        </row>
        <row r="2005">
          <cell r="A2005" t="str">
            <v>WCB7022</v>
          </cell>
          <cell r="B2005" t="str">
            <v>TS019C</v>
          </cell>
        </row>
        <row r="2006">
          <cell r="A2006" t="str">
            <v>WCB7026</v>
          </cell>
          <cell r="B2006" t="str">
            <v>TS019C</v>
          </cell>
        </row>
        <row r="2007">
          <cell r="A2007" t="str">
            <v>WCB7029</v>
          </cell>
          <cell r="B2007" t="str">
            <v>TS019C</v>
          </cell>
        </row>
        <row r="2008">
          <cell r="A2008" t="str">
            <v>WCB7033</v>
          </cell>
          <cell r="B2008" t="str">
            <v>TS019C</v>
          </cell>
        </row>
        <row r="2009">
          <cell r="A2009" t="str">
            <v>WCB7034</v>
          </cell>
          <cell r="B2009" t="str">
            <v>TS019C</v>
          </cell>
        </row>
        <row r="2010">
          <cell r="A2010" t="str">
            <v>WCB7040</v>
          </cell>
          <cell r="B2010" t="str">
            <v>TS019C</v>
          </cell>
        </row>
        <row r="2011">
          <cell r="A2011" t="str">
            <v>WCB7046</v>
          </cell>
          <cell r="B2011" t="str">
            <v>TS019C</v>
          </cell>
        </row>
        <row r="2012">
          <cell r="A2012" t="str">
            <v>WCB7048</v>
          </cell>
          <cell r="B2012" t="str">
            <v>TS019C</v>
          </cell>
        </row>
        <row r="2013">
          <cell r="A2013" t="str">
            <v>WCB7053</v>
          </cell>
          <cell r="B2013" t="str">
            <v>TS019C</v>
          </cell>
        </row>
        <row r="2014">
          <cell r="A2014" t="str">
            <v>CX7002RD</v>
          </cell>
          <cell r="B2014" t="str">
            <v>TS024</v>
          </cell>
        </row>
        <row r="2015">
          <cell r="A2015" t="str">
            <v>CX7003RD</v>
          </cell>
          <cell r="B2015" t="str">
            <v>TS024</v>
          </cell>
        </row>
        <row r="2016">
          <cell r="A2016" t="str">
            <v>CX810LAB</v>
          </cell>
          <cell r="B2016" t="str">
            <v>TS024</v>
          </cell>
        </row>
        <row r="2017">
          <cell r="A2017" t="str">
            <v>JNB7025</v>
          </cell>
          <cell r="B2017" t="str">
            <v>TS026N</v>
          </cell>
        </row>
        <row r="2018">
          <cell r="A2018" t="str">
            <v>JND7022</v>
          </cell>
          <cell r="B2018" t="str">
            <v>TS026N</v>
          </cell>
        </row>
        <row r="2019">
          <cell r="A2019" t="str">
            <v>JND8000</v>
          </cell>
          <cell r="B2019" t="str">
            <v>TS026N</v>
          </cell>
        </row>
        <row r="2020">
          <cell r="A2020" t="str">
            <v>JNF7009</v>
          </cell>
          <cell r="B2020" t="str">
            <v>TS026N</v>
          </cell>
        </row>
        <row r="2021">
          <cell r="A2021" t="str">
            <v>JTB7073</v>
          </cell>
          <cell r="B2021" t="str">
            <v>TS026N</v>
          </cell>
        </row>
        <row r="2022">
          <cell r="A2022" t="str">
            <v>JTB7106</v>
          </cell>
          <cell r="B2022" t="str">
            <v>TS026N</v>
          </cell>
        </row>
        <row r="2023">
          <cell r="A2023" t="str">
            <v>JTB7072</v>
          </cell>
          <cell r="B2023" t="str">
            <v>TS026N</v>
          </cell>
        </row>
        <row r="2024">
          <cell r="A2024" t="str">
            <v>WCB6058</v>
          </cell>
          <cell r="B2024" t="str">
            <v>TS027C</v>
          </cell>
        </row>
        <row r="2025">
          <cell r="A2025" t="str">
            <v>WCD7155</v>
          </cell>
          <cell r="B2025" t="str">
            <v>TS030</v>
          </cell>
        </row>
        <row r="2026">
          <cell r="A2026" t="str">
            <v>WCD7156</v>
          </cell>
          <cell r="B2026" t="str">
            <v>TS030</v>
          </cell>
        </row>
        <row r="2027">
          <cell r="A2027" t="str">
            <v>WCD7157</v>
          </cell>
          <cell r="B2027" t="str">
            <v>TS030</v>
          </cell>
        </row>
        <row r="2028">
          <cell r="A2028" t="str">
            <v>WCD7158</v>
          </cell>
          <cell r="B2028" t="str">
            <v>TS030</v>
          </cell>
        </row>
        <row r="2029">
          <cell r="A2029" t="str">
            <v>CF7108A</v>
          </cell>
          <cell r="B2029" t="str">
            <v>TS031</v>
          </cell>
        </row>
        <row r="2030">
          <cell r="A2030" t="str">
            <v>CF7108B</v>
          </cell>
          <cell r="B2030" t="str">
            <v>TS031</v>
          </cell>
        </row>
        <row r="2031">
          <cell r="A2031" t="str">
            <v>CF7108F</v>
          </cell>
          <cell r="B2031" t="str">
            <v>TS031</v>
          </cell>
        </row>
        <row r="2032">
          <cell r="A2032" t="str">
            <v>CF7108G</v>
          </cell>
          <cell r="B2032" t="str">
            <v>TS031</v>
          </cell>
        </row>
        <row r="2033">
          <cell r="A2033" t="str">
            <v>CF7108H</v>
          </cell>
          <cell r="B2033" t="str">
            <v>TS031</v>
          </cell>
        </row>
        <row r="2034">
          <cell r="A2034" t="str">
            <v>CF7108J</v>
          </cell>
          <cell r="B2034" t="str">
            <v>TS031</v>
          </cell>
        </row>
        <row r="2035">
          <cell r="A2035" t="str">
            <v>CF7108K</v>
          </cell>
          <cell r="B2035" t="str">
            <v>TS031</v>
          </cell>
        </row>
        <row r="2036">
          <cell r="A2036" t="str">
            <v>CF7108M</v>
          </cell>
          <cell r="B2036" t="str">
            <v>TS031</v>
          </cell>
        </row>
        <row r="2037">
          <cell r="A2037" t="str">
            <v>CF7108N</v>
          </cell>
          <cell r="B2037" t="str">
            <v>TS031</v>
          </cell>
        </row>
        <row r="2038">
          <cell r="A2038" t="str">
            <v>CF7108S</v>
          </cell>
          <cell r="B2038" t="str">
            <v>TS031</v>
          </cell>
        </row>
        <row r="2039">
          <cell r="A2039" t="str">
            <v>CF7108U</v>
          </cell>
          <cell r="B2039" t="str">
            <v>TS031</v>
          </cell>
        </row>
        <row r="2040">
          <cell r="A2040" t="str">
            <v>CF7108V</v>
          </cell>
          <cell r="B2040" t="str">
            <v>TS031</v>
          </cell>
        </row>
        <row r="2041">
          <cell r="A2041" t="str">
            <v>CF7108W</v>
          </cell>
          <cell r="B2041" t="str">
            <v>TS031</v>
          </cell>
        </row>
        <row r="2042">
          <cell r="A2042" t="str">
            <v>CF710LAB</v>
          </cell>
          <cell r="B2042" t="str">
            <v>TS031</v>
          </cell>
        </row>
        <row r="2043">
          <cell r="A2043" t="str">
            <v>CF710MAT</v>
          </cell>
          <cell r="B2043" t="str">
            <v>TS031</v>
          </cell>
        </row>
        <row r="2044">
          <cell r="A2044" t="str">
            <v>CF8108B</v>
          </cell>
          <cell r="B2044" t="str">
            <v>TS031</v>
          </cell>
        </row>
        <row r="2045">
          <cell r="A2045" t="str">
            <v>CF8108D</v>
          </cell>
          <cell r="B2045" t="str">
            <v>TS031</v>
          </cell>
        </row>
        <row r="2046">
          <cell r="A2046" t="str">
            <v>CF8108F</v>
          </cell>
          <cell r="B2046" t="str">
            <v>TS031</v>
          </cell>
        </row>
        <row r="2047">
          <cell r="A2047" t="str">
            <v>CF8108J</v>
          </cell>
          <cell r="B2047" t="str">
            <v>TS031</v>
          </cell>
        </row>
        <row r="2048">
          <cell r="A2048" t="str">
            <v>CF810LAB</v>
          </cell>
          <cell r="B2048" t="str">
            <v>TS031</v>
          </cell>
        </row>
        <row r="2049">
          <cell r="A2049" t="str">
            <v>CF810MAT</v>
          </cell>
          <cell r="B2049" t="str">
            <v>TS031</v>
          </cell>
        </row>
        <row r="2050">
          <cell r="A2050" t="str">
            <v>CIV7108G</v>
          </cell>
          <cell r="B2050" t="str">
            <v>TS031</v>
          </cell>
        </row>
        <row r="2051">
          <cell r="A2051" t="str">
            <v>CIV7108I</v>
          </cell>
          <cell r="B2051" t="str">
            <v>TS031</v>
          </cell>
        </row>
        <row r="2052">
          <cell r="A2052" t="str">
            <v>CIV7156</v>
          </cell>
          <cell r="B2052" t="str">
            <v>TS031</v>
          </cell>
        </row>
        <row r="2053">
          <cell r="A2053" t="str">
            <v>CIV7160</v>
          </cell>
          <cell r="B2053" t="str">
            <v>TS031</v>
          </cell>
        </row>
        <row r="2054">
          <cell r="A2054" t="str">
            <v>CV7108E</v>
          </cell>
          <cell r="B2054" t="str">
            <v>TS031</v>
          </cell>
        </row>
        <row r="2055">
          <cell r="A2055" t="str">
            <v>JSC7124</v>
          </cell>
          <cell r="B2055" t="str">
            <v>TS031</v>
          </cell>
        </row>
        <row r="2056">
          <cell r="A2056" t="str">
            <v>JSE7009</v>
          </cell>
          <cell r="B2056" t="str">
            <v>TS031</v>
          </cell>
        </row>
        <row r="2057">
          <cell r="A2057" t="str">
            <v>JTB7015</v>
          </cell>
          <cell r="B2057" t="str">
            <v>TS031</v>
          </cell>
        </row>
        <row r="2058">
          <cell r="A2058" t="str">
            <v>WCB7089</v>
          </cell>
          <cell r="B2058" t="str">
            <v>TS031</v>
          </cell>
        </row>
        <row r="2059">
          <cell r="A2059" t="str">
            <v>WCB7091</v>
          </cell>
          <cell r="B2059" t="str">
            <v>TS031</v>
          </cell>
        </row>
        <row r="2060">
          <cell r="A2060" t="str">
            <v>WNB7066</v>
          </cell>
          <cell r="B2060" t="str">
            <v>TS031</v>
          </cell>
        </row>
        <row r="2061">
          <cell r="A2061" t="str">
            <v>WNB7123</v>
          </cell>
          <cell r="B2061" t="str">
            <v>TS031</v>
          </cell>
        </row>
        <row r="2062">
          <cell r="A2062" t="str">
            <v>WNB7125</v>
          </cell>
          <cell r="B2062" t="str">
            <v>TS031</v>
          </cell>
        </row>
        <row r="2063">
          <cell r="A2063" t="str">
            <v>WNB7140</v>
          </cell>
          <cell r="B2063" t="str">
            <v>TS031</v>
          </cell>
        </row>
        <row r="2064">
          <cell r="A2064" t="str">
            <v>2068308</v>
          </cell>
          <cell r="B2064" t="str">
            <v>TS031</v>
          </cell>
        </row>
        <row r="2065">
          <cell r="A2065" t="str">
            <v>JSC8000</v>
          </cell>
          <cell r="B2065" t="str">
            <v>TS031</v>
          </cell>
        </row>
        <row r="2066">
          <cell r="A2066" t="str">
            <v>JSC7067</v>
          </cell>
          <cell r="B2066" t="str">
            <v>TS032S</v>
          </cell>
        </row>
        <row r="2067">
          <cell r="A2067" t="str">
            <v>JTB6044</v>
          </cell>
          <cell r="B2067" t="str">
            <v>TS032T</v>
          </cell>
        </row>
        <row r="2068">
          <cell r="A2068" t="str">
            <v>JTB6305</v>
          </cell>
          <cell r="B2068" t="str">
            <v>TS032T</v>
          </cell>
        </row>
        <row r="2069">
          <cell r="A2069" t="str">
            <v>WCB7100</v>
          </cell>
          <cell r="B2069" t="str">
            <v>TS032C</v>
          </cell>
        </row>
        <row r="2070">
          <cell r="A2070" t="str">
            <v>CH7611</v>
          </cell>
          <cell r="B2070" t="str">
            <v>TS033</v>
          </cell>
        </row>
        <row r="2071">
          <cell r="A2071" t="str">
            <v>CH7612</v>
          </cell>
          <cell r="B2071" t="str">
            <v>TS033</v>
          </cell>
        </row>
        <row r="2072">
          <cell r="A2072" t="str">
            <v>CH7613</v>
          </cell>
          <cell r="B2072" t="str">
            <v>TS033</v>
          </cell>
        </row>
        <row r="2073">
          <cell r="A2073" t="str">
            <v>CH860LAB</v>
          </cell>
          <cell r="B2073" t="str">
            <v>TS033</v>
          </cell>
        </row>
        <row r="2074">
          <cell r="A2074" t="str">
            <v>CH860MAT</v>
          </cell>
          <cell r="B2074" t="str">
            <v>TS033</v>
          </cell>
        </row>
        <row r="2075">
          <cell r="A2075" t="str">
            <v>WCB7069</v>
          </cell>
          <cell r="B2075" t="str">
            <v>TS033</v>
          </cell>
        </row>
        <row r="2076">
          <cell r="A2076" t="str">
            <v>CS7703</v>
          </cell>
          <cell r="B2076" t="str">
            <v>TS034</v>
          </cell>
        </row>
        <row r="2077">
          <cell r="A2077" t="str">
            <v>CS7704</v>
          </cell>
          <cell r="B2077" t="str">
            <v>TS034</v>
          </cell>
        </row>
        <row r="2078">
          <cell r="A2078" t="str">
            <v>CS7705</v>
          </cell>
          <cell r="B2078" t="str">
            <v>TS034</v>
          </cell>
        </row>
        <row r="2079">
          <cell r="A2079" t="str">
            <v>CS870LAB</v>
          </cell>
          <cell r="B2079" t="str">
            <v>TS034</v>
          </cell>
        </row>
        <row r="2080">
          <cell r="A2080" t="str">
            <v>CB7500AD</v>
          </cell>
          <cell r="B2080" t="str">
            <v>TS035</v>
          </cell>
        </row>
        <row r="2081">
          <cell r="A2081" t="str">
            <v>CB7500G</v>
          </cell>
          <cell r="B2081" t="str">
            <v>TS035</v>
          </cell>
        </row>
        <row r="2082">
          <cell r="A2082" t="str">
            <v>CB7500J</v>
          </cell>
          <cell r="B2082" t="str">
            <v>TS035</v>
          </cell>
        </row>
        <row r="2083">
          <cell r="A2083" t="str">
            <v>CB7500K</v>
          </cell>
          <cell r="B2083" t="str">
            <v>TS035</v>
          </cell>
        </row>
        <row r="2084">
          <cell r="A2084" t="str">
            <v>CB7500R</v>
          </cell>
          <cell r="B2084" t="str">
            <v>TS035</v>
          </cell>
        </row>
        <row r="2085">
          <cell r="A2085" t="str">
            <v>CB7500S</v>
          </cell>
          <cell r="B2085" t="str">
            <v>TS035</v>
          </cell>
        </row>
        <row r="2086">
          <cell r="A2086" t="str">
            <v>CB7500TA</v>
          </cell>
          <cell r="B2086" t="str">
            <v>TS035</v>
          </cell>
        </row>
        <row r="2087">
          <cell r="A2087" t="str">
            <v>CB7500W</v>
          </cell>
          <cell r="B2087" t="str">
            <v>TS035</v>
          </cell>
        </row>
        <row r="2088">
          <cell r="A2088" t="str">
            <v>CB7500X</v>
          </cell>
          <cell r="B2088" t="str">
            <v>TS035</v>
          </cell>
        </row>
        <row r="2089">
          <cell r="A2089" t="str">
            <v>CB850LAB</v>
          </cell>
          <cell r="B2089" t="str">
            <v>TS035</v>
          </cell>
        </row>
        <row r="2090">
          <cell r="A2090" t="str">
            <v>JSC6004</v>
          </cell>
          <cell r="B2090" t="str">
            <v>TS035</v>
          </cell>
        </row>
        <row r="2091">
          <cell r="A2091" t="str">
            <v>JSC7063</v>
          </cell>
          <cell r="B2091" t="str">
            <v>TS035</v>
          </cell>
        </row>
        <row r="2092">
          <cell r="A2092" t="str">
            <v>TMVRSL10</v>
          </cell>
          <cell r="B2092" t="str">
            <v>TS035</v>
          </cell>
        </row>
        <row r="2093">
          <cell r="A2093" t="str">
            <v>TMVRSL11</v>
          </cell>
          <cell r="B2093" t="str">
            <v>TS035</v>
          </cell>
        </row>
        <row r="2094">
          <cell r="A2094" t="str">
            <v>TMVRSL8</v>
          </cell>
          <cell r="B2094" t="str">
            <v>TS035</v>
          </cell>
        </row>
        <row r="2095">
          <cell r="A2095" t="str">
            <v>TMVRSL9</v>
          </cell>
          <cell r="B2095" t="str">
            <v>TS035</v>
          </cell>
        </row>
        <row r="2096">
          <cell r="A2096" t="str">
            <v>WNB8003</v>
          </cell>
          <cell r="B2096" t="str">
            <v>TS035</v>
          </cell>
        </row>
        <row r="2097">
          <cell r="A2097" t="str">
            <v>WCB7064</v>
          </cell>
          <cell r="B2097" t="str">
            <v>TS035</v>
          </cell>
        </row>
        <row r="2098">
          <cell r="A2098" t="str">
            <v>JTB6113</v>
          </cell>
          <cell r="B2098" t="str">
            <v>TS036N</v>
          </cell>
        </row>
        <row r="2099">
          <cell r="A2099" t="str">
            <v>WSS7005</v>
          </cell>
          <cell r="B2099" t="str">
            <v>TS036S</v>
          </cell>
        </row>
        <row r="2100">
          <cell r="A2100" t="str">
            <v>CIV624AJ</v>
          </cell>
          <cell r="B2100" t="str">
            <v>TS048</v>
          </cell>
        </row>
        <row r="2101">
          <cell r="A2101" t="str">
            <v>CIV628AJ</v>
          </cell>
          <cell r="B2101" t="str">
            <v>TS048</v>
          </cell>
        </row>
        <row r="2102">
          <cell r="A2102" t="str">
            <v>CIV716AJ</v>
          </cell>
          <cell r="B2102" t="str">
            <v>TS048</v>
          </cell>
        </row>
        <row r="2103">
          <cell r="A2103" t="str">
            <v>CIV717AJ</v>
          </cell>
          <cell r="B2103" t="str">
            <v>TS048</v>
          </cell>
        </row>
        <row r="2104">
          <cell r="A2104" t="str">
            <v>CIV718AJ</v>
          </cell>
          <cell r="B2104" t="str">
            <v>TS048</v>
          </cell>
        </row>
        <row r="2105">
          <cell r="A2105" t="str">
            <v>WNB7105</v>
          </cell>
          <cell r="B2105" t="str">
            <v>TS048</v>
          </cell>
        </row>
        <row r="2106">
          <cell r="A2106" t="str">
            <v>WNB7139</v>
          </cell>
          <cell r="B2106" t="str">
            <v>TS048</v>
          </cell>
        </row>
        <row r="2107">
          <cell r="A2107" t="str">
            <v>WTD7024</v>
          </cell>
          <cell r="B2107" t="str">
            <v>TS049</v>
          </cell>
        </row>
        <row r="2108">
          <cell r="A2108" t="str">
            <v>JTB7892</v>
          </cell>
          <cell r="B2108" t="str">
            <v>TS049N</v>
          </cell>
        </row>
        <row r="2109">
          <cell r="A2109" t="str">
            <v>JNB7006</v>
          </cell>
          <cell r="B2109" t="str">
            <v>TS050N</v>
          </cell>
        </row>
        <row r="2110">
          <cell r="A2110" t="str">
            <v>WNB7114</v>
          </cell>
          <cell r="B2110" t="str">
            <v>TS057N</v>
          </cell>
        </row>
        <row r="2111">
          <cell r="A2111" t="str">
            <v>WNB7120</v>
          </cell>
          <cell r="B2111" t="str">
            <v>TS057N</v>
          </cell>
        </row>
        <row r="2112">
          <cell r="A2112" t="str">
            <v>JTB6122</v>
          </cell>
          <cell r="B2112" t="str">
            <v>TS057N</v>
          </cell>
        </row>
        <row r="2113">
          <cell r="A2113" t="str">
            <v>JTB6241</v>
          </cell>
          <cell r="B2113" t="str">
            <v>TS057N</v>
          </cell>
        </row>
        <row r="2114">
          <cell r="A2114" t="str">
            <v>JTB6246</v>
          </cell>
          <cell r="B2114" t="str">
            <v>TS057N</v>
          </cell>
        </row>
        <row r="2115">
          <cell r="A2115" t="str">
            <v>JTB6248</v>
          </cell>
          <cell r="B2115" t="str">
            <v>TS057N</v>
          </cell>
        </row>
        <row r="2116">
          <cell r="A2116" t="str">
            <v>JTB5096</v>
          </cell>
          <cell r="B2116" t="str">
            <v>TS060</v>
          </cell>
        </row>
        <row r="2117">
          <cell r="A2117" t="str">
            <v>JTB5139</v>
          </cell>
          <cell r="B2117" t="str">
            <v>TS060</v>
          </cell>
        </row>
        <row r="2118">
          <cell r="A2118" t="str">
            <v>JTB6245</v>
          </cell>
          <cell r="B2118" t="str">
            <v>TS060</v>
          </cell>
        </row>
        <row r="2119">
          <cell r="A2119" t="str">
            <v>JTE5004</v>
          </cell>
          <cell r="B2119" t="str">
            <v>TS060</v>
          </cell>
        </row>
        <row r="2120">
          <cell r="A2120" t="str">
            <v>LAWSONTS</v>
          </cell>
          <cell r="B2120" t="str">
            <v>TS060</v>
          </cell>
        </row>
        <row r="2121">
          <cell r="A2121" t="str">
            <v>2037627</v>
          </cell>
          <cell r="B2121" t="str">
            <v>TS061</v>
          </cell>
        </row>
        <row r="2122">
          <cell r="A2122" t="str">
            <v>JTB6027</v>
          </cell>
          <cell r="B2122" t="str">
            <v>TS061</v>
          </cell>
        </row>
        <row r="2123">
          <cell r="A2123" t="str">
            <v>JTB7043</v>
          </cell>
          <cell r="B2123" t="str">
            <v>TS061</v>
          </cell>
        </row>
        <row r="2124">
          <cell r="A2124" t="str">
            <v>WCB7095</v>
          </cell>
          <cell r="B2124" t="str">
            <v>TS061</v>
          </cell>
        </row>
        <row r="2125">
          <cell r="A2125" t="str">
            <v>WCD7023</v>
          </cell>
          <cell r="B2125" t="str">
            <v>TS061</v>
          </cell>
        </row>
        <row r="2126">
          <cell r="A2126" t="str">
            <v>JSC7128</v>
          </cell>
          <cell r="B2126" t="str">
            <v>TS065</v>
          </cell>
        </row>
        <row r="2127">
          <cell r="A2127" t="str">
            <v>JSD8001</v>
          </cell>
          <cell r="B2127" t="str">
            <v>TS065</v>
          </cell>
        </row>
        <row r="2128">
          <cell r="A2128" t="str">
            <v>JTC6033</v>
          </cell>
          <cell r="B2128" t="str">
            <v>TS070</v>
          </cell>
        </row>
        <row r="2129">
          <cell r="A2129" t="str">
            <v>JTB3302</v>
          </cell>
          <cell r="B2129" t="str">
            <v>TS071</v>
          </cell>
        </row>
        <row r="2130">
          <cell r="A2130" t="str">
            <v>JTB7890</v>
          </cell>
          <cell r="B2130" t="str">
            <v>TS071</v>
          </cell>
        </row>
        <row r="2131">
          <cell r="A2131" t="str">
            <v>WTB7076</v>
          </cell>
          <cell r="B2131" t="str">
            <v>TS071</v>
          </cell>
        </row>
        <row r="2132">
          <cell r="A2132" t="str">
            <v>WTB7223</v>
          </cell>
          <cell r="B2132" t="str">
            <v>TS071</v>
          </cell>
        </row>
        <row r="2133">
          <cell r="A2133" t="str">
            <v>WTB7224</v>
          </cell>
          <cell r="B2133" t="str">
            <v>TS071</v>
          </cell>
        </row>
        <row r="2134">
          <cell r="A2134" t="str">
            <v>WTE7004</v>
          </cell>
          <cell r="B2134" t="str">
            <v>TS071</v>
          </cell>
        </row>
        <row r="2135">
          <cell r="A2135" t="str">
            <v>JSB6006</v>
          </cell>
          <cell r="B2135" t="str">
            <v>TS081</v>
          </cell>
        </row>
        <row r="2136">
          <cell r="A2136" t="str">
            <v>JSC7129</v>
          </cell>
          <cell r="B2136" t="str">
            <v>TS081</v>
          </cell>
        </row>
        <row r="2137">
          <cell r="A2137" t="str">
            <v>JTE7003</v>
          </cell>
          <cell r="B2137" t="str">
            <v>TS081</v>
          </cell>
        </row>
        <row r="2138">
          <cell r="A2138" t="str">
            <v>JTE7006</v>
          </cell>
          <cell r="B2138" t="str">
            <v>TS081</v>
          </cell>
        </row>
        <row r="2139">
          <cell r="A2139" t="str">
            <v>JTE7010</v>
          </cell>
          <cell r="B2139" t="str">
            <v>TS081</v>
          </cell>
        </row>
        <row r="2140">
          <cell r="A2140" t="str">
            <v>JSC6094A</v>
          </cell>
          <cell r="B2140" t="str">
            <v>TS081</v>
          </cell>
        </row>
        <row r="2141">
          <cell r="A2141" t="str">
            <v>JSC7000</v>
          </cell>
          <cell r="B2141" t="str">
            <v>TS081</v>
          </cell>
        </row>
        <row r="2142">
          <cell r="A2142" t="str">
            <v>JSC7004</v>
          </cell>
          <cell r="B2142" t="str">
            <v>TS081</v>
          </cell>
        </row>
        <row r="2143">
          <cell r="A2143" t="str">
            <v>JSC7122</v>
          </cell>
          <cell r="B2143" t="str">
            <v>TS081</v>
          </cell>
        </row>
        <row r="2144">
          <cell r="A2144" t="str">
            <v>JTB6036</v>
          </cell>
          <cell r="B2144" t="str">
            <v>TS081</v>
          </cell>
        </row>
        <row r="2145">
          <cell r="A2145" t="str">
            <v>JTB6037</v>
          </cell>
          <cell r="B2145" t="str">
            <v>TS081</v>
          </cell>
        </row>
        <row r="2146">
          <cell r="A2146" t="str">
            <v>JTB6039</v>
          </cell>
          <cell r="B2146" t="str">
            <v>TS081</v>
          </cell>
        </row>
        <row r="2147">
          <cell r="A2147" t="str">
            <v>JTB7006</v>
          </cell>
          <cell r="B2147" t="str">
            <v>TS081</v>
          </cell>
        </row>
        <row r="2148">
          <cell r="A2148" t="str">
            <v>JTB7011</v>
          </cell>
          <cell r="B2148" t="str">
            <v>TS081</v>
          </cell>
        </row>
        <row r="2149">
          <cell r="A2149" t="str">
            <v>JTE6004</v>
          </cell>
          <cell r="B2149" t="str">
            <v>TS081</v>
          </cell>
        </row>
        <row r="2150">
          <cell r="A2150" t="str">
            <v>JTE7001</v>
          </cell>
          <cell r="B2150" t="str">
            <v>TS081</v>
          </cell>
        </row>
        <row r="2151">
          <cell r="A2151" t="str">
            <v>JTE7005</v>
          </cell>
          <cell r="B2151" t="str">
            <v>TS081</v>
          </cell>
        </row>
        <row r="2152">
          <cell r="A2152" t="str">
            <v>WTD7005</v>
          </cell>
          <cell r="B2152" t="str">
            <v>TS081</v>
          </cell>
        </row>
        <row r="2153">
          <cell r="A2153" t="str">
            <v>JNB6022</v>
          </cell>
          <cell r="B2153" t="str">
            <v>TS083</v>
          </cell>
        </row>
        <row r="2154">
          <cell r="A2154" t="str">
            <v>JNB7001A</v>
          </cell>
          <cell r="B2154" t="str">
            <v>TS083</v>
          </cell>
        </row>
        <row r="2155">
          <cell r="A2155" t="str">
            <v>JNF5010</v>
          </cell>
          <cell r="B2155" t="str">
            <v>TS083</v>
          </cell>
        </row>
        <row r="2156">
          <cell r="A2156" t="str">
            <v>JTB5102</v>
          </cell>
          <cell r="B2156" t="str">
            <v>TS083</v>
          </cell>
        </row>
        <row r="2157">
          <cell r="A2157" t="str">
            <v>JTB6207</v>
          </cell>
          <cell r="B2157" t="str">
            <v>TS083</v>
          </cell>
        </row>
        <row r="2158">
          <cell r="A2158" t="str">
            <v>JTB6308</v>
          </cell>
          <cell r="B2158" t="str">
            <v>TS083</v>
          </cell>
        </row>
        <row r="2159">
          <cell r="A2159" t="str">
            <v>CE7900</v>
          </cell>
          <cell r="B2159" t="str">
            <v>TS088</v>
          </cell>
        </row>
        <row r="2160">
          <cell r="A2160" t="str">
            <v>JNB6043</v>
          </cell>
          <cell r="B2160" t="str">
            <v>TS091</v>
          </cell>
        </row>
        <row r="2161">
          <cell r="A2161" t="str">
            <v>WTB6078</v>
          </cell>
          <cell r="B2161" t="str">
            <v>TS092</v>
          </cell>
        </row>
        <row r="2162">
          <cell r="A2162" t="str">
            <v>WTE6035</v>
          </cell>
          <cell r="B2162" t="str">
            <v>TS092</v>
          </cell>
        </row>
        <row r="2163">
          <cell r="A2163" t="str">
            <v>JSC6009</v>
          </cell>
          <cell r="B2163" t="str">
            <v>TS093</v>
          </cell>
        </row>
        <row r="2164">
          <cell r="A2164" t="str">
            <v>JSC6010</v>
          </cell>
          <cell r="B2164" t="str">
            <v>TS093</v>
          </cell>
        </row>
        <row r="2165">
          <cell r="A2165" t="str">
            <v>JSC7119</v>
          </cell>
          <cell r="B2165" t="str">
            <v>TS093</v>
          </cell>
        </row>
        <row r="2166">
          <cell r="A2166" t="str">
            <v>JTB5126</v>
          </cell>
          <cell r="B2166" t="str">
            <v>TS093</v>
          </cell>
        </row>
        <row r="2167">
          <cell r="A2167" t="str">
            <v>JTB6004</v>
          </cell>
          <cell r="B2167" t="str">
            <v>TS093</v>
          </cell>
        </row>
        <row r="2168">
          <cell r="A2168" t="str">
            <v>WSK7118</v>
          </cell>
          <cell r="B2168" t="str">
            <v>TS093</v>
          </cell>
        </row>
        <row r="2169">
          <cell r="A2169" t="str">
            <v>WTE7046</v>
          </cell>
          <cell r="B2169" t="str">
            <v>TS093</v>
          </cell>
        </row>
        <row r="2170">
          <cell r="A2170" t="str">
            <v>JSC7075</v>
          </cell>
          <cell r="B2170" t="str">
            <v>TS096</v>
          </cell>
        </row>
        <row r="2171">
          <cell r="A2171" t="str">
            <v>JSC7076</v>
          </cell>
          <cell r="B2171" t="str">
            <v>TS096</v>
          </cell>
        </row>
        <row r="2172">
          <cell r="A2172" t="str">
            <v>JSC7082</v>
          </cell>
          <cell r="B2172" t="str">
            <v>TS096</v>
          </cell>
        </row>
        <row r="2173">
          <cell r="A2173" t="str">
            <v>JSC7118</v>
          </cell>
          <cell r="B2173" t="str">
            <v>TS096</v>
          </cell>
        </row>
        <row r="2174">
          <cell r="A2174" t="str">
            <v>JTB7023</v>
          </cell>
          <cell r="B2174" t="str">
            <v>TS096</v>
          </cell>
        </row>
        <row r="2175">
          <cell r="A2175" t="str">
            <v>WTE7048</v>
          </cell>
          <cell r="B2175" t="str">
            <v>TS096</v>
          </cell>
        </row>
        <row r="2176">
          <cell r="A2176" t="str">
            <v>JSC7100</v>
          </cell>
          <cell r="B2176" t="str">
            <v>TS099S</v>
          </cell>
        </row>
        <row r="2177">
          <cell r="A2177" t="str">
            <v>JSC7101</v>
          </cell>
          <cell r="B2177" t="str">
            <v>TS099S</v>
          </cell>
        </row>
        <row r="2178">
          <cell r="A2178" t="str">
            <v>JSC7102</v>
          </cell>
          <cell r="B2178" t="str">
            <v>TS099S</v>
          </cell>
        </row>
        <row r="2179">
          <cell r="A2179" t="str">
            <v>CV7805</v>
          </cell>
          <cell r="B2179" t="str">
            <v>TS100N</v>
          </cell>
        </row>
        <row r="2180">
          <cell r="A2180" t="str">
            <v>JTC6034</v>
          </cell>
          <cell r="B2180" t="str">
            <v>TS102</v>
          </cell>
        </row>
        <row r="2181">
          <cell r="A2181" t="str">
            <v>WTD7013</v>
          </cell>
          <cell r="B2181" t="str">
            <v>TS102</v>
          </cell>
        </row>
        <row r="2182">
          <cell r="A2182" t="str">
            <v>WNB7022</v>
          </cell>
          <cell r="B2182" t="str">
            <v>TS109N</v>
          </cell>
        </row>
        <row r="2183">
          <cell r="A2183" t="str">
            <v>JSC7017</v>
          </cell>
          <cell r="B2183" t="str">
            <v>TS109S</v>
          </cell>
        </row>
        <row r="2184">
          <cell r="A2184" t="str">
            <v>JSC7025</v>
          </cell>
          <cell r="B2184" t="str">
            <v>TS109S</v>
          </cell>
        </row>
        <row r="2185">
          <cell r="A2185" t="str">
            <v>JSC7032</v>
          </cell>
          <cell r="B2185" t="str">
            <v>TS109S</v>
          </cell>
        </row>
        <row r="2186">
          <cell r="A2186" t="str">
            <v>JSC7050</v>
          </cell>
          <cell r="B2186" t="str">
            <v>TS109S</v>
          </cell>
        </row>
        <row r="2187">
          <cell r="A2187" t="str">
            <v>JSC7052</v>
          </cell>
          <cell r="B2187" t="str">
            <v>TS109S</v>
          </cell>
        </row>
        <row r="2188">
          <cell r="A2188" t="str">
            <v>1461462</v>
          </cell>
          <cell r="B2188" t="str">
            <v>URC</v>
          </cell>
        </row>
        <row r="2189">
          <cell r="A2189" t="str">
            <v>1461314</v>
          </cell>
          <cell r="B2189" t="str">
            <v>URC</v>
          </cell>
        </row>
        <row r="2190">
          <cell r="A2190" t="str">
            <v>1668889</v>
          </cell>
          <cell r="B2190" t="str">
            <v>URC</v>
          </cell>
        </row>
        <row r="2191">
          <cell r="A2191" t="str">
            <v>DTC6000</v>
          </cell>
          <cell r="B2191" t="str">
            <v>URC</v>
          </cell>
        </row>
        <row r="2192">
          <cell r="A2192" t="str">
            <v>URS7275H</v>
          </cell>
          <cell r="B2192" t="str">
            <v>URC</v>
          </cell>
        </row>
        <row r="2193">
          <cell r="A2193" t="str">
            <v>URS8364H</v>
          </cell>
          <cell r="B2193" t="str">
            <v>URC</v>
          </cell>
        </row>
        <row r="2194">
          <cell r="A2194" t="str">
            <v>URS8626H</v>
          </cell>
          <cell r="B2194" t="str">
            <v>URC</v>
          </cell>
        </row>
        <row r="2195">
          <cell r="A2195" t="str">
            <v>PLT0130H</v>
          </cell>
          <cell r="B2195" t="str">
            <v>URC</v>
          </cell>
        </row>
        <row r="2196">
          <cell r="A2196" t="str">
            <v>PLT0256H</v>
          </cell>
          <cell r="B2196" t="str">
            <v>URC</v>
          </cell>
        </row>
        <row r="2197">
          <cell r="A2197" t="str">
            <v>2074430</v>
          </cell>
          <cell r="B2197" t="str">
            <v>URC</v>
          </cell>
        </row>
        <row r="2198">
          <cell r="A2198" t="str">
            <v>2074431</v>
          </cell>
          <cell r="B2198" t="str">
            <v>URC</v>
          </cell>
        </row>
        <row r="2199">
          <cell r="A2199" t="str">
            <v>2090615</v>
          </cell>
          <cell r="B2199" t="str">
            <v>URC</v>
          </cell>
        </row>
        <row r="2200">
          <cell r="A2200" t="str">
            <v>WT7349</v>
          </cell>
          <cell r="B2200" t="str">
            <v>URC</v>
          </cell>
        </row>
        <row r="2201">
          <cell r="A2201" t="str">
            <v>2035210</v>
          </cell>
          <cell r="B2201" t="str">
            <v>URC</v>
          </cell>
        </row>
        <row r="2202">
          <cell r="A2202" t="str">
            <v>URS3956H</v>
          </cell>
          <cell r="B2202" t="str">
            <v>URC</v>
          </cell>
        </row>
        <row r="2203">
          <cell r="A2203" t="str">
            <v>URS6075H</v>
          </cell>
          <cell r="B2203" t="str">
            <v>URC</v>
          </cell>
        </row>
        <row r="2204">
          <cell r="A2204" t="str">
            <v>URS6688H</v>
          </cell>
          <cell r="B2204" t="str">
            <v>URC</v>
          </cell>
        </row>
        <row r="2205">
          <cell r="A2205" t="str">
            <v>URS7276H</v>
          </cell>
          <cell r="B2205" t="str">
            <v>URC</v>
          </cell>
        </row>
        <row r="2206">
          <cell r="A2206" t="str">
            <v>URS7337H</v>
          </cell>
          <cell r="B2206" t="str">
            <v>URC</v>
          </cell>
        </row>
        <row r="2207">
          <cell r="A2207" t="str">
            <v>URS7978H</v>
          </cell>
          <cell r="B2207" t="str">
            <v>URC</v>
          </cell>
        </row>
        <row r="2208">
          <cell r="A2208" t="str">
            <v>URS8001H</v>
          </cell>
          <cell r="B2208" t="str">
            <v>URC</v>
          </cell>
        </row>
        <row r="2209">
          <cell r="A2209" t="str">
            <v>URS8138H</v>
          </cell>
          <cell r="B2209" t="str">
            <v>URC</v>
          </cell>
        </row>
        <row r="2210">
          <cell r="A2210" t="str">
            <v>URS8275H</v>
          </cell>
          <cell r="B2210" t="str">
            <v>URC</v>
          </cell>
        </row>
        <row r="2211">
          <cell r="A2211" t="str">
            <v>1903995</v>
          </cell>
          <cell r="B2211" t="str">
            <v>URC</v>
          </cell>
        </row>
        <row r="2212">
          <cell r="A2212" t="str">
            <v>WT7316</v>
          </cell>
          <cell r="B2212" t="str">
            <v>URC</v>
          </cell>
        </row>
        <row r="2213">
          <cell r="A2213" t="str">
            <v>WT7317</v>
          </cell>
          <cell r="B2213" t="str">
            <v>URC</v>
          </cell>
        </row>
        <row r="2214">
          <cell r="A2214" t="str">
            <v>WT7318</v>
          </cell>
          <cell r="B2214" t="str">
            <v>URC</v>
          </cell>
        </row>
        <row r="2215">
          <cell r="A2215" t="str">
            <v>WT7319</v>
          </cell>
          <cell r="B2215" t="str">
            <v>URC</v>
          </cell>
        </row>
        <row r="2216">
          <cell r="A2216" t="str">
            <v>URS8324H</v>
          </cell>
          <cell r="B2216" t="str">
            <v>URC</v>
          </cell>
        </row>
        <row r="2217">
          <cell r="A2217" t="str">
            <v>URS8408H</v>
          </cell>
          <cell r="B2217" t="str">
            <v>URC</v>
          </cell>
        </row>
        <row r="2218">
          <cell r="A2218" t="str">
            <v>URS8563H</v>
          </cell>
          <cell r="B2218" t="str">
            <v>URC</v>
          </cell>
        </row>
        <row r="2219">
          <cell r="A2219" t="str">
            <v>2038029</v>
          </cell>
          <cell r="B2219" t="str">
            <v>URC</v>
          </cell>
        </row>
        <row r="2220">
          <cell r="A2220" t="str">
            <v>URS8629H</v>
          </cell>
          <cell r="B2220" t="str">
            <v>URC</v>
          </cell>
        </row>
        <row r="2221">
          <cell r="A2221" t="str">
            <v>2081354</v>
          </cell>
          <cell r="B2221" t="str">
            <v>URC</v>
          </cell>
        </row>
        <row r="2222">
          <cell r="A2222" t="str">
            <v>URS8852H</v>
          </cell>
          <cell r="B2222" t="str">
            <v>URC</v>
          </cell>
        </row>
        <row r="2223">
          <cell r="A2223" t="str">
            <v>DUCT9238</v>
          </cell>
          <cell r="B2223" t="str">
            <v>URC</v>
          </cell>
        </row>
        <row r="2224">
          <cell r="A2224" t="str">
            <v>DUCT9321</v>
          </cell>
          <cell r="B2224" t="str">
            <v>URC</v>
          </cell>
        </row>
        <row r="2225">
          <cell r="A2225" t="str">
            <v>DUCT9343</v>
          </cell>
          <cell r="B2225" t="str">
            <v>URC</v>
          </cell>
        </row>
        <row r="2226">
          <cell r="A2226" t="str">
            <v>URBRF</v>
          </cell>
          <cell r="B2226" t="str">
            <v>URE</v>
          </cell>
        </row>
        <row r="2227">
          <cell r="A2227" t="str">
            <v>URINSP</v>
          </cell>
          <cell r="B2227" t="str">
            <v>URE</v>
          </cell>
        </row>
        <row r="2228">
          <cell r="A2228" t="str">
            <v>URSWIT</v>
          </cell>
          <cell r="B2228" t="str">
            <v>URE</v>
          </cell>
        </row>
        <row r="2229">
          <cell r="A2229" t="str">
            <v>URS1903H</v>
          </cell>
          <cell r="B2229" t="str">
            <v>URE</v>
          </cell>
        </row>
        <row r="2230">
          <cell r="A2230" t="str">
            <v>URS2638H</v>
          </cell>
          <cell r="B2230" t="str">
            <v>URE</v>
          </cell>
        </row>
        <row r="2231">
          <cell r="A2231" t="str">
            <v>URS2666H</v>
          </cell>
          <cell r="B2231" t="str">
            <v>URE</v>
          </cell>
        </row>
        <row r="2232">
          <cell r="A2232" t="str">
            <v>URS2879H</v>
          </cell>
          <cell r="B2232" t="str">
            <v>URE</v>
          </cell>
        </row>
        <row r="2233">
          <cell r="A2233" t="str">
            <v>URS2948H</v>
          </cell>
          <cell r="B2233" t="str">
            <v>URE</v>
          </cell>
        </row>
        <row r="2234">
          <cell r="A2234" t="str">
            <v>URS3028H</v>
          </cell>
          <cell r="B2234" t="str">
            <v>URE</v>
          </cell>
        </row>
        <row r="2235">
          <cell r="A2235" t="str">
            <v>URS3217H</v>
          </cell>
          <cell r="B2235" t="str">
            <v>URE</v>
          </cell>
        </row>
        <row r="2236">
          <cell r="A2236" t="str">
            <v>URS3461H</v>
          </cell>
          <cell r="B2236" t="str">
            <v>URE</v>
          </cell>
        </row>
        <row r="2237">
          <cell r="A2237" t="str">
            <v>URS3687H</v>
          </cell>
          <cell r="B2237" t="str">
            <v>URE</v>
          </cell>
        </row>
        <row r="2238">
          <cell r="A2238" t="str">
            <v>URS3838H</v>
          </cell>
          <cell r="B2238" t="str">
            <v>URE</v>
          </cell>
        </row>
        <row r="2239">
          <cell r="A2239" t="str">
            <v>URS4276H</v>
          </cell>
          <cell r="B2239" t="str">
            <v>URE</v>
          </cell>
        </row>
        <row r="2240">
          <cell r="A2240" t="str">
            <v>URS4441H</v>
          </cell>
          <cell r="B2240" t="str">
            <v>URE</v>
          </cell>
        </row>
        <row r="2241">
          <cell r="A2241" t="str">
            <v>URS4743H</v>
          </cell>
          <cell r="B2241" t="str">
            <v>URE</v>
          </cell>
        </row>
        <row r="2242">
          <cell r="A2242" t="str">
            <v>URS4777H</v>
          </cell>
          <cell r="B2242" t="str">
            <v>URE</v>
          </cell>
        </row>
        <row r="2243">
          <cell r="A2243" t="str">
            <v>URS4913H</v>
          </cell>
          <cell r="B2243" t="str">
            <v>URE</v>
          </cell>
        </row>
        <row r="2244">
          <cell r="A2244" t="str">
            <v>URS6002H</v>
          </cell>
          <cell r="B2244" t="str">
            <v>URE</v>
          </cell>
        </row>
        <row r="2245">
          <cell r="A2245" t="str">
            <v>URS6231H</v>
          </cell>
          <cell r="B2245" t="str">
            <v>URE</v>
          </cell>
        </row>
        <row r="2246">
          <cell r="A2246" t="str">
            <v>URS6882H</v>
          </cell>
          <cell r="B2246" t="str">
            <v>URE</v>
          </cell>
        </row>
        <row r="2247">
          <cell r="A2247" t="str">
            <v>1547128</v>
          </cell>
          <cell r="B2247" t="str">
            <v>URN</v>
          </cell>
        </row>
        <row r="2248">
          <cell r="A2248" t="str">
            <v>1792501</v>
          </cell>
          <cell r="B2248" t="str">
            <v>URN</v>
          </cell>
        </row>
        <row r="2249">
          <cell r="A2249" t="str">
            <v>1838289</v>
          </cell>
          <cell r="B2249" t="str">
            <v>URN</v>
          </cell>
        </row>
        <row r="2250">
          <cell r="A2250" t="str">
            <v>2037992</v>
          </cell>
          <cell r="B2250" t="str">
            <v>URN</v>
          </cell>
        </row>
        <row r="2251">
          <cell r="A2251" t="str">
            <v>2054615</v>
          </cell>
          <cell r="B2251" t="str">
            <v>URN</v>
          </cell>
        </row>
        <row r="2252">
          <cell r="A2252" t="str">
            <v>2062958</v>
          </cell>
          <cell r="B2252" t="str">
            <v>URN</v>
          </cell>
        </row>
        <row r="2253">
          <cell r="A2253" t="str">
            <v>2062960</v>
          </cell>
          <cell r="B2253" t="str">
            <v>URN</v>
          </cell>
        </row>
        <row r="2254">
          <cell r="A2254" t="str">
            <v>2080370</v>
          </cell>
          <cell r="B2254" t="str">
            <v>URN</v>
          </cell>
        </row>
        <row r="2255">
          <cell r="A2255" t="str">
            <v>2094802</v>
          </cell>
          <cell r="B2255" t="str">
            <v>URN</v>
          </cell>
        </row>
        <row r="2256">
          <cell r="A2256" t="str">
            <v>PLT0220H</v>
          </cell>
          <cell r="B2256" t="str">
            <v>URN</v>
          </cell>
        </row>
        <row r="2257">
          <cell r="A2257" t="str">
            <v>1971210</v>
          </cell>
          <cell r="B2257" t="str">
            <v>URN</v>
          </cell>
        </row>
        <row r="2258">
          <cell r="A2258" t="str">
            <v>2070922</v>
          </cell>
          <cell r="B2258" t="str">
            <v>URN</v>
          </cell>
        </row>
        <row r="2259">
          <cell r="A2259" t="str">
            <v>1796496A</v>
          </cell>
          <cell r="B2259" t="str">
            <v>URN</v>
          </cell>
        </row>
        <row r="2260">
          <cell r="A2260" t="str">
            <v>WT7213</v>
          </cell>
          <cell r="B2260" t="str">
            <v>URN</v>
          </cell>
        </row>
        <row r="2261">
          <cell r="A2261" t="str">
            <v>DUCT4083</v>
          </cell>
          <cell r="B2261" t="str">
            <v>URN</v>
          </cell>
        </row>
        <row r="2262">
          <cell r="A2262" t="str">
            <v>1731826</v>
          </cell>
          <cell r="B2262" t="str">
            <v>URN</v>
          </cell>
        </row>
        <row r="2263">
          <cell r="A2263" t="str">
            <v>1969372</v>
          </cell>
          <cell r="B2263" t="str">
            <v>URN</v>
          </cell>
        </row>
        <row r="2264">
          <cell r="A2264" t="str">
            <v>1995660</v>
          </cell>
          <cell r="B2264" t="str">
            <v>URN</v>
          </cell>
        </row>
        <row r="2265">
          <cell r="A2265" t="str">
            <v>1950316</v>
          </cell>
          <cell r="B2265" t="str">
            <v>URN</v>
          </cell>
        </row>
        <row r="2266">
          <cell r="A2266" t="str">
            <v>1998829</v>
          </cell>
          <cell r="B2266" t="str">
            <v>URN</v>
          </cell>
        </row>
        <row r="2267">
          <cell r="A2267" t="str">
            <v>2002400</v>
          </cell>
          <cell r="B2267" t="str">
            <v>URN</v>
          </cell>
        </row>
        <row r="2268">
          <cell r="A2268" t="str">
            <v>2066125A</v>
          </cell>
          <cell r="B2268" t="str">
            <v>URN</v>
          </cell>
        </row>
        <row r="2269">
          <cell r="A2269" t="str">
            <v>1971229</v>
          </cell>
          <cell r="B2269" t="str">
            <v>URN</v>
          </cell>
        </row>
        <row r="2270">
          <cell r="A2270" t="str">
            <v>2022272</v>
          </cell>
          <cell r="B2270" t="str">
            <v>URN</v>
          </cell>
        </row>
        <row r="2271">
          <cell r="A2271" t="str">
            <v>2022273</v>
          </cell>
          <cell r="B2271" t="str">
            <v>URN</v>
          </cell>
        </row>
        <row r="2272">
          <cell r="A2272" t="str">
            <v>2022274</v>
          </cell>
          <cell r="B2272" t="str">
            <v>URN</v>
          </cell>
        </row>
        <row r="2273">
          <cell r="A2273" t="str">
            <v>2005264</v>
          </cell>
          <cell r="B2273" t="str">
            <v>URN</v>
          </cell>
        </row>
        <row r="2274">
          <cell r="A2274" t="str">
            <v>2005266</v>
          </cell>
          <cell r="B2274" t="str">
            <v>URN</v>
          </cell>
        </row>
        <row r="2275">
          <cell r="A2275" t="str">
            <v>2005267</v>
          </cell>
          <cell r="B2275" t="str">
            <v>URN</v>
          </cell>
        </row>
        <row r="2276">
          <cell r="A2276" t="str">
            <v>WT7355</v>
          </cell>
          <cell r="B2276" t="str">
            <v>URN</v>
          </cell>
        </row>
        <row r="2277">
          <cell r="A2277" t="str">
            <v>2002388</v>
          </cell>
          <cell r="B2277" t="str">
            <v>URN</v>
          </cell>
        </row>
        <row r="2278">
          <cell r="A2278" t="str">
            <v>2081734</v>
          </cell>
          <cell r="B2278" t="str">
            <v>URN</v>
          </cell>
        </row>
        <row r="2279">
          <cell r="A2279" t="str">
            <v>2001434</v>
          </cell>
          <cell r="B2279" t="str">
            <v>URN</v>
          </cell>
        </row>
        <row r="2280">
          <cell r="A2280" t="str">
            <v>2002092</v>
          </cell>
          <cell r="B2280" t="str">
            <v>URN</v>
          </cell>
        </row>
        <row r="2281">
          <cell r="A2281" t="str">
            <v>2002094</v>
          </cell>
          <cell r="B2281" t="str">
            <v>URN</v>
          </cell>
        </row>
        <row r="2282">
          <cell r="A2282" t="str">
            <v>2068173</v>
          </cell>
          <cell r="B2282" t="str">
            <v>URN</v>
          </cell>
        </row>
        <row r="2283">
          <cell r="A2283" t="str">
            <v>2068173A</v>
          </cell>
          <cell r="B2283" t="str">
            <v>URN</v>
          </cell>
        </row>
        <row r="2284">
          <cell r="A2284" t="str">
            <v>2030251</v>
          </cell>
          <cell r="B2284" t="str">
            <v>URN</v>
          </cell>
        </row>
        <row r="2285">
          <cell r="A2285" t="str">
            <v>2030253</v>
          </cell>
          <cell r="B2285" t="str">
            <v>URN</v>
          </cell>
        </row>
        <row r="2286">
          <cell r="A2286" t="str">
            <v>2030254</v>
          </cell>
          <cell r="B2286" t="str">
            <v>URN</v>
          </cell>
        </row>
        <row r="2287">
          <cell r="A2287" t="str">
            <v>2062952</v>
          </cell>
          <cell r="B2287" t="str">
            <v>URN</v>
          </cell>
        </row>
        <row r="2288">
          <cell r="A2288" t="str">
            <v>URS0220H</v>
          </cell>
          <cell r="B2288" t="str">
            <v>URN</v>
          </cell>
        </row>
        <row r="2289">
          <cell r="A2289" t="str">
            <v>1984542</v>
          </cell>
          <cell r="B2289" t="str">
            <v>URN</v>
          </cell>
        </row>
        <row r="2290">
          <cell r="A2290" t="str">
            <v>2053889</v>
          </cell>
          <cell r="B2290" t="str">
            <v>URN</v>
          </cell>
        </row>
        <row r="2291">
          <cell r="A2291" t="str">
            <v>2045248</v>
          </cell>
          <cell r="B2291" t="str">
            <v>URN</v>
          </cell>
        </row>
        <row r="2292">
          <cell r="A2292" t="str">
            <v>URS3682H</v>
          </cell>
          <cell r="B2292" t="str">
            <v>URN</v>
          </cell>
        </row>
        <row r="2293">
          <cell r="A2293" t="str">
            <v>URS3932H</v>
          </cell>
          <cell r="B2293" t="str">
            <v>URN</v>
          </cell>
        </row>
        <row r="2294">
          <cell r="A2294" t="str">
            <v>1833142A</v>
          </cell>
          <cell r="B2294" t="str">
            <v>URN</v>
          </cell>
        </row>
        <row r="2295">
          <cell r="A2295" t="str">
            <v>URS5034H</v>
          </cell>
          <cell r="B2295" t="str">
            <v>URN</v>
          </cell>
        </row>
        <row r="2296">
          <cell r="A2296" t="str">
            <v>URS6746H</v>
          </cell>
          <cell r="B2296" t="str">
            <v>URN</v>
          </cell>
        </row>
        <row r="2297">
          <cell r="A2297" t="str">
            <v>URS6828H</v>
          </cell>
          <cell r="B2297" t="str">
            <v>URN</v>
          </cell>
        </row>
        <row r="2298">
          <cell r="A2298" t="str">
            <v>URS7027H</v>
          </cell>
          <cell r="B2298" t="str">
            <v>URN</v>
          </cell>
        </row>
        <row r="2299">
          <cell r="A2299" t="str">
            <v>URS7088H</v>
          </cell>
          <cell r="B2299" t="str">
            <v>URN</v>
          </cell>
        </row>
        <row r="2300">
          <cell r="A2300" t="str">
            <v>URS7515H</v>
          </cell>
          <cell r="B2300" t="str">
            <v>URN</v>
          </cell>
        </row>
        <row r="2301">
          <cell r="A2301" t="str">
            <v>URS7874H</v>
          </cell>
          <cell r="B2301" t="str">
            <v>URN</v>
          </cell>
        </row>
        <row r="2302">
          <cell r="A2302" t="str">
            <v>URS7944H</v>
          </cell>
          <cell r="B2302" t="str">
            <v>URN</v>
          </cell>
        </row>
        <row r="2303">
          <cell r="A2303" t="str">
            <v>URS8030H</v>
          </cell>
          <cell r="B2303" t="str">
            <v>URN</v>
          </cell>
        </row>
        <row r="2304">
          <cell r="A2304" t="str">
            <v>2036014</v>
          </cell>
          <cell r="B2304" t="str">
            <v>URN</v>
          </cell>
        </row>
        <row r="2305">
          <cell r="A2305" t="str">
            <v>URS8233H</v>
          </cell>
          <cell r="B2305" t="str">
            <v>URN</v>
          </cell>
        </row>
        <row r="2306">
          <cell r="A2306" t="str">
            <v>WT7323</v>
          </cell>
          <cell r="B2306" t="str">
            <v>URN</v>
          </cell>
        </row>
        <row r="2307">
          <cell r="A2307" t="str">
            <v>DUCT8543</v>
          </cell>
          <cell r="B2307" t="str">
            <v>URN</v>
          </cell>
        </row>
        <row r="2308">
          <cell r="A2308" t="str">
            <v>2063356</v>
          </cell>
          <cell r="B2308" t="str">
            <v>URN</v>
          </cell>
        </row>
        <row r="2309">
          <cell r="A2309" t="str">
            <v>DUCT9041</v>
          </cell>
          <cell r="B2309" t="str">
            <v>URN</v>
          </cell>
        </row>
        <row r="2310">
          <cell r="A2310" t="str">
            <v>DUCT9314</v>
          </cell>
          <cell r="B2310" t="str">
            <v>URN</v>
          </cell>
        </row>
        <row r="2311">
          <cell r="A2311" t="str">
            <v>1688934</v>
          </cell>
          <cell r="B2311" t="str">
            <v>URS</v>
          </cell>
        </row>
        <row r="2312">
          <cell r="A2312" t="str">
            <v>2054738</v>
          </cell>
          <cell r="B2312" t="str">
            <v>URS</v>
          </cell>
        </row>
        <row r="2313">
          <cell r="A2313" t="str">
            <v>2085857</v>
          </cell>
          <cell r="B2313" t="str">
            <v>URS</v>
          </cell>
        </row>
        <row r="2314">
          <cell r="A2314" t="str">
            <v>JSC7111</v>
          </cell>
          <cell r="B2314" t="str">
            <v>URS</v>
          </cell>
        </row>
        <row r="2315">
          <cell r="A2315" t="str">
            <v>WSK8003</v>
          </cell>
          <cell r="B2315" t="str">
            <v>URS</v>
          </cell>
        </row>
        <row r="2316">
          <cell r="A2316" t="str">
            <v>2031411</v>
          </cell>
          <cell r="B2316" t="str">
            <v>URS</v>
          </cell>
        </row>
        <row r="2317">
          <cell r="A2317" t="str">
            <v>2001568</v>
          </cell>
          <cell r="B2317" t="str">
            <v>URS</v>
          </cell>
        </row>
        <row r="2318">
          <cell r="A2318" t="str">
            <v>2080354</v>
          </cell>
          <cell r="B2318" t="str">
            <v>URS</v>
          </cell>
        </row>
        <row r="2319">
          <cell r="A2319" t="str">
            <v>2080355</v>
          </cell>
          <cell r="B2319" t="str">
            <v>URS</v>
          </cell>
        </row>
        <row r="2320">
          <cell r="A2320" t="str">
            <v>WSK8005</v>
          </cell>
          <cell r="B2320" t="str">
            <v>URS</v>
          </cell>
        </row>
        <row r="2321">
          <cell r="A2321" t="str">
            <v>2070439</v>
          </cell>
          <cell r="B2321" t="str">
            <v>URS</v>
          </cell>
        </row>
        <row r="2322">
          <cell r="A2322" t="str">
            <v>URS4932H</v>
          </cell>
          <cell r="B2322" t="str">
            <v>URS</v>
          </cell>
        </row>
        <row r="2323">
          <cell r="A2323" t="str">
            <v>URS5313H</v>
          </cell>
          <cell r="B2323" t="str">
            <v>URS</v>
          </cell>
        </row>
        <row r="2324">
          <cell r="A2324" t="str">
            <v>URS7158H</v>
          </cell>
          <cell r="B2324" t="str">
            <v>URS</v>
          </cell>
        </row>
        <row r="2325">
          <cell r="A2325" t="str">
            <v>URS7894H</v>
          </cell>
          <cell r="B2325" t="str">
            <v>URS</v>
          </cell>
        </row>
        <row r="2326">
          <cell r="A2326" t="str">
            <v>WSS7061</v>
          </cell>
          <cell r="B2326" t="str">
            <v>URS</v>
          </cell>
        </row>
        <row r="2327">
          <cell r="A2327" t="str">
            <v>URS8444H</v>
          </cell>
          <cell r="B2327" t="str">
            <v>URS</v>
          </cell>
        </row>
        <row r="2328">
          <cell r="A2328" t="str">
            <v>1979656</v>
          </cell>
          <cell r="B2328" t="str">
            <v>URS</v>
          </cell>
        </row>
        <row r="2329">
          <cell r="A2329" t="str">
            <v>WSS7086</v>
          </cell>
          <cell r="B2329" t="str">
            <v>URS</v>
          </cell>
        </row>
        <row r="2330">
          <cell r="A2330" t="str">
            <v>SOM8521</v>
          </cell>
          <cell r="B2330" t="str">
            <v>AU013</v>
          </cell>
        </row>
        <row r="2331">
          <cell r="A2331" t="str">
            <v>SOM8535</v>
          </cell>
          <cell r="B2331" t="str">
            <v>AU013</v>
          </cell>
        </row>
        <row r="2332">
          <cell r="A2332" t="str">
            <v>SOM8542</v>
          </cell>
          <cell r="B2332" t="str">
            <v>AU013</v>
          </cell>
        </row>
        <row r="2333">
          <cell r="A2333" t="str">
            <v>SOM8579</v>
          </cell>
          <cell r="B2333" t="str">
            <v>AU013</v>
          </cell>
        </row>
        <row r="2334">
          <cell r="A2334" t="str">
            <v>SOM8625</v>
          </cell>
          <cell r="B2334" t="str">
            <v>AU002E</v>
          </cell>
        </row>
        <row r="2335">
          <cell r="A2335" t="str">
            <v>SOM8688</v>
          </cell>
          <cell r="B2335" t="str">
            <v>AU013</v>
          </cell>
        </row>
        <row r="2336">
          <cell r="A2336" t="str">
            <v>SOS8535</v>
          </cell>
          <cell r="B2336" t="str">
            <v>AU013</v>
          </cell>
        </row>
        <row r="2337">
          <cell r="A2337" t="str">
            <v>SOS8579</v>
          </cell>
          <cell r="B2337" t="str">
            <v>AU013</v>
          </cell>
        </row>
        <row r="2338">
          <cell r="A2338" t="str">
            <v>SOS8622</v>
          </cell>
          <cell r="B2338" t="str">
            <v>AU013</v>
          </cell>
        </row>
        <row r="2339">
          <cell r="A2339" t="str">
            <v>SOS8654</v>
          </cell>
          <cell r="B2339" t="str">
            <v>AU013</v>
          </cell>
        </row>
        <row r="2340">
          <cell r="A2340" t="str">
            <v>JSD7011</v>
          </cell>
          <cell r="B2340" t="str">
            <v>AU001S</v>
          </cell>
        </row>
        <row r="2341">
          <cell r="A2341" t="str">
            <v>JSD7012</v>
          </cell>
          <cell r="B2341" t="str">
            <v>AU001S</v>
          </cell>
        </row>
        <row r="2342">
          <cell r="A2342" t="str">
            <v>JSD7021</v>
          </cell>
          <cell r="B2342" t="str">
            <v>AU001S</v>
          </cell>
        </row>
        <row r="2343">
          <cell r="A2343" t="str">
            <v>JTB7905</v>
          </cell>
          <cell r="B2343" t="str">
            <v>AU004N</v>
          </cell>
        </row>
        <row r="2344">
          <cell r="A2344" t="str">
            <v>JSB8001</v>
          </cell>
          <cell r="B2344" t="str">
            <v>CC012</v>
          </cell>
        </row>
        <row r="2345">
          <cell r="A2345" t="str">
            <v>SO26216</v>
          </cell>
          <cell r="B2345" t="str">
            <v>CC002</v>
          </cell>
        </row>
        <row r="2346">
          <cell r="A2346" t="str">
            <v>KNK80003</v>
          </cell>
          <cell r="B2346" t="str">
            <v>DS002N</v>
          </cell>
        </row>
        <row r="2347">
          <cell r="A2347" t="str">
            <v>KNK80004</v>
          </cell>
          <cell r="B2347" t="str">
            <v>DS002N</v>
          </cell>
        </row>
        <row r="2348">
          <cell r="A2348" t="str">
            <v>KNK80005</v>
          </cell>
          <cell r="B2348" t="str">
            <v>DS002N</v>
          </cell>
        </row>
        <row r="2349">
          <cell r="A2349" t="str">
            <v>KNK80006</v>
          </cell>
          <cell r="B2349" t="str">
            <v>DS002N</v>
          </cell>
        </row>
        <row r="2350">
          <cell r="A2350" t="str">
            <v>KNR8RETR</v>
          </cell>
          <cell r="B2350" t="str">
            <v>DS002N</v>
          </cell>
        </row>
        <row r="2351">
          <cell r="A2351" t="str">
            <v>KNT80017</v>
          </cell>
          <cell r="B2351" t="str">
            <v>DS002N</v>
          </cell>
        </row>
        <row r="2352">
          <cell r="A2352" t="str">
            <v>KNT80018</v>
          </cell>
          <cell r="B2352" t="str">
            <v>DS002N</v>
          </cell>
        </row>
        <row r="2353">
          <cell r="A2353" t="str">
            <v>KNU80002</v>
          </cell>
          <cell r="B2353" t="str">
            <v>DS002N</v>
          </cell>
        </row>
        <row r="2354">
          <cell r="A2354" t="str">
            <v>KNU80012</v>
          </cell>
          <cell r="B2354" t="str">
            <v>DS002N</v>
          </cell>
        </row>
        <row r="2355">
          <cell r="A2355" t="str">
            <v>2030300</v>
          </cell>
          <cell r="B2355" t="str">
            <v>DS002S</v>
          </cell>
        </row>
        <row r="2356">
          <cell r="A2356" t="str">
            <v>2030301</v>
          </cell>
          <cell r="B2356" t="str">
            <v>DS002S</v>
          </cell>
        </row>
        <row r="2357">
          <cell r="A2357" t="str">
            <v>2031389</v>
          </cell>
          <cell r="B2357" t="str">
            <v>DS002C</v>
          </cell>
        </row>
        <row r="2358">
          <cell r="A2358" t="str">
            <v>2073424</v>
          </cell>
          <cell r="B2358" t="str">
            <v>DS002S</v>
          </cell>
        </row>
        <row r="2359">
          <cell r="A2359" t="str">
            <v>2077712</v>
          </cell>
          <cell r="B2359" t="str">
            <v>DS002C</v>
          </cell>
        </row>
        <row r="2360">
          <cell r="A2360" t="str">
            <v>2078330</v>
          </cell>
          <cell r="B2360" t="str">
            <v>DS002C</v>
          </cell>
        </row>
        <row r="2361">
          <cell r="A2361" t="str">
            <v>2079366</v>
          </cell>
          <cell r="B2361" t="str">
            <v>DS002S</v>
          </cell>
        </row>
        <row r="2362">
          <cell r="A2362" t="str">
            <v>2080674</v>
          </cell>
          <cell r="B2362" t="str">
            <v>DS002C</v>
          </cell>
        </row>
        <row r="2363">
          <cell r="A2363" t="str">
            <v>2080871</v>
          </cell>
          <cell r="B2363" t="str">
            <v>DS002C</v>
          </cell>
        </row>
        <row r="2364">
          <cell r="A2364" t="str">
            <v>2087342</v>
          </cell>
          <cell r="B2364" t="str">
            <v>DS002C</v>
          </cell>
        </row>
        <row r="2365">
          <cell r="A2365" t="str">
            <v>2098732</v>
          </cell>
          <cell r="B2365" t="str">
            <v>DS002C</v>
          </cell>
        </row>
        <row r="2366">
          <cell r="A2366" t="str">
            <v>2063575</v>
          </cell>
          <cell r="B2366" t="str">
            <v>DS003C</v>
          </cell>
        </row>
        <row r="2367">
          <cell r="A2367" t="str">
            <v>2081735</v>
          </cell>
          <cell r="B2367" t="str">
            <v>DS003C</v>
          </cell>
        </row>
        <row r="2368">
          <cell r="A2368" t="str">
            <v>2083995</v>
          </cell>
          <cell r="B2368" t="str">
            <v>DS003C</v>
          </cell>
        </row>
        <row r="2369">
          <cell r="A2369" t="str">
            <v>1907154</v>
          </cell>
          <cell r="B2369" t="str">
            <v>DS003C</v>
          </cell>
        </row>
        <row r="2370">
          <cell r="A2370" t="str">
            <v>2026311</v>
          </cell>
          <cell r="B2370" t="str">
            <v>DS003C</v>
          </cell>
        </row>
        <row r="2371">
          <cell r="A2371" t="str">
            <v>2026755</v>
          </cell>
          <cell r="B2371" t="str">
            <v>DS003C</v>
          </cell>
        </row>
        <row r="2372">
          <cell r="A2372" t="str">
            <v>2027966</v>
          </cell>
          <cell r="B2372" t="str">
            <v>DS003C</v>
          </cell>
        </row>
        <row r="2373">
          <cell r="A2373" t="str">
            <v>2027997</v>
          </cell>
          <cell r="B2373" t="str">
            <v>DS003C</v>
          </cell>
        </row>
        <row r="2374">
          <cell r="A2374" t="str">
            <v>2034283</v>
          </cell>
          <cell r="B2374" t="str">
            <v>DS003C</v>
          </cell>
        </row>
        <row r="2375">
          <cell r="A2375" t="str">
            <v>2067087</v>
          </cell>
          <cell r="B2375" t="str">
            <v>DS003C</v>
          </cell>
        </row>
        <row r="2376">
          <cell r="A2376" t="str">
            <v>2034305</v>
          </cell>
          <cell r="B2376" t="str">
            <v>DS003C</v>
          </cell>
        </row>
        <row r="2377">
          <cell r="A2377" t="str">
            <v>1664562A</v>
          </cell>
          <cell r="B2377" t="str">
            <v>DS003N</v>
          </cell>
        </row>
        <row r="2378">
          <cell r="A2378" t="str">
            <v>2036692</v>
          </cell>
          <cell r="B2378" t="str">
            <v>DS003N</v>
          </cell>
        </row>
        <row r="2379">
          <cell r="A2379" t="str">
            <v>2067270</v>
          </cell>
          <cell r="B2379" t="str">
            <v>DS003N</v>
          </cell>
        </row>
        <row r="2380">
          <cell r="A2380" t="str">
            <v>2067271</v>
          </cell>
          <cell r="B2380" t="str">
            <v>DS003N</v>
          </cell>
        </row>
        <row r="2381">
          <cell r="A2381" t="str">
            <v>2085145</v>
          </cell>
          <cell r="B2381" t="str">
            <v>DS003N</v>
          </cell>
        </row>
        <row r="2382">
          <cell r="A2382" t="str">
            <v>2085146</v>
          </cell>
          <cell r="B2382" t="str">
            <v>DS003N</v>
          </cell>
        </row>
        <row r="2383">
          <cell r="A2383" t="str">
            <v>2085148</v>
          </cell>
          <cell r="B2383" t="str">
            <v>DS003N</v>
          </cell>
        </row>
        <row r="2384">
          <cell r="A2384" t="str">
            <v>1909874</v>
          </cell>
          <cell r="B2384" t="str">
            <v>DS003N</v>
          </cell>
        </row>
        <row r="2385">
          <cell r="A2385" t="str">
            <v>1996566</v>
          </cell>
          <cell r="B2385" t="str">
            <v>DS003N</v>
          </cell>
        </row>
        <row r="2386">
          <cell r="A2386" t="str">
            <v>KNI85002</v>
          </cell>
          <cell r="B2386" t="str">
            <v>DS003N</v>
          </cell>
        </row>
        <row r="2387">
          <cell r="A2387" t="str">
            <v>KNK85004</v>
          </cell>
          <cell r="B2387" t="str">
            <v>DS003N</v>
          </cell>
        </row>
        <row r="2388">
          <cell r="A2388" t="str">
            <v>KNR75045</v>
          </cell>
          <cell r="B2388" t="str">
            <v>DS003N</v>
          </cell>
        </row>
        <row r="2389">
          <cell r="A2389" t="str">
            <v>1854989</v>
          </cell>
          <cell r="B2389" t="str">
            <v>DS003N</v>
          </cell>
        </row>
        <row r="2390">
          <cell r="A2390" t="str">
            <v>1854994</v>
          </cell>
          <cell r="B2390" t="str">
            <v>DS003N</v>
          </cell>
        </row>
        <row r="2391">
          <cell r="A2391" t="str">
            <v>1854999</v>
          </cell>
          <cell r="B2391" t="str">
            <v>DS003N</v>
          </cell>
        </row>
        <row r="2392">
          <cell r="A2392" t="str">
            <v>1650191</v>
          </cell>
          <cell r="B2392" t="str">
            <v>DS003N</v>
          </cell>
        </row>
        <row r="2393">
          <cell r="A2393" t="str">
            <v>1850091</v>
          </cell>
          <cell r="B2393" t="str">
            <v>DS003S</v>
          </cell>
        </row>
        <row r="2394">
          <cell r="A2394" t="str">
            <v>2062949</v>
          </cell>
          <cell r="B2394" t="str">
            <v>DS003S</v>
          </cell>
        </row>
        <row r="2395">
          <cell r="A2395" t="str">
            <v>2072989</v>
          </cell>
          <cell r="B2395" t="str">
            <v>DS003S</v>
          </cell>
        </row>
        <row r="2396">
          <cell r="A2396" t="str">
            <v>2079365</v>
          </cell>
          <cell r="B2396" t="str">
            <v>DS003S</v>
          </cell>
        </row>
        <row r="2397">
          <cell r="A2397" t="str">
            <v>2090146</v>
          </cell>
          <cell r="B2397" t="str">
            <v>DS003S</v>
          </cell>
        </row>
        <row r="2398">
          <cell r="A2398" t="str">
            <v>ESS8807</v>
          </cell>
          <cell r="B2398" t="str">
            <v>DS003S</v>
          </cell>
        </row>
        <row r="2399">
          <cell r="A2399" t="str">
            <v>2023759</v>
          </cell>
          <cell r="B2399" t="str">
            <v>DS003S</v>
          </cell>
        </row>
        <row r="2400">
          <cell r="A2400" t="str">
            <v>2090903</v>
          </cell>
          <cell r="B2400" t="str">
            <v>DS003S</v>
          </cell>
        </row>
        <row r="2401">
          <cell r="A2401" t="str">
            <v>2074962</v>
          </cell>
          <cell r="B2401" t="str">
            <v>DS003S</v>
          </cell>
        </row>
        <row r="2402">
          <cell r="A2402" t="str">
            <v>TSN8005</v>
          </cell>
          <cell r="B2402" t="str">
            <v>DS003S</v>
          </cell>
        </row>
        <row r="2403">
          <cell r="A2403" t="str">
            <v>TSX8005</v>
          </cell>
          <cell r="B2403" t="str">
            <v>DS003S</v>
          </cell>
        </row>
        <row r="2404">
          <cell r="A2404" t="str">
            <v>2036090</v>
          </cell>
          <cell r="B2404" t="str">
            <v>DS004C</v>
          </cell>
        </row>
        <row r="2405">
          <cell r="A2405" t="str">
            <v>2080220</v>
          </cell>
          <cell r="B2405" t="str">
            <v>DS004C</v>
          </cell>
        </row>
        <row r="2406">
          <cell r="A2406" t="str">
            <v>ECS80700</v>
          </cell>
          <cell r="B2406" t="str">
            <v>DS004C</v>
          </cell>
        </row>
        <row r="2407">
          <cell r="A2407" t="str">
            <v>SCF8099</v>
          </cell>
          <cell r="B2407" t="str">
            <v>DS004C</v>
          </cell>
        </row>
        <row r="2408">
          <cell r="A2408" t="str">
            <v>SCP8099</v>
          </cell>
          <cell r="B2408" t="str">
            <v>DS004C</v>
          </cell>
        </row>
        <row r="2409">
          <cell r="A2409" t="str">
            <v>2006970</v>
          </cell>
          <cell r="B2409" t="str">
            <v>DS004C</v>
          </cell>
        </row>
        <row r="2410">
          <cell r="A2410" t="str">
            <v>2074876</v>
          </cell>
          <cell r="B2410" t="str">
            <v>DS004C</v>
          </cell>
        </row>
        <row r="2411">
          <cell r="A2411" t="str">
            <v>2081856</v>
          </cell>
          <cell r="B2411" t="str">
            <v>DS004C</v>
          </cell>
        </row>
        <row r="2412">
          <cell r="A2412" t="str">
            <v>2091039</v>
          </cell>
          <cell r="B2412" t="str">
            <v>DS004C</v>
          </cell>
        </row>
        <row r="2413">
          <cell r="A2413" t="str">
            <v>2091112</v>
          </cell>
          <cell r="B2413" t="str">
            <v>DS004C</v>
          </cell>
        </row>
        <row r="2414">
          <cell r="A2414" t="str">
            <v>2096650</v>
          </cell>
          <cell r="B2414" t="str">
            <v>DS004C</v>
          </cell>
        </row>
        <row r="2415">
          <cell r="A2415" t="str">
            <v>2091095</v>
          </cell>
          <cell r="B2415" t="str">
            <v>DS004N</v>
          </cell>
        </row>
        <row r="2416">
          <cell r="A2416" t="str">
            <v>2091097</v>
          </cell>
          <cell r="B2416" t="str">
            <v>DS004N</v>
          </cell>
        </row>
        <row r="2417">
          <cell r="A2417" t="str">
            <v>2091143</v>
          </cell>
          <cell r="B2417" t="str">
            <v>DS004N</v>
          </cell>
        </row>
        <row r="2418">
          <cell r="A2418" t="str">
            <v>2091144</v>
          </cell>
          <cell r="B2418" t="str">
            <v>DS004N</v>
          </cell>
        </row>
        <row r="2419">
          <cell r="A2419" t="str">
            <v>2091145</v>
          </cell>
          <cell r="B2419" t="str">
            <v>DS004N</v>
          </cell>
        </row>
        <row r="2420">
          <cell r="A2420" t="str">
            <v>SNU8099</v>
          </cell>
          <cell r="B2420" t="str">
            <v>DS004N</v>
          </cell>
        </row>
        <row r="2421">
          <cell r="A2421" t="str">
            <v>SNZ8099</v>
          </cell>
          <cell r="B2421" t="str">
            <v>DS004N</v>
          </cell>
        </row>
        <row r="2422">
          <cell r="A2422" t="str">
            <v>KNK87004</v>
          </cell>
          <cell r="B2422" t="str">
            <v>DS004N</v>
          </cell>
        </row>
        <row r="2423">
          <cell r="A2423" t="str">
            <v>KNK87005</v>
          </cell>
          <cell r="B2423" t="str">
            <v>DS004N</v>
          </cell>
        </row>
        <row r="2424">
          <cell r="A2424" t="str">
            <v>KNK88507</v>
          </cell>
          <cell r="B2424" t="str">
            <v>DS004N</v>
          </cell>
        </row>
        <row r="2425">
          <cell r="A2425" t="str">
            <v>KNT86003</v>
          </cell>
          <cell r="B2425" t="str">
            <v>DS004N</v>
          </cell>
        </row>
        <row r="2426">
          <cell r="A2426" t="str">
            <v>KNT86004</v>
          </cell>
          <cell r="B2426" t="str">
            <v>DS004N</v>
          </cell>
        </row>
        <row r="2427">
          <cell r="A2427" t="str">
            <v>2054646</v>
          </cell>
          <cell r="B2427" t="str">
            <v>DS004N</v>
          </cell>
        </row>
        <row r="2428">
          <cell r="A2428" t="str">
            <v>2097397</v>
          </cell>
          <cell r="B2428" t="str">
            <v>DS004S</v>
          </cell>
        </row>
        <row r="2429">
          <cell r="A2429" t="str">
            <v>2097398</v>
          </cell>
          <cell r="B2429" t="str">
            <v>DS004S</v>
          </cell>
        </row>
        <row r="2430">
          <cell r="A2430" t="str">
            <v>2097400</v>
          </cell>
          <cell r="B2430" t="str">
            <v>DS004S</v>
          </cell>
        </row>
        <row r="2431">
          <cell r="A2431" t="str">
            <v>2097404</v>
          </cell>
          <cell r="B2431" t="str">
            <v>DS004S</v>
          </cell>
        </row>
        <row r="2432">
          <cell r="A2432" t="str">
            <v>2097458</v>
          </cell>
          <cell r="B2432" t="str">
            <v>DS004S</v>
          </cell>
        </row>
        <row r="2433">
          <cell r="A2433" t="str">
            <v>2097463</v>
          </cell>
          <cell r="B2433" t="str">
            <v>DS004S</v>
          </cell>
        </row>
        <row r="2434">
          <cell r="A2434" t="str">
            <v>2097465</v>
          </cell>
          <cell r="B2434" t="str">
            <v>DS004S</v>
          </cell>
        </row>
        <row r="2435">
          <cell r="A2435" t="str">
            <v>2097466</v>
          </cell>
          <cell r="B2435" t="str">
            <v>DS004S</v>
          </cell>
        </row>
        <row r="2436">
          <cell r="A2436" t="str">
            <v>2097479</v>
          </cell>
          <cell r="B2436" t="str">
            <v>DS004S</v>
          </cell>
        </row>
        <row r="2437">
          <cell r="A2437" t="str">
            <v>ESK80008</v>
          </cell>
          <cell r="B2437" t="str">
            <v>DS004S</v>
          </cell>
        </row>
        <row r="2438">
          <cell r="A2438" t="str">
            <v>ESK80009</v>
          </cell>
          <cell r="B2438" t="str">
            <v>DS004S</v>
          </cell>
        </row>
        <row r="2439">
          <cell r="A2439" t="str">
            <v>ESS8012</v>
          </cell>
          <cell r="B2439" t="str">
            <v>DS004S</v>
          </cell>
        </row>
        <row r="2440">
          <cell r="A2440" t="str">
            <v>ESS8019</v>
          </cell>
          <cell r="B2440" t="str">
            <v>DS004S</v>
          </cell>
        </row>
        <row r="2441">
          <cell r="A2441" t="str">
            <v>2035558</v>
          </cell>
          <cell r="B2441" t="str">
            <v>DS004S</v>
          </cell>
        </row>
        <row r="2442">
          <cell r="A2442" t="str">
            <v>2072987</v>
          </cell>
          <cell r="B2442" t="str">
            <v>DS004S</v>
          </cell>
        </row>
        <row r="2443">
          <cell r="A2443" t="str">
            <v>2077332</v>
          </cell>
          <cell r="B2443" t="str">
            <v>DS004S</v>
          </cell>
        </row>
        <row r="2444">
          <cell r="A2444" t="str">
            <v>2078672</v>
          </cell>
          <cell r="B2444" t="str">
            <v>DS004S</v>
          </cell>
        </row>
        <row r="2445">
          <cell r="A2445" t="str">
            <v>2085618</v>
          </cell>
          <cell r="B2445" t="str">
            <v>DS004S</v>
          </cell>
        </row>
        <row r="2446">
          <cell r="A2446" t="str">
            <v>2100171</v>
          </cell>
          <cell r="B2446" t="str">
            <v>DS004S</v>
          </cell>
        </row>
        <row r="2447">
          <cell r="A2447" t="str">
            <v>2035091</v>
          </cell>
          <cell r="B2447" t="str">
            <v>DS005N</v>
          </cell>
        </row>
        <row r="2448">
          <cell r="A2448" t="str">
            <v>1851967</v>
          </cell>
          <cell r="B2448" t="str">
            <v>DS005S</v>
          </cell>
        </row>
        <row r="2449">
          <cell r="A2449" t="str">
            <v>1993995</v>
          </cell>
          <cell r="B2449" t="str">
            <v>DS005S</v>
          </cell>
        </row>
        <row r="2450">
          <cell r="A2450" t="str">
            <v>1994073</v>
          </cell>
          <cell r="B2450" t="str">
            <v>DS005S</v>
          </cell>
        </row>
        <row r="2451">
          <cell r="A2451" t="str">
            <v>1994132</v>
          </cell>
          <cell r="B2451" t="str">
            <v>DS005S</v>
          </cell>
        </row>
        <row r="2452">
          <cell r="A2452" t="str">
            <v>2004613</v>
          </cell>
          <cell r="B2452" t="str">
            <v>DS005S</v>
          </cell>
        </row>
        <row r="2453">
          <cell r="A2453" t="str">
            <v>2007000</v>
          </cell>
          <cell r="B2453" t="str">
            <v>DS005S</v>
          </cell>
        </row>
        <row r="2454">
          <cell r="A2454" t="str">
            <v>2010841</v>
          </cell>
          <cell r="B2454" t="str">
            <v>DS005S</v>
          </cell>
        </row>
        <row r="2455">
          <cell r="A2455" t="str">
            <v>2016077</v>
          </cell>
          <cell r="B2455" t="str">
            <v>DS005S</v>
          </cell>
        </row>
        <row r="2456">
          <cell r="A2456" t="str">
            <v>2016776</v>
          </cell>
          <cell r="B2456" t="str">
            <v>DS005S</v>
          </cell>
        </row>
        <row r="2457">
          <cell r="A2457" t="str">
            <v>2022886</v>
          </cell>
          <cell r="B2457" t="str">
            <v>DS005C</v>
          </cell>
        </row>
        <row r="2458">
          <cell r="A2458" t="str">
            <v>2027657</v>
          </cell>
          <cell r="B2458" t="str">
            <v>DS005S</v>
          </cell>
        </row>
        <row r="2459">
          <cell r="A2459" t="str">
            <v>2027716</v>
          </cell>
          <cell r="B2459" t="str">
            <v>DS005S</v>
          </cell>
        </row>
        <row r="2460">
          <cell r="A2460" t="str">
            <v>2027754</v>
          </cell>
          <cell r="B2460" t="str">
            <v>DS005S</v>
          </cell>
        </row>
        <row r="2461">
          <cell r="A2461" t="str">
            <v>2030447</v>
          </cell>
          <cell r="B2461" t="str">
            <v>DS005S</v>
          </cell>
        </row>
        <row r="2462">
          <cell r="A2462" t="str">
            <v>2030820</v>
          </cell>
          <cell r="B2462" t="str">
            <v>DS005C</v>
          </cell>
        </row>
        <row r="2463">
          <cell r="A2463" t="str">
            <v>2034651</v>
          </cell>
          <cell r="B2463" t="str">
            <v>DS005S</v>
          </cell>
        </row>
        <row r="2464">
          <cell r="A2464" t="str">
            <v>2036067</v>
          </cell>
          <cell r="B2464" t="str">
            <v>DS005N</v>
          </cell>
        </row>
        <row r="2465">
          <cell r="A2465" t="str">
            <v>2036068</v>
          </cell>
          <cell r="B2465" t="str">
            <v>DS005N</v>
          </cell>
        </row>
        <row r="2466">
          <cell r="A2466" t="str">
            <v>2036069</v>
          </cell>
          <cell r="B2466" t="str">
            <v>DS005N</v>
          </cell>
        </row>
        <row r="2467">
          <cell r="A2467" t="str">
            <v>2046490</v>
          </cell>
          <cell r="B2467" t="str">
            <v>DS005N</v>
          </cell>
        </row>
        <row r="2468">
          <cell r="A2468" t="str">
            <v>2063422</v>
          </cell>
          <cell r="B2468" t="str">
            <v>DS005N</v>
          </cell>
        </row>
        <row r="2469">
          <cell r="A2469" t="str">
            <v>2066067</v>
          </cell>
          <cell r="B2469" t="str">
            <v>DS005C</v>
          </cell>
        </row>
        <row r="2470">
          <cell r="A2470" t="str">
            <v>2068435</v>
          </cell>
          <cell r="B2470" t="str">
            <v>DS005C</v>
          </cell>
        </row>
        <row r="2471">
          <cell r="A2471" t="str">
            <v>2078397</v>
          </cell>
          <cell r="B2471" t="str">
            <v>DS005C</v>
          </cell>
        </row>
        <row r="2472">
          <cell r="A2472" t="str">
            <v>2078668</v>
          </cell>
          <cell r="B2472" t="str">
            <v>DS005S</v>
          </cell>
        </row>
        <row r="2473">
          <cell r="A2473" t="str">
            <v>2078669</v>
          </cell>
          <cell r="B2473" t="str">
            <v>DS005S</v>
          </cell>
        </row>
        <row r="2474">
          <cell r="A2474" t="str">
            <v>2078670</v>
          </cell>
          <cell r="B2474" t="str">
            <v>DS005S</v>
          </cell>
        </row>
        <row r="2475">
          <cell r="A2475" t="str">
            <v>2084694</v>
          </cell>
          <cell r="B2475" t="str">
            <v>DS005C</v>
          </cell>
        </row>
        <row r="2476">
          <cell r="A2476" t="str">
            <v>2094902</v>
          </cell>
          <cell r="B2476" t="str">
            <v>DS005C</v>
          </cell>
        </row>
        <row r="2477">
          <cell r="A2477" t="str">
            <v>2094906</v>
          </cell>
          <cell r="B2477" t="str">
            <v>DS005C</v>
          </cell>
        </row>
        <row r="2478">
          <cell r="A2478" t="str">
            <v>2096637</v>
          </cell>
          <cell r="B2478" t="str">
            <v>DS005C</v>
          </cell>
        </row>
        <row r="2479">
          <cell r="A2479" t="str">
            <v>2098731</v>
          </cell>
          <cell r="B2479" t="str">
            <v>DS005N</v>
          </cell>
        </row>
        <row r="2480">
          <cell r="A2480" t="str">
            <v>2098882</v>
          </cell>
          <cell r="B2480" t="str">
            <v>DS005N</v>
          </cell>
        </row>
        <row r="2481">
          <cell r="A2481" t="str">
            <v>2100000</v>
          </cell>
          <cell r="B2481" t="str">
            <v>DS005S</v>
          </cell>
        </row>
        <row r="2482">
          <cell r="A2482" t="str">
            <v>PNI80010</v>
          </cell>
          <cell r="B2482" t="str">
            <v>DS005N</v>
          </cell>
        </row>
        <row r="2483">
          <cell r="A2483" t="str">
            <v>PNI80011</v>
          </cell>
          <cell r="B2483" t="str">
            <v>DS005N</v>
          </cell>
        </row>
        <row r="2484">
          <cell r="A2484" t="str">
            <v>PNI80013</v>
          </cell>
          <cell r="B2484" t="str">
            <v>DS005N</v>
          </cell>
        </row>
        <row r="2485">
          <cell r="A2485" t="str">
            <v>PNI80014</v>
          </cell>
          <cell r="B2485" t="str">
            <v>DS005N</v>
          </cell>
        </row>
        <row r="2486">
          <cell r="A2486" t="str">
            <v>PNK70064</v>
          </cell>
          <cell r="B2486" t="str">
            <v>DS005N</v>
          </cell>
        </row>
        <row r="2487">
          <cell r="A2487" t="str">
            <v>PNK80007</v>
          </cell>
          <cell r="B2487" t="str">
            <v>DS005N</v>
          </cell>
        </row>
        <row r="2488">
          <cell r="A2488" t="str">
            <v>PNK80009</v>
          </cell>
          <cell r="B2488" t="str">
            <v>DS005N</v>
          </cell>
        </row>
        <row r="2489">
          <cell r="A2489" t="str">
            <v>TSX8000</v>
          </cell>
          <cell r="B2489" t="str">
            <v>DS005S</v>
          </cell>
        </row>
        <row r="2490">
          <cell r="A2490" t="str">
            <v>2078696</v>
          </cell>
          <cell r="B2490" t="str">
            <v>EHC</v>
          </cell>
        </row>
        <row r="2491">
          <cell r="A2491" t="str">
            <v>1684206</v>
          </cell>
          <cell r="B2491" t="str">
            <v>HVWC</v>
          </cell>
        </row>
        <row r="2492">
          <cell r="A2492" t="str">
            <v>2078386</v>
          </cell>
          <cell r="B2492" t="str">
            <v>HVWC</v>
          </cell>
        </row>
        <row r="2493">
          <cell r="A2493" t="str">
            <v>2078389</v>
          </cell>
          <cell r="B2493" t="str">
            <v>HVWC</v>
          </cell>
        </row>
        <row r="2494">
          <cell r="A2494" t="str">
            <v>2078414</v>
          </cell>
          <cell r="B2494" t="str">
            <v>HVWC</v>
          </cell>
        </row>
        <row r="2495">
          <cell r="A2495" t="str">
            <v>2098803</v>
          </cell>
          <cell r="B2495" t="str">
            <v>HVWC</v>
          </cell>
        </row>
        <row r="2496">
          <cell r="A2496" t="str">
            <v>2007873</v>
          </cell>
          <cell r="B2496" t="str">
            <v>HVWN</v>
          </cell>
        </row>
        <row r="2497">
          <cell r="A2497" t="str">
            <v>2094890</v>
          </cell>
          <cell r="B2497" t="str">
            <v>HVWN</v>
          </cell>
        </row>
        <row r="2498">
          <cell r="A2498" t="str">
            <v>WNB7129A</v>
          </cell>
          <cell r="B2498" t="str">
            <v>HVWN</v>
          </cell>
        </row>
        <row r="2499">
          <cell r="A2499" t="str">
            <v>1570336</v>
          </cell>
          <cell r="B2499" t="str">
            <v>HVWS</v>
          </cell>
        </row>
        <row r="2500">
          <cell r="A2500" t="str">
            <v>1960544</v>
          </cell>
          <cell r="B2500" t="str">
            <v>HVWS</v>
          </cell>
        </row>
        <row r="2501">
          <cell r="A2501" t="str">
            <v>2087281</v>
          </cell>
          <cell r="B2501" t="str">
            <v>HVWS</v>
          </cell>
        </row>
        <row r="2502">
          <cell r="A2502" t="str">
            <v>2074923</v>
          </cell>
          <cell r="B2502" t="str">
            <v>RIHVC</v>
          </cell>
        </row>
        <row r="2503">
          <cell r="A2503" t="str">
            <v>2078467</v>
          </cell>
          <cell r="B2503" t="str">
            <v>RIHVC</v>
          </cell>
        </row>
        <row r="2504">
          <cell r="A2504" t="str">
            <v>2084131</v>
          </cell>
          <cell r="B2504" t="str">
            <v>RIHVC</v>
          </cell>
        </row>
        <row r="2505">
          <cell r="A2505" t="str">
            <v>1648188A</v>
          </cell>
          <cell r="B2505" t="str">
            <v>RIHVC</v>
          </cell>
        </row>
        <row r="2506">
          <cell r="A2506" t="str">
            <v>2000837</v>
          </cell>
          <cell r="B2506" t="str">
            <v>RIHVN</v>
          </cell>
        </row>
        <row r="2507">
          <cell r="A2507" t="str">
            <v>2005043</v>
          </cell>
          <cell r="B2507" t="str">
            <v>RIHVN</v>
          </cell>
        </row>
        <row r="2508">
          <cell r="A2508" t="str">
            <v>2018621</v>
          </cell>
          <cell r="B2508" t="str">
            <v>RIHVN</v>
          </cell>
        </row>
        <row r="2509">
          <cell r="A2509" t="str">
            <v>2018644</v>
          </cell>
          <cell r="B2509" t="str">
            <v>RIHVN</v>
          </cell>
        </row>
        <row r="2510">
          <cell r="A2510" t="str">
            <v>2029679</v>
          </cell>
          <cell r="B2510" t="str">
            <v>RIHVN</v>
          </cell>
        </row>
        <row r="2511">
          <cell r="A2511" t="str">
            <v>2040726</v>
          </cell>
          <cell r="B2511" t="str">
            <v>RIHVN</v>
          </cell>
        </row>
        <row r="2512">
          <cell r="A2512" t="str">
            <v>2042802</v>
          </cell>
          <cell r="B2512" t="str">
            <v>RIHVN</v>
          </cell>
        </row>
        <row r="2513">
          <cell r="A2513" t="str">
            <v>2083993</v>
          </cell>
          <cell r="B2513" t="str">
            <v>RIHVN</v>
          </cell>
        </row>
        <row r="2514">
          <cell r="A2514" t="str">
            <v>2090651</v>
          </cell>
          <cell r="B2514" t="str">
            <v>RIHVN</v>
          </cell>
        </row>
        <row r="2515">
          <cell r="A2515" t="str">
            <v>WND8002</v>
          </cell>
          <cell r="B2515" t="str">
            <v>RIHVN</v>
          </cell>
        </row>
        <row r="2516">
          <cell r="A2516" t="str">
            <v>WNB7129</v>
          </cell>
          <cell r="B2516" t="str">
            <v>HVWN</v>
          </cell>
        </row>
        <row r="2517">
          <cell r="A2517" t="str">
            <v>1860393</v>
          </cell>
          <cell r="B2517" t="str">
            <v>NUC</v>
          </cell>
        </row>
        <row r="2518">
          <cell r="A2518" t="str">
            <v>2082471</v>
          </cell>
          <cell r="B2518" t="str">
            <v>ICC</v>
          </cell>
        </row>
        <row r="2519">
          <cell r="A2519" t="str">
            <v>2095890</v>
          </cell>
          <cell r="B2519" t="str">
            <v>ICC</v>
          </cell>
        </row>
        <row r="2520">
          <cell r="A2520" t="str">
            <v>2100059</v>
          </cell>
          <cell r="B2520" t="str">
            <v>ICC</v>
          </cell>
        </row>
        <row r="2521">
          <cell r="A2521" t="str">
            <v>2087409</v>
          </cell>
          <cell r="B2521" t="str">
            <v>ICC</v>
          </cell>
        </row>
        <row r="2522">
          <cell r="A2522" t="str">
            <v>2018617</v>
          </cell>
          <cell r="B2522" t="str">
            <v>ICC</v>
          </cell>
        </row>
        <row r="2523">
          <cell r="A2523" t="str">
            <v>2099011</v>
          </cell>
          <cell r="B2523" t="str">
            <v>ICC</v>
          </cell>
        </row>
        <row r="2524">
          <cell r="A2524" t="str">
            <v>2087192</v>
          </cell>
          <cell r="B2524" t="str">
            <v>ICN</v>
          </cell>
        </row>
        <row r="2525">
          <cell r="A2525" t="str">
            <v>2054797</v>
          </cell>
          <cell r="B2525" t="str">
            <v>ICN</v>
          </cell>
        </row>
        <row r="2526">
          <cell r="A2526" t="str">
            <v>1858835</v>
          </cell>
          <cell r="B2526" t="str">
            <v>ICN</v>
          </cell>
        </row>
        <row r="2527">
          <cell r="A2527" t="str">
            <v>WND8004</v>
          </cell>
          <cell r="B2527" t="str">
            <v>ICN</v>
          </cell>
        </row>
        <row r="2528">
          <cell r="A2528" t="str">
            <v>WND8005</v>
          </cell>
          <cell r="B2528" t="str">
            <v>ICN</v>
          </cell>
        </row>
        <row r="2529">
          <cell r="A2529" t="str">
            <v>2086669</v>
          </cell>
          <cell r="B2529" t="str">
            <v>ICN</v>
          </cell>
        </row>
        <row r="2530">
          <cell r="A2530" t="str">
            <v>WND8006</v>
          </cell>
          <cell r="B2530" t="str">
            <v>ICN</v>
          </cell>
        </row>
        <row r="2531">
          <cell r="A2531" t="str">
            <v>WNF8001</v>
          </cell>
          <cell r="B2531" t="str">
            <v>ICN</v>
          </cell>
        </row>
        <row r="2532">
          <cell r="A2532" t="str">
            <v>2020693</v>
          </cell>
          <cell r="B2532" t="str">
            <v>ICC</v>
          </cell>
        </row>
        <row r="2533">
          <cell r="A2533" t="str">
            <v>2045291</v>
          </cell>
          <cell r="B2533" t="str">
            <v>ICC</v>
          </cell>
        </row>
        <row r="2534">
          <cell r="A2534" t="str">
            <v>UCL2614H</v>
          </cell>
          <cell r="B2534" t="str">
            <v>ICS</v>
          </cell>
        </row>
        <row r="2535">
          <cell r="A2535" t="str">
            <v>1818886A</v>
          </cell>
          <cell r="B2535" t="str">
            <v>ICN</v>
          </cell>
        </row>
        <row r="2536">
          <cell r="A2536" t="str">
            <v>UCL2728H</v>
          </cell>
          <cell r="B2536" t="str">
            <v>ICS</v>
          </cell>
        </row>
        <row r="2537">
          <cell r="A2537" t="str">
            <v>1611293A</v>
          </cell>
          <cell r="B2537" t="str">
            <v>ICN</v>
          </cell>
        </row>
        <row r="2538">
          <cell r="A2538" t="str">
            <v>2022215</v>
          </cell>
          <cell r="B2538" t="str">
            <v>ICC</v>
          </cell>
        </row>
        <row r="2539">
          <cell r="A2539" t="str">
            <v>2095988</v>
          </cell>
          <cell r="B2539" t="str">
            <v>ICC</v>
          </cell>
        </row>
        <row r="2540">
          <cell r="A2540" t="str">
            <v>1725006A</v>
          </cell>
          <cell r="B2540" t="str">
            <v>ICN</v>
          </cell>
        </row>
        <row r="2541">
          <cell r="A2541" t="str">
            <v>2062950</v>
          </cell>
          <cell r="B2541" t="str">
            <v>ICN</v>
          </cell>
        </row>
        <row r="2542">
          <cell r="A2542" t="str">
            <v>2062182</v>
          </cell>
          <cell r="B2542" t="str">
            <v>ICN</v>
          </cell>
        </row>
        <row r="2543">
          <cell r="A2543" t="str">
            <v>2067031</v>
          </cell>
          <cell r="B2543" t="str">
            <v>ICC</v>
          </cell>
        </row>
        <row r="2544">
          <cell r="A2544" t="str">
            <v>2045199</v>
          </cell>
          <cell r="B2544" t="str">
            <v>ICN</v>
          </cell>
        </row>
        <row r="2545">
          <cell r="A2545" t="str">
            <v>WTE7023</v>
          </cell>
          <cell r="B2545" t="str">
            <v>ICC</v>
          </cell>
        </row>
        <row r="2546">
          <cell r="A2546" t="str">
            <v>2037958</v>
          </cell>
          <cell r="B2546" t="str">
            <v>ICS</v>
          </cell>
        </row>
        <row r="2547">
          <cell r="A2547" t="str">
            <v>2096457</v>
          </cell>
          <cell r="B2547" t="str">
            <v>ICC</v>
          </cell>
        </row>
        <row r="2548">
          <cell r="A2548" t="str">
            <v>2002937</v>
          </cell>
          <cell r="B2548" t="str">
            <v>ICN</v>
          </cell>
        </row>
        <row r="2549">
          <cell r="A2549" t="str">
            <v>WSC7005</v>
          </cell>
          <cell r="B2549" t="str">
            <v>ICS</v>
          </cell>
        </row>
        <row r="2550">
          <cell r="A2550" t="str">
            <v>1458407</v>
          </cell>
          <cell r="B2550" t="str">
            <v>LV001C</v>
          </cell>
        </row>
        <row r="2551">
          <cell r="A2551" t="str">
            <v>2095883</v>
          </cell>
          <cell r="B2551" t="str">
            <v>LV001C</v>
          </cell>
        </row>
        <row r="2552">
          <cell r="A2552" t="str">
            <v>2046043</v>
          </cell>
          <cell r="B2552" t="str">
            <v>LV001C</v>
          </cell>
        </row>
        <row r="2553">
          <cell r="A2553" t="str">
            <v>2051553</v>
          </cell>
          <cell r="B2553" t="str">
            <v>LV001C</v>
          </cell>
        </row>
        <row r="2554">
          <cell r="A2554" t="str">
            <v>2061571</v>
          </cell>
          <cell r="B2554" t="str">
            <v>LV001C</v>
          </cell>
        </row>
        <row r="2555">
          <cell r="A2555" t="str">
            <v>2090702</v>
          </cell>
          <cell r="B2555" t="str">
            <v>LV001C</v>
          </cell>
        </row>
        <row r="2556">
          <cell r="A2556" t="str">
            <v>2091042</v>
          </cell>
          <cell r="B2556" t="str">
            <v>LV001C</v>
          </cell>
        </row>
        <row r="2557">
          <cell r="A2557" t="str">
            <v>2091110</v>
          </cell>
          <cell r="B2557" t="str">
            <v>LV001C</v>
          </cell>
        </row>
        <row r="2558">
          <cell r="A2558" t="str">
            <v>2091153</v>
          </cell>
          <cell r="B2558" t="str">
            <v>LV001C</v>
          </cell>
        </row>
        <row r="2559">
          <cell r="A2559" t="str">
            <v>2091158</v>
          </cell>
          <cell r="B2559" t="str">
            <v>LV001C</v>
          </cell>
        </row>
        <row r="2560">
          <cell r="A2560" t="str">
            <v>2094578</v>
          </cell>
          <cell r="B2560" t="str">
            <v>LV001C</v>
          </cell>
        </row>
        <row r="2561">
          <cell r="A2561" t="str">
            <v>2094715</v>
          </cell>
          <cell r="B2561" t="str">
            <v>LV001C</v>
          </cell>
        </row>
        <row r="2562">
          <cell r="A2562" t="str">
            <v>2094718</v>
          </cell>
          <cell r="B2562" t="str">
            <v>LV001C</v>
          </cell>
        </row>
        <row r="2563">
          <cell r="A2563" t="str">
            <v>2094722</v>
          </cell>
          <cell r="B2563" t="str">
            <v>LV001C</v>
          </cell>
        </row>
        <row r="2564">
          <cell r="A2564" t="str">
            <v>2094725</v>
          </cell>
          <cell r="B2564" t="str">
            <v>LV001C</v>
          </cell>
        </row>
        <row r="2565">
          <cell r="A2565" t="str">
            <v>2094727</v>
          </cell>
          <cell r="B2565" t="str">
            <v>LV001C</v>
          </cell>
        </row>
        <row r="2566">
          <cell r="A2566" t="str">
            <v>2062944</v>
          </cell>
          <cell r="B2566" t="str">
            <v>LV001N</v>
          </cell>
        </row>
        <row r="2567">
          <cell r="A2567" t="str">
            <v>2083260</v>
          </cell>
          <cell r="B2567" t="str">
            <v>LV001N</v>
          </cell>
        </row>
        <row r="2568">
          <cell r="A2568" t="str">
            <v>2083346</v>
          </cell>
          <cell r="B2568" t="str">
            <v>LV001N</v>
          </cell>
        </row>
        <row r="2569">
          <cell r="A2569" t="str">
            <v>2083416</v>
          </cell>
          <cell r="B2569" t="str">
            <v>LV001N</v>
          </cell>
        </row>
        <row r="2570">
          <cell r="A2570" t="str">
            <v>2083630</v>
          </cell>
          <cell r="B2570" t="str">
            <v>LV001N</v>
          </cell>
        </row>
        <row r="2571">
          <cell r="A2571" t="str">
            <v>2083632</v>
          </cell>
          <cell r="B2571" t="str">
            <v>LV001N</v>
          </cell>
        </row>
        <row r="2572">
          <cell r="A2572" t="str">
            <v>2083749</v>
          </cell>
          <cell r="B2572" t="str">
            <v>LV001N</v>
          </cell>
        </row>
        <row r="2573">
          <cell r="A2573" t="str">
            <v>2085806</v>
          </cell>
          <cell r="B2573" t="str">
            <v>LV001N</v>
          </cell>
        </row>
        <row r="2574">
          <cell r="A2574" t="str">
            <v>2085849</v>
          </cell>
          <cell r="B2574" t="str">
            <v>LV001N</v>
          </cell>
        </row>
        <row r="2575">
          <cell r="A2575" t="str">
            <v>2089704</v>
          </cell>
          <cell r="B2575" t="str">
            <v>LV001N</v>
          </cell>
        </row>
        <row r="2576">
          <cell r="A2576" t="str">
            <v>2089710</v>
          </cell>
          <cell r="B2576" t="str">
            <v>LV001N</v>
          </cell>
        </row>
        <row r="2577">
          <cell r="A2577" t="str">
            <v>2090480</v>
          </cell>
          <cell r="B2577" t="str">
            <v>LV001N</v>
          </cell>
        </row>
        <row r="2578">
          <cell r="A2578" t="str">
            <v>2090512</v>
          </cell>
          <cell r="B2578" t="str">
            <v>LV001N</v>
          </cell>
        </row>
        <row r="2579">
          <cell r="A2579" t="str">
            <v>2090529</v>
          </cell>
          <cell r="B2579" t="str">
            <v>LV001N</v>
          </cell>
        </row>
        <row r="2580">
          <cell r="A2580" t="str">
            <v>2090542</v>
          </cell>
          <cell r="B2580" t="str">
            <v>LV001N</v>
          </cell>
        </row>
        <row r="2581">
          <cell r="A2581" t="str">
            <v>2091857</v>
          </cell>
          <cell r="B2581" t="str">
            <v>LV001N</v>
          </cell>
        </row>
        <row r="2582">
          <cell r="A2582" t="str">
            <v>2094572</v>
          </cell>
          <cell r="B2582" t="str">
            <v>LV001N</v>
          </cell>
        </row>
        <row r="2583">
          <cell r="A2583" t="str">
            <v>2095133</v>
          </cell>
          <cell r="B2583" t="str">
            <v>LV001N</v>
          </cell>
        </row>
        <row r="2584">
          <cell r="A2584" t="str">
            <v>2095247</v>
          </cell>
          <cell r="B2584" t="str">
            <v>LV001N</v>
          </cell>
        </row>
        <row r="2585">
          <cell r="A2585" t="str">
            <v>2095294</v>
          </cell>
          <cell r="B2585" t="str">
            <v>LV001N</v>
          </cell>
        </row>
        <row r="2586">
          <cell r="A2586" t="str">
            <v>2096656</v>
          </cell>
          <cell r="B2586" t="str">
            <v>LV001S</v>
          </cell>
        </row>
        <row r="2587">
          <cell r="A2587" t="str">
            <v>WSK8010</v>
          </cell>
          <cell r="B2587" t="str">
            <v>LV001S</v>
          </cell>
        </row>
        <row r="2588">
          <cell r="A2588" t="str">
            <v>1885048</v>
          </cell>
          <cell r="B2588" t="str">
            <v>LV002C</v>
          </cell>
        </row>
        <row r="2589">
          <cell r="A2589" t="str">
            <v>1967075</v>
          </cell>
          <cell r="B2589" t="str">
            <v>LV002C</v>
          </cell>
        </row>
        <row r="2590">
          <cell r="A2590" t="str">
            <v>2048671</v>
          </cell>
          <cell r="B2590" t="str">
            <v>LV002C</v>
          </cell>
        </row>
        <row r="2591">
          <cell r="A2591" t="str">
            <v>2068307</v>
          </cell>
          <cell r="B2591" t="str">
            <v>LV002C</v>
          </cell>
        </row>
        <row r="2592">
          <cell r="A2592" t="str">
            <v>2081074</v>
          </cell>
          <cell r="B2592" t="str">
            <v>LV002C</v>
          </cell>
        </row>
        <row r="2593">
          <cell r="A2593" t="str">
            <v>2085412</v>
          </cell>
          <cell r="B2593" t="str">
            <v>LV002C</v>
          </cell>
        </row>
        <row r="2594">
          <cell r="A2594" t="str">
            <v>2029832</v>
          </cell>
          <cell r="B2594" t="str">
            <v>LV002N</v>
          </cell>
        </row>
        <row r="2595">
          <cell r="A2595" t="str">
            <v>2067266</v>
          </cell>
          <cell r="B2595" t="str">
            <v>LV002N</v>
          </cell>
        </row>
        <row r="2596">
          <cell r="A2596" t="str">
            <v>2070762</v>
          </cell>
          <cell r="B2596" t="str">
            <v>LV002N</v>
          </cell>
        </row>
        <row r="2597">
          <cell r="A2597" t="str">
            <v>2081736</v>
          </cell>
          <cell r="B2597" t="str">
            <v>LV002N</v>
          </cell>
        </row>
        <row r="2598">
          <cell r="A2598" t="str">
            <v>2084128</v>
          </cell>
          <cell r="B2598" t="str">
            <v>LV002N</v>
          </cell>
        </row>
        <row r="2599">
          <cell r="A2599" t="str">
            <v>2099886</v>
          </cell>
          <cell r="B2599" t="str">
            <v>LV002N</v>
          </cell>
        </row>
        <row r="2600">
          <cell r="A2600" t="str">
            <v>1985117</v>
          </cell>
          <cell r="B2600" t="str">
            <v>LV002S</v>
          </cell>
        </row>
        <row r="2601">
          <cell r="A2601" t="str">
            <v>2019278</v>
          </cell>
          <cell r="B2601" t="str">
            <v>LV002S</v>
          </cell>
        </row>
        <row r="2602">
          <cell r="A2602" t="str">
            <v>2074847</v>
          </cell>
          <cell r="B2602" t="str">
            <v>LV002S</v>
          </cell>
        </row>
        <row r="2603">
          <cell r="A2603" t="str">
            <v>WSK7108</v>
          </cell>
          <cell r="B2603" t="str">
            <v>LV002S</v>
          </cell>
        </row>
        <row r="2604">
          <cell r="A2604" t="str">
            <v>WSS7100</v>
          </cell>
          <cell r="B2604" t="str">
            <v>LV002S</v>
          </cell>
        </row>
        <row r="2605">
          <cell r="A2605" t="str">
            <v>1570962</v>
          </cell>
          <cell r="B2605" t="str">
            <v>LV003N</v>
          </cell>
        </row>
        <row r="2606">
          <cell r="A2606" t="str">
            <v>1639609</v>
          </cell>
          <cell r="B2606" t="str">
            <v>LV003N</v>
          </cell>
        </row>
        <row r="2607">
          <cell r="A2607" t="str">
            <v>1673168</v>
          </cell>
          <cell r="B2607" t="str">
            <v>LV003N</v>
          </cell>
        </row>
        <row r="2608">
          <cell r="A2608" t="str">
            <v>1961879</v>
          </cell>
          <cell r="B2608" t="str">
            <v>LV003N</v>
          </cell>
        </row>
        <row r="2609">
          <cell r="A2609" t="str">
            <v>2037978</v>
          </cell>
          <cell r="B2609" t="str">
            <v>LV003N</v>
          </cell>
        </row>
        <row r="2610">
          <cell r="A2610" t="str">
            <v>2045255</v>
          </cell>
          <cell r="B2610" t="str">
            <v>LV003S</v>
          </cell>
        </row>
        <row r="2611">
          <cell r="A2611" t="str">
            <v>WSK7109</v>
          </cell>
          <cell r="B2611" t="str">
            <v>LV003S</v>
          </cell>
        </row>
        <row r="2612">
          <cell r="A2612" t="str">
            <v>2067052</v>
          </cell>
          <cell r="B2612" t="str">
            <v>LV001S</v>
          </cell>
        </row>
        <row r="2613">
          <cell r="A2613" t="str">
            <v>TSN8004</v>
          </cell>
          <cell r="B2613" t="str">
            <v>LV001S</v>
          </cell>
        </row>
        <row r="2614">
          <cell r="A2614" t="str">
            <v>TSX8004</v>
          </cell>
          <cell r="B2614" t="str">
            <v>LV001S</v>
          </cell>
        </row>
        <row r="2615">
          <cell r="A2615" t="str">
            <v>1866629</v>
          </cell>
          <cell r="B2615" t="str">
            <v>LV002N</v>
          </cell>
        </row>
        <row r="2616">
          <cell r="A2616" t="str">
            <v>SCK8097</v>
          </cell>
          <cell r="B2616" t="str">
            <v>LV004C</v>
          </cell>
        </row>
        <row r="2617">
          <cell r="A2617" t="str">
            <v>SCS8097</v>
          </cell>
          <cell r="B2617" t="str">
            <v>LV004C</v>
          </cell>
        </row>
        <row r="2618">
          <cell r="A2618" t="str">
            <v>SNI8097</v>
          </cell>
          <cell r="B2618" t="str">
            <v>LV004N</v>
          </cell>
        </row>
        <row r="2619">
          <cell r="A2619" t="str">
            <v>SNO8097</v>
          </cell>
          <cell r="B2619" t="str">
            <v>LV004N</v>
          </cell>
        </row>
        <row r="2620">
          <cell r="A2620" t="str">
            <v>SNZ8097</v>
          </cell>
          <cell r="B2620" t="str">
            <v>LV004N</v>
          </cell>
        </row>
        <row r="2621">
          <cell r="A2621" t="str">
            <v>SSP8097</v>
          </cell>
          <cell r="B2621" t="str">
            <v>LV004S</v>
          </cell>
        </row>
        <row r="2622">
          <cell r="A2622" t="str">
            <v>1940514</v>
          </cell>
          <cell r="B2622" t="str">
            <v>NUC</v>
          </cell>
        </row>
        <row r="2623">
          <cell r="A2623" t="str">
            <v>WSS7121</v>
          </cell>
          <cell r="B2623" t="str">
            <v>NUS</v>
          </cell>
        </row>
        <row r="2624">
          <cell r="A2624" t="str">
            <v>1791329</v>
          </cell>
          <cell r="B2624" t="str">
            <v>NUC</v>
          </cell>
        </row>
        <row r="2625">
          <cell r="A2625" t="str">
            <v>2034373</v>
          </cell>
          <cell r="B2625" t="str">
            <v>NUC</v>
          </cell>
        </row>
        <row r="2626">
          <cell r="A2626" t="str">
            <v>1866702</v>
          </cell>
          <cell r="B2626" t="str">
            <v>NUC</v>
          </cell>
        </row>
        <row r="2627">
          <cell r="A2627" t="str">
            <v>2062170</v>
          </cell>
          <cell r="B2627" t="str">
            <v>NUN</v>
          </cell>
        </row>
        <row r="2628">
          <cell r="A2628" t="str">
            <v>2014303</v>
          </cell>
          <cell r="B2628" t="str">
            <v>NUN</v>
          </cell>
        </row>
        <row r="2629">
          <cell r="A2629" t="str">
            <v>2082221</v>
          </cell>
          <cell r="B2629" t="str">
            <v>NUC</v>
          </cell>
        </row>
        <row r="2630">
          <cell r="A2630" t="str">
            <v>2098975</v>
          </cell>
          <cell r="B2630" t="str">
            <v>NUC</v>
          </cell>
        </row>
        <row r="2631">
          <cell r="A2631" t="str">
            <v>2099901</v>
          </cell>
          <cell r="B2631" t="str">
            <v>NUC</v>
          </cell>
        </row>
        <row r="2632">
          <cell r="A2632" t="str">
            <v>1790859</v>
          </cell>
          <cell r="B2632" t="str">
            <v>NUN</v>
          </cell>
        </row>
        <row r="2633">
          <cell r="A2633" t="str">
            <v>2021784</v>
          </cell>
          <cell r="B2633" t="str">
            <v>NUS</v>
          </cell>
        </row>
        <row r="2634">
          <cell r="A2634" t="str">
            <v>WTB7096</v>
          </cell>
          <cell r="B2634" t="str">
            <v>NUN</v>
          </cell>
        </row>
        <row r="2635">
          <cell r="A2635" t="str">
            <v>2035179</v>
          </cell>
          <cell r="B2635" t="str">
            <v>NUS</v>
          </cell>
        </row>
        <row r="2636">
          <cell r="A2636" t="str">
            <v>2035180</v>
          </cell>
          <cell r="B2636" t="str">
            <v>NUS</v>
          </cell>
        </row>
        <row r="2637">
          <cell r="A2637" t="str">
            <v>2072935</v>
          </cell>
          <cell r="B2637" t="str">
            <v>NUS</v>
          </cell>
        </row>
        <row r="2638">
          <cell r="A2638" t="str">
            <v>2003251</v>
          </cell>
          <cell r="B2638" t="str">
            <v>PR022</v>
          </cell>
        </row>
        <row r="2639">
          <cell r="A2639" t="str">
            <v>2003252</v>
          </cell>
          <cell r="B2639" t="str">
            <v>PR022</v>
          </cell>
        </row>
        <row r="2640">
          <cell r="A2640" t="str">
            <v>2007706</v>
          </cell>
          <cell r="B2640" t="str">
            <v>PR022</v>
          </cell>
        </row>
        <row r="2641">
          <cell r="A2641" t="str">
            <v>2086058</v>
          </cell>
          <cell r="B2641" t="str">
            <v>PR022</v>
          </cell>
        </row>
        <row r="2642">
          <cell r="A2642" t="str">
            <v>2097409</v>
          </cell>
          <cell r="B2642" t="str">
            <v>PR029</v>
          </cell>
        </row>
        <row r="2643">
          <cell r="A2643" t="str">
            <v>2097410</v>
          </cell>
          <cell r="B2643" t="str">
            <v>PR029</v>
          </cell>
        </row>
        <row r="2644">
          <cell r="A2644" t="str">
            <v>2098000</v>
          </cell>
          <cell r="B2644" t="str">
            <v>PR029</v>
          </cell>
        </row>
        <row r="2645">
          <cell r="A2645" t="str">
            <v>2098001</v>
          </cell>
          <cell r="B2645" t="str">
            <v>PR029</v>
          </cell>
        </row>
        <row r="2646">
          <cell r="A2646" t="str">
            <v>2098002</v>
          </cell>
          <cell r="B2646" t="str">
            <v>PR029</v>
          </cell>
        </row>
        <row r="2647">
          <cell r="A2647" t="str">
            <v>2098003</v>
          </cell>
          <cell r="B2647" t="str">
            <v>PR029</v>
          </cell>
        </row>
        <row r="2648">
          <cell r="A2648" t="str">
            <v>2098004</v>
          </cell>
          <cell r="B2648" t="str">
            <v>PR029</v>
          </cell>
        </row>
        <row r="2649">
          <cell r="A2649" t="str">
            <v>2098005</v>
          </cell>
          <cell r="B2649" t="str">
            <v>PR029</v>
          </cell>
        </row>
        <row r="2650">
          <cell r="A2650" t="str">
            <v>1813733</v>
          </cell>
          <cell r="B2650" t="str">
            <v>PR054</v>
          </cell>
        </row>
        <row r="2651">
          <cell r="A2651" t="str">
            <v>1984669</v>
          </cell>
          <cell r="B2651" t="str">
            <v>PR054</v>
          </cell>
        </row>
        <row r="2652">
          <cell r="A2652" t="str">
            <v>1752156A</v>
          </cell>
          <cell r="B2652" t="str">
            <v>PR054</v>
          </cell>
        </row>
        <row r="2653">
          <cell r="A2653" t="str">
            <v>1952019</v>
          </cell>
          <cell r="B2653" t="str">
            <v>PR096</v>
          </cell>
        </row>
        <row r="2654">
          <cell r="A2654" t="str">
            <v>WSK7021</v>
          </cell>
          <cell r="B2654" t="str">
            <v>PR100</v>
          </cell>
        </row>
        <row r="2655">
          <cell r="A2655" t="str">
            <v>2084116</v>
          </cell>
          <cell r="B2655" t="str">
            <v>PR073</v>
          </cell>
        </row>
        <row r="2656">
          <cell r="A2656" t="str">
            <v>CA610801</v>
          </cell>
          <cell r="B2656" t="str">
            <v>PR177</v>
          </cell>
        </row>
        <row r="2657">
          <cell r="A2657" t="str">
            <v>WCB7010</v>
          </cell>
          <cell r="B2657" t="str">
            <v>PR145</v>
          </cell>
        </row>
        <row r="2658">
          <cell r="A2658" t="str">
            <v>WNB4203A</v>
          </cell>
          <cell r="B2658" t="str">
            <v>PR017</v>
          </cell>
        </row>
        <row r="2659">
          <cell r="A2659" t="str">
            <v>WNB7031A</v>
          </cell>
          <cell r="B2659" t="str">
            <v>PR035</v>
          </cell>
        </row>
        <row r="2660">
          <cell r="A2660" t="str">
            <v>WNB7132</v>
          </cell>
          <cell r="B2660" t="str">
            <v>PR035</v>
          </cell>
        </row>
        <row r="2661">
          <cell r="A2661" t="str">
            <v>WNB7138</v>
          </cell>
          <cell r="B2661" t="str">
            <v>PR244</v>
          </cell>
        </row>
        <row r="2662">
          <cell r="A2662" t="str">
            <v>WNB8001</v>
          </cell>
          <cell r="B2662" t="str">
            <v>PR101</v>
          </cell>
        </row>
        <row r="2663">
          <cell r="A2663" t="str">
            <v>WNB8005</v>
          </cell>
          <cell r="B2663" t="str">
            <v>PR165</v>
          </cell>
        </row>
        <row r="2664">
          <cell r="A2664" t="str">
            <v>WND5553A</v>
          </cell>
          <cell r="B2664" t="str">
            <v>PR054</v>
          </cell>
        </row>
        <row r="2665">
          <cell r="A2665" t="str">
            <v>WND6000</v>
          </cell>
          <cell r="B2665" t="str">
            <v>PR020</v>
          </cell>
        </row>
        <row r="2666">
          <cell r="A2666" t="str">
            <v>WND6930</v>
          </cell>
          <cell r="B2666" t="str">
            <v>PR143</v>
          </cell>
        </row>
        <row r="2667">
          <cell r="A2667" t="str">
            <v>WND7009</v>
          </cell>
          <cell r="B2667" t="str">
            <v>PR240</v>
          </cell>
        </row>
        <row r="2668">
          <cell r="A2668" t="str">
            <v>WNF5039A</v>
          </cell>
          <cell r="B2668" t="str">
            <v>PR054</v>
          </cell>
        </row>
        <row r="2669">
          <cell r="A2669" t="str">
            <v>WTB6074A</v>
          </cell>
          <cell r="B2669" t="str">
            <v>PR145</v>
          </cell>
        </row>
        <row r="2670">
          <cell r="A2670" t="str">
            <v>WTB6810A</v>
          </cell>
          <cell r="B2670" t="str">
            <v>PR167</v>
          </cell>
        </row>
        <row r="2671">
          <cell r="A2671" t="str">
            <v>WTB7143</v>
          </cell>
          <cell r="B2671" t="str">
            <v>PR144</v>
          </cell>
        </row>
        <row r="2672">
          <cell r="A2672" t="str">
            <v>WTB7194</v>
          </cell>
          <cell r="B2672" t="str">
            <v>PR493</v>
          </cell>
        </row>
        <row r="2673">
          <cell r="A2673" t="str">
            <v>WTB7202</v>
          </cell>
          <cell r="B2673" t="str">
            <v>PR168</v>
          </cell>
        </row>
        <row r="2674">
          <cell r="A2674" t="str">
            <v>WTB7220</v>
          </cell>
          <cell r="B2674" t="str">
            <v>PR471</v>
          </cell>
        </row>
        <row r="2675">
          <cell r="A2675" t="str">
            <v>WTB7234</v>
          </cell>
          <cell r="B2675" t="str">
            <v>PR471</v>
          </cell>
        </row>
        <row r="2676">
          <cell r="A2676" t="str">
            <v>WTB7277</v>
          </cell>
          <cell r="B2676" t="str">
            <v>PR168</v>
          </cell>
        </row>
        <row r="2677">
          <cell r="A2677" t="str">
            <v>WTB7507</v>
          </cell>
          <cell r="B2677" t="str">
            <v>PR019</v>
          </cell>
        </row>
        <row r="2678">
          <cell r="A2678" t="str">
            <v>WTB7901</v>
          </cell>
          <cell r="B2678" t="str">
            <v>PR065</v>
          </cell>
        </row>
        <row r="2679">
          <cell r="A2679" t="str">
            <v>WTC6073</v>
          </cell>
          <cell r="B2679" t="str">
            <v>PR280</v>
          </cell>
        </row>
        <row r="2680">
          <cell r="A2680" t="str">
            <v>WTC7002</v>
          </cell>
          <cell r="B2680" t="str">
            <v>PR311</v>
          </cell>
        </row>
        <row r="2681">
          <cell r="A2681" t="str">
            <v>WTC8001</v>
          </cell>
          <cell r="B2681" t="str">
            <v>PR206</v>
          </cell>
        </row>
        <row r="2682">
          <cell r="A2682" t="str">
            <v>WTE6000</v>
          </cell>
          <cell r="B2682" t="str">
            <v>PR022</v>
          </cell>
        </row>
        <row r="2683">
          <cell r="A2683" t="str">
            <v>WTE7007</v>
          </cell>
          <cell r="B2683" t="str">
            <v>PR096</v>
          </cell>
        </row>
        <row r="2684">
          <cell r="A2684" t="str">
            <v>WTE7012</v>
          </cell>
          <cell r="B2684" t="str">
            <v>PR177</v>
          </cell>
        </row>
        <row r="2685">
          <cell r="A2685" t="str">
            <v>WTE7032</v>
          </cell>
          <cell r="B2685" t="str">
            <v>PR061</v>
          </cell>
        </row>
        <row r="2686">
          <cell r="A2686" t="str">
            <v>1994366</v>
          </cell>
          <cell r="B2686" t="str">
            <v>PR100</v>
          </cell>
        </row>
        <row r="2687">
          <cell r="A2687" t="str">
            <v>2070918</v>
          </cell>
          <cell r="B2687" t="str">
            <v>PR145</v>
          </cell>
        </row>
        <row r="2688">
          <cell r="A2688" t="str">
            <v>1791984A</v>
          </cell>
          <cell r="B2688" t="str">
            <v>PR244</v>
          </cell>
        </row>
        <row r="2689">
          <cell r="A2689" t="str">
            <v>1797103A</v>
          </cell>
          <cell r="B2689" t="str">
            <v>PR244</v>
          </cell>
        </row>
        <row r="2690">
          <cell r="A2690" t="str">
            <v>1810790A</v>
          </cell>
          <cell r="B2690" t="str">
            <v>PR244</v>
          </cell>
        </row>
        <row r="2691">
          <cell r="A2691" t="str">
            <v>2098854</v>
          </cell>
          <cell r="B2691" t="str">
            <v>PR319</v>
          </cell>
        </row>
        <row r="2692">
          <cell r="A2692" t="str">
            <v>1721272A</v>
          </cell>
          <cell r="B2692" t="str">
            <v>PR319</v>
          </cell>
        </row>
        <row r="2693">
          <cell r="A2693" t="str">
            <v>JNB7043</v>
          </cell>
          <cell r="B2693" t="str">
            <v>PS008N</v>
          </cell>
        </row>
        <row r="2694">
          <cell r="A2694" t="str">
            <v>JTB7116</v>
          </cell>
          <cell r="B2694" t="str">
            <v>PS008N</v>
          </cell>
        </row>
        <row r="2695">
          <cell r="A2695" t="str">
            <v>WSC6011</v>
          </cell>
          <cell r="B2695" t="str">
            <v>PS008S</v>
          </cell>
        </row>
        <row r="2696">
          <cell r="A2696" t="str">
            <v>WSD7003</v>
          </cell>
          <cell r="B2696" t="str">
            <v>PS008S</v>
          </cell>
        </row>
        <row r="2697">
          <cell r="A2697" t="str">
            <v>WTB4200</v>
          </cell>
          <cell r="B2697" t="str">
            <v>PS008C</v>
          </cell>
        </row>
        <row r="2698">
          <cell r="A2698" t="str">
            <v>WTB6192</v>
          </cell>
          <cell r="B2698" t="str">
            <v>PS008N</v>
          </cell>
        </row>
        <row r="2699">
          <cell r="A2699" t="str">
            <v>SO03178A</v>
          </cell>
          <cell r="B2699" t="str">
            <v>RIRRE</v>
          </cell>
        </row>
        <row r="2700">
          <cell r="A2700" t="str">
            <v>2097655</v>
          </cell>
          <cell r="B2700" t="str">
            <v>RIRRC</v>
          </cell>
        </row>
        <row r="2701">
          <cell r="A2701" t="str">
            <v>2097664</v>
          </cell>
          <cell r="B2701" t="str">
            <v>RIRRC</v>
          </cell>
        </row>
        <row r="2702">
          <cell r="A2702" t="str">
            <v>2097668</v>
          </cell>
          <cell r="B2702" t="str">
            <v>RIRRC</v>
          </cell>
        </row>
        <row r="2703">
          <cell r="A2703" t="str">
            <v>2057578</v>
          </cell>
          <cell r="B2703" t="str">
            <v>RIRRS</v>
          </cell>
        </row>
        <row r="2704">
          <cell r="A2704" t="str">
            <v>2057596</v>
          </cell>
          <cell r="B2704" t="str">
            <v>RIRRS</v>
          </cell>
        </row>
        <row r="2705">
          <cell r="A2705" t="str">
            <v>2057597</v>
          </cell>
          <cell r="B2705" t="str">
            <v>RIRRS</v>
          </cell>
        </row>
        <row r="2706">
          <cell r="A2706" t="str">
            <v>2063664</v>
          </cell>
          <cell r="B2706" t="str">
            <v>RIRRS</v>
          </cell>
        </row>
        <row r="2707">
          <cell r="A2707" t="str">
            <v>1963088</v>
          </cell>
          <cell r="B2707" t="str">
            <v>SL001C</v>
          </cell>
        </row>
        <row r="2708">
          <cell r="A2708" t="str">
            <v>2078905</v>
          </cell>
          <cell r="B2708" t="str">
            <v>SL001C</v>
          </cell>
        </row>
        <row r="2709">
          <cell r="A2709" t="str">
            <v>1765498A</v>
          </cell>
          <cell r="B2709" t="str">
            <v>SL001C</v>
          </cell>
        </row>
        <row r="2710">
          <cell r="A2710" t="str">
            <v>1780832A</v>
          </cell>
          <cell r="B2710" t="str">
            <v>SL001C</v>
          </cell>
        </row>
        <row r="2711">
          <cell r="A2711" t="str">
            <v>1796891</v>
          </cell>
          <cell r="B2711" t="str">
            <v>SL001N</v>
          </cell>
        </row>
        <row r="2712">
          <cell r="A2712" t="str">
            <v>2031316</v>
          </cell>
          <cell r="B2712" t="str">
            <v>SL001N</v>
          </cell>
        </row>
        <row r="2713">
          <cell r="A2713" t="str">
            <v>2074164</v>
          </cell>
          <cell r="B2713" t="str">
            <v>SL001N</v>
          </cell>
        </row>
        <row r="2714">
          <cell r="A2714" t="str">
            <v>2074167</v>
          </cell>
          <cell r="B2714" t="str">
            <v>SL001N</v>
          </cell>
        </row>
        <row r="2715">
          <cell r="A2715" t="str">
            <v>2090659</v>
          </cell>
          <cell r="B2715" t="str">
            <v>SL001N</v>
          </cell>
        </row>
        <row r="2716">
          <cell r="A2716" t="str">
            <v>1966482</v>
          </cell>
          <cell r="B2716" t="str">
            <v>SL001S</v>
          </cell>
        </row>
        <row r="2717">
          <cell r="A2717" t="str">
            <v>WSK7092</v>
          </cell>
          <cell r="B2717" t="str">
            <v>SL001S</v>
          </cell>
        </row>
        <row r="2718">
          <cell r="A2718" t="str">
            <v>WSK8000</v>
          </cell>
          <cell r="B2718" t="str">
            <v>SL001S</v>
          </cell>
        </row>
        <row r="2719">
          <cell r="A2719" t="str">
            <v>WSS7056</v>
          </cell>
          <cell r="B2719" t="str">
            <v>SL001S</v>
          </cell>
        </row>
        <row r="2720">
          <cell r="A2720" t="str">
            <v>WSS8000</v>
          </cell>
          <cell r="B2720" t="str">
            <v>SL001S</v>
          </cell>
        </row>
        <row r="2721">
          <cell r="A2721" t="str">
            <v>1851319</v>
          </cell>
          <cell r="B2721" t="str">
            <v>SL002N</v>
          </cell>
        </row>
        <row r="2722">
          <cell r="A2722" t="str">
            <v>2094736</v>
          </cell>
          <cell r="B2722" t="str">
            <v>SL002N</v>
          </cell>
        </row>
        <row r="2723">
          <cell r="A2723" t="str">
            <v>2097369</v>
          </cell>
          <cell r="B2723" t="str">
            <v>SL002N</v>
          </cell>
        </row>
        <row r="2724">
          <cell r="A2724" t="str">
            <v>KNK81010</v>
          </cell>
          <cell r="B2724" t="str">
            <v>SL002N</v>
          </cell>
        </row>
        <row r="2725">
          <cell r="A2725" t="str">
            <v>KNK81011</v>
          </cell>
          <cell r="B2725" t="str">
            <v>SL002N</v>
          </cell>
        </row>
        <row r="2726">
          <cell r="A2726" t="str">
            <v>MNK88002</v>
          </cell>
          <cell r="B2726" t="str">
            <v>SL002N</v>
          </cell>
        </row>
        <row r="2727">
          <cell r="A2727" t="str">
            <v>WSK6091</v>
          </cell>
          <cell r="B2727" t="str">
            <v>SL002S</v>
          </cell>
        </row>
        <row r="2728">
          <cell r="A2728" t="str">
            <v>JTE3006</v>
          </cell>
          <cell r="B2728" t="str">
            <v>TM004T</v>
          </cell>
        </row>
        <row r="2729">
          <cell r="A2729" t="str">
            <v>JTE7011</v>
          </cell>
          <cell r="B2729" t="str">
            <v>TM008T</v>
          </cell>
        </row>
        <row r="2730">
          <cell r="A2730" t="str">
            <v>1912320</v>
          </cell>
          <cell r="B2730" t="str">
            <v>TM012S</v>
          </cell>
        </row>
        <row r="2731">
          <cell r="A2731" t="str">
            <v>2040380</v>
          </cell>
          <cell r="B2731" t="str">
            <v>TM012S</v>
          </cell>
        </row>
        <row r="2732">
          <cell r="A2732" t="str">
            <v>CF8108C</v>
          </cell>
          <cell r="B2732" t="str">
            <v>TS031</v>
          </cell>
        </row>
        <row r="2733">
          <cell r="A2733" t="str">
            <v>CF8108G</v>
          </cell>
          <cell r="B2733" t="str">
            <v>TS031</v>
          </cell>
        </row>
        <row r="2734">
          <cell r="A2734" t="str">
            <v>CF8108H</v>
          </cell>
          <cell r="B2734" t="str">
            <v>TS031</v>
          </cell>
        </row>
        <row r="2735">
          <cell r="A2735" t="str">
            <v>CF8108K</v>
          </cell>
          <cell r="B2735" t="str">
            <v>TS031</v>
          </cell>
        </row>
        <row r="2736">
          <cell r="A2736" t="str">
            <v>CIV707AJ</v>
          </cell>
          <cell r="B2736" t="str">
            <v>TS048</v>
          </cell>
        </row>
        <row r="2737">
          <cell r="A2737" t="str">
            <v>CIV708AJ</v>
          </cell>
          <cell r="B2737" t="str">
            <v>TS048</v>
          </cell>
        </row>
        <row r="2738">
          <cell r="A2738" t="str">
            <v>CIV709AJ</v>
          </cell>
          <cell r="B2738" t="str">
            <v>TS048</v>
          </cell>
        </row>
        <row r="2739">
          <cell r="A2739" t="str">
            <v>CIV7108B</v>
          </cell>
          <cell r="B2739" t="str">
            <v>TS031</v>
          </cell>
        </row>
        <row r="2740">
          <cell r="A2740" t="str">
            <v>CIV711AJ</v>
          </cell>
          <cell r="B2740" t="str">
            <v>TS048</v>
          </cell>
        </row>
        <row r="2741">
          <cell r="A2741" t="str">
            <v>CIV712AJ</v>
          </cell>
          <cell r="B2741" t="str">
            <v>TS048</v>
          </cell>
        </row>
        <row r="2742">
          <cell r="A2742" t="str">
            <v>CIV714AJ</v>
          </cell>
          <cell r="B2742" t="str">
            <v>TS048</v>
          </cell>
        </row>
        <row r="2743">
          <cell r="A2743" t="str">
            <v>CIV715AJ</v>
          </cell>
          <cell r="B2743" t="str">
            <v>TS048</v>
          </cell>
        </row>
        <row r="2744">
          <cell r="A2744" t="str">
            <v>JNB7001B</v>
          </cell>
          <cell r="B2744" t="str">
            <v>TS083</v>
          </cell>
        </row>
        <row r="2745">
          <cell r="A2745" t="str">
            <v>JND7010</v>
          </cell>
          <cell r="B2745" t="str">
            <v>TS083</v>
          </cell>
        </row>
        <row r="2746">
          <cell r="A2746" t="str">
            <v>JND7017</v>
          </cell>
          <cell r="B2746" t="str">
            <v>TS091</v>
          </cell>
        </row>
        <row r="2747">
          <cell r="A2747" t="str">
            <v>JSC7077</v>
          </cell>
          <cell r="B2747" t="str">
            <v>TS096</v>
          </cell>
        </row>
        <row r="2748">
          <cell r="A2748" t="str">
            <v>JTB5039</v>
          </cell>
          <cell r="B2748" t="str">
            <v>TS036T</v>
          </cell>
        </row>
        <row r="2749">
          <cell r="A2749" t="str">
            <v>JTB6032</v>
          </cell>
          <cell r="B2749" t="str">
            <v>TS091</v>
          </cell>
        </row>
        <row r="2750">
          <cell r="A2750" t="str">
            <v>JTB6153</v>
          </cell>
          <cell r="B2750" t="str">
            <v>TS091</v>
          </cell>
        </row>
        <row r="2751">
          <cell r="A2751" t="str">
            <v>WCB7077</v>
          </cell>
          <cell r="B2751" t="str">
            <v>TS061</v>
          </cell>
        </row>
        <row r="2752">
          <cell r="A2752" t="str">
            <v>WCB7090</v>
          </cell>
          <cell r="B2752" t="str">
            <v>TS031</v>
          </cell>
        </row>
        <row r="2753">
          <cell r="A2753" t="str">
            <v>WNB7083</v>
          </cell>
          <cell r="B2753" t="str">
            <v>TS050N</v>
          </cell>
        </row>
        <row r="2754">
          <cell r="A2754" t="str">
            <v>WNB7091</v>
          </cell>
          <cell r="B2754" t="str">
            <v>TS048</v>
          </cell>
        </row>
        <row r="2755">
          <cell r="A2755" t="str">
            <v>WNB7104</v>
          </cell>
          <cell r="B2755" t="str">
            <v>TS031</v>
          </cell>
        </row>
        <row r="2756">
          <cell r="A2756" t="str">
            <v>WNB7127</v>
          </cell>
          <cell r="B2756" t="str">
            <v>TS055N</v>
          </cell>
        </row>
        <row r="2757">
          <cell r="A2757" t="str">
            <v>WTB6101</v>
          </cell>
          <cell r="B2757" t="str">
            <v>TS092</v>
          </cell>
        </row>
        <row r="2758">
          <cell r="A2758" t="str">
            <v>WTB7910</v>
          </cell>
          <cell r="B2758" t="str">
            <v>TS017T</v>
          </cell>
        </row>
        <row r="2759">
          <cell r="A2759" t="str">
            <v>WTD7029</v>
          </cell>
          <cell r="B2759" t="str">
            <v>TS007</v>
          </cell>
        </row>
        <row r="2760">
          <cell r="A2760" t="str">
            <v>JTB7144</v>
          </cell>
          <cell r="B2760" t="str">
            <v>TS001C</v>
          </cell>
        </row>
        <row r="2761">
          <cell r="A2761" t="str">
            <v>JTB7145</v>
          </cell>
          <cell r="B2761" t="str">
            <v>TS001C</v>
          </cell>
        </row>
        <row r="2762">
          <cell r="A2762" t="str">
            <v>WCD7015</v>
          </cell>
          <cell r="B2762" t="str">
            <v>TS001C</v>
          </cell>
        </row>
        <row r="2763">
          <cell r="A2763" t="str">
            <v>JTB7017</v>
          </cell>
          <cell r="B2763" t="str">
            <v>TS005N</v>
          </cell>
        </row>
        <row r="2764">
          <cell r="A2764" t="str">
            <v>JTB8011</v>
          </cell>
          <cell r="B2764" t="str">
            <v>TS005S</v>
          </cell>
        </row>
        <row r="2765">
          <cell r="A2765" t="str">
            <v>JNB7026</v>
          </cell>
          <cell r="B2765" t="str">
            <v>TS007N</v>
          </cell>
        </row>
        <row r="2766">
          <cell r="A2766" t="str">
            <v>WTB6180</v>
          </cell>
          <cell r="B2766" t="str">
            <v>TS007N</v>
          </cell>
        </row>
        <row r="2767">
          <cell r="A2767" t="str">
            <v>JNB7031</v>
          </cell>
          <cell r="B2767" t="str">
            <v>TS016N</v>
          </cell>
        </row>
        <row r="2768">
          <cell r="A2768" t="str">
            <v>JND8002</v>
          </cell>
          <cell r="B2768" t="str">
            <v>TS017N</v>
          </cell>
        </row>
        <row r="2769">
          <cell r="A2769" t="str">
            <v>JNB8000</v>
          </cell>
          <cell r="B2769" t="str">
            <v>TS018N</v>
          </cell>
        </row>
        <row r="2770">
          <cell r="A2770" t="str">
            <v>WCB8004</v>
          </cell>
          <cell r="B2770" t="str">
            <v>TS018C</v>
          </cell>
        </row>
        <row r="2771">
          <cell r="A2771" t="str">
            <v>JTB7029</v>
          </cell>
          <cell r="B2771" t="str">
            <v>TS036S</v>
          </cell>
        </row>
        <row r="2772">
          <cell r="A2772" t="str">
            <v>JTB6152</v>
          </cell>
          <cell r="B2772" t="str">
            <v>TS050N</v>
          </cell>
        </row>
        <row r="2773">
          <cell r="A2773" t="str">
            <v>JTB7003</v>
          </cell>
          <cell r="B2773" t="str">
            <v>TS081</v>
          </cell>
        </row>
        <row r="2774">
          <cell r="A2774" t="str">
            <v>JTB7007</v>
          </cell>
          <cell r="B2774" t="str">
            <v>TS081</v>
          </cell>
        </row>
        <row r="2775">
          <cell r="A2775" t="str">
            <v>JNF8000</v>
          </cell>
          <cell r="B2775" t="str">
            <v>TS081</v>
          </cell>
        </row>
        <row r="2776">
          <cell r="A2776" t="str">
            <v>CTMTCP08</v>
          </cell>
          <cell r="B2776" t="str">
            <v>MC101</v>
          </cell>
        </row>
        <row r="2777">
          <cell r="A2777" t="str">
            <v>ZSMTRP08</v>
          </cell>
          <cell r="B2777" t="str">
            <v>MC104</v>
          </cell>
        </row>
        <row r="2778">
          <cell r="A2778" t="str">
            <v>MSA8995</v>
          </cell>
          <cell r="B2778" t="str">
            <v>OH001</v>
          </cell>
        </row>
        <row r="2779">
          <cell r="A2779" t="str">
            <v>RSA8021</v>
          </cell>
          <cell r="B2779" t="str">
            <v>OH001</v>
          </cell>
        </row>
        <row r="2780">
          <cell r="A2780" t="str">
            <v>XD8DREF</v>
          </cell>
          <cell r="B2780" t="str">
            <v>OH004</v>
          </cell>
        </row>
        <row r="2781">
          <cell r="A2781" t="str">
            <v>XD8UPR</v>
          </cell>
          <cell r="B2781" t="str">
            <v>OH004</v>
          </cell>
        </row>
        <row r="2782">
          <cell r="A2782" t="str">
            <v>DOONSZSA</v>
          </cell>
          <cell r="B2782" t="str">
            <v>PR239</v>
          </cell>
        </row>
        <row r="2783">
          <cell r="A2783" t="str">
            <v>JSC7053</v>
          </cell>
          <cell r="B2783" t="str">
            <v>TS109S</v>
          </cell>
        </row>
        <row r="2784">
          <cell r="A2784" t="str">
            <v>2095794</v>
          </cell>
          <cell r="B2784" t="str">
            <v>URC</v>
          </cell>
        </row>
        <row r="2785">
          <cell r="A2785" t="str">
            <v>WT7352</v>
          </cell>
          <cell r="B2785" t="str">
            <v>ARN</v>
          </cell>
        </row>
        <row r="2786">
          <cell r="A2786" t="str">
            <v>WT7353</v>
          </cell>
          <cell r="B2786" t="str">
            <v>ARN</v>
          </cell>
        </row>
        <row r="2787">
          <cell r="A2787" t="str">
            <v>2098844</v>
          </cell>
          <cell r="B2787" t="str">
            <v>URN</v>
          </cell>
        </row>
        <row r="2788">
          <cell r="A2788" t="str">
            <v>2070934</v>
          </cell>
          <cell r="B2788" t="str">
            <v>URN</v>
          </cell>
        </row>
        <row r="2789">
          <cell r="A2789" t="str">
            <v>2001565</v>
          </cell>
          <cell r="B2789" t="str">
            <v>URN</v>
          </cell>
        </row>
        <row r="2790">
          <cell r="A2790" t="str">
            <v>2062953</v>
          </cell>
          <cell r="B2790" t="str">
            <v>URN</v>
          </cell>
        </row>
        <row r="2791">
          <cell r="A2791" t="str">
            <v>1960714</v>
          </cell>
          <cell r="B2791" t="str">
            <v>URN</v>
          </cell>
        </row>
        <row r="2792">
          <cell r="A2792" t="str">
            <v>2095432</v>
          </cell>
          <cell r="B2792" t="str">
            <v>URN</v>
          </cell>
        </row>
        <row r="2793">
          <cell r="A2793" t="str">
            <v>2099931</v>
          </cell>
          <cell r="B2793" t="str">
            <v>URN</v>
          </cell>
        </row>
        <row r="2794">
          <cell r="A2794" t="str">
            <v>URS4655H</v>
          </cell>
          <cell r="B2794" t="str">
            <v>URN</v>
          </cell>
        </row>
        <row r="2795">
          <cell r="A2795" t="str">
            <v>1838278</v>
          </cell>
          <cell r="B2795" t="str">
            <v>URN</v>
          </cell>
        </row>
        <row r="2796">
          <cell r="A2796" t="str">
            <v>2020692</v>
          </cell>
          <cell r="B2796" t="str">
            <v>URC</v>
          </cell>
        </row>
        <row r="2797">
          <cell r="A2797" t="str">
            <v>DUCT8393</v>
          </cell>
          <cell r="B2797" t="str">
            <v>URN</v>
          </cell>
        </row>
        <row r="2798">
          <cell r="A2798" t="str">
            <v>2067834</v>
          </cell>
          <cell r="B2798" t="str">
            <v>URC</v>
          </cell>
        </row>
        <row r="2799">
          <cell r="A2799" t="str">
            <v>2072963</v>
          </cell>
          <cell r="B2799" t="str">
            <v>URC</v>
          </cell>
        </row>
        <row r="2800">
          <cell r="A2800" t="str">
            <v>DUCT9089</v>
          </cell>
          <cell r="B2800" t="str">
            <v>URC</v>
          </cell>
        </row>
        <row r="2801">
          <cell r="A2801" t="str">
            <v>WSS8001</v>
          </cell>
          <cell r="B2801" t="str">
            <v>ARS</v>
          </cell>
        </row>
        <row r="2802">
          <cell r="A2802" t="str">
            <v>2082776</v>
          </cell>
          <cell r="B2802" t="str">
            <v>DS002C</v>
          </cell>
        </row>
        <row r="2803">
          <cell r="A2803" t="str">
            <v>2100005</v>
          </cell>
          <cell r="B2803" t="str">
            <v>DS002C</v>
          </cell>
        </row>
        <row r="2804">
          <cell r="A2804" t="str">
            <v>2100117</v>
          </cell>
          <cell r="B2804" t="str">
            <v>DS002C</v>
          </cell>
        </row>
        <row r="2805">
          <cell r="A2805" t="str">
            <v>KNS8002</v>
          </cell>
          <cell r="B2805" t="str">
            <v>DS002N</v>
          </cell>
        </row>
        <row r="2806">
          <cell r="A2806" t="str">
            <v>KNS8003</v>
          </cell>
          <cell r="B2806" t="str">
            <v>DS002N</v>
          </cell>
        </row>
        <row r="2807">
          <cell r="A2807" t="str">
            <v>KNS8004</v>
          </cell>
          <cell r="B2807" t="str">
            <v>DS002N</v>
          </cell>
        </row>
        <row r="2808">
          <cell r="A2808" t="str">
            <v>KNS8005</v>
          </cell>
          <cell r="B2808" t="str">
            <v>DS002N</v>
          </cell>
        </row>
        <row r="2809">
          <cell r="A2809" t="str">
            <v>2098985</v>
          </cell>
          <cell r="B2809" t="str">
            <v>DS003C</v>
          </cell>
        </row>
        <row r="2810">
          <cell r="A2810" t="str">
            <v>2075057</v>
          </cell>
          <cell r="B2810" t="str">
            <v>DS003N</v>
          </cell>
        </row>
        <row r="2811">
          <cell r="A2811" t="str">
            <v>ENU8501</v>
          </cell>
          <cell r="B2811" t="str">
            <v>DS003N</v>
          </cell>
        </row>
        <row r="2812">
          <cell r="A2812" t="str">
            <v>SCS8099</v>
          </cell>
          <cell r="B2812" t="str">
            <v>DS004C</v>
          </cell>
        </row>
        <row r="2813">
          <cell r="A2813" t="str">
            <v>2100134</v>
          </cell>
          <cell r="B2813" t="str">
            <v>DS004N</v>
          </cell>
        </row>
        <row r="2814">
          <cell r="A2814" t="str">
            <v>2100139</v>
          </cell>
          <cell r="B2814" t="str">
            <v>DS004N</v>
          </cell>
        </row>
        <row r="2815">
          <cell r="A2815" t="str">
            <v>2100143</v>
          </cell>
          <cell r="B2815" t="str">
            <v>DS004N</v>
          </cell>
        </row>
        <row r="2816">
          <cell r="A2816" t="str">
            <v>2100147</v>
          </cell>
          <cell r="B2816" t="str">
            <v>DS004N</v>
          </cell>
        </row>
        <row r="2817">
          <cell r="A2817" t="str">
            <v>2100150</v>
          </cell>
          <cell r="B2817" t="str">
            <v>DS004N</v>
          </cell>
        </row>
        <row r="2818">
          <cell r="A2818" t="str">
            <v>2100151</v>
          </cell>
          <cell r="B2818" t="str">
            <v>DS004N</v>
          </cell>
        </row>
        <row r="2819">
          <cell r="A2819" t="str">
            <v>1959688</v>
          </cell>
          <cell r="B2819" t="str">
            <v>DS004N</v>
          </cell>
        </row>
        <row r="2820">
          <cell r="A2820" t="str">
            <v>2089266</v>
          </cell>
          <cell r="B2820" t="str">
            <v>DS004N</v>
          </cell>
        </row>
        <row r="2821">
          <cell r="A2821" t="str">
            <v>2021809</v>
          </cell>
          <cell r="B2821" t="str">
            <v>DS005N</v>
          </cell>
        </row>
        <row r="2822">
          <cell r="A2822" t="str">
            <v>2094783</v>
          </cell>
          <cell r="B2822" t="str">
            <v>DS005N</v>
          </cell>
        </row>
        <row r="2823">
          <cell r="A2823" t="str">
            <v>2022330</v>
          </cell>
          <cell r="B2823" t="str">
            <v>ICC</v>
          </cell>
        </row>
        <row r="2824">
          <cell r="A2824" t="str">
            <v>WSS7118</v>
          </cell>
          <cell r="B2824" t="str">
            <v>ICS</v>
          </cell>
        </row>
        <row r="2825">
          <cell r="A2825" t="str">
            <v>WTB7903</v>
          </cell>
          <cell r="B2825" t="str">
            <v>NUN</v>
          </cell>
        </row>
        <row r="2826">
          <cell r="A2826" t="str">
            <v>JTB6141A</v>
          </cell>
          <cell r="B2826" t="str">
            <v>PR101</v>
          </cell>
        </row>
        <row r="2827">
          <cell r="A2827" t="str">
            <v>WNB8004</v>
          </cell>
          <cell r="B2827" t="str">
            <v>PR172</v>
          </cell>
        </row>
        <row r="2828">
          <cell r="A2828" t="str">
            <v>2054776</v>
          </cell>
          <cell r="B2828" t="str">
            <v>PR349</v>
          </cell>
        </row>
        <row r="2829">
          <cell r="A2829" t="str">
            <v>WTB3102</v>
          </cell>
          <cell r="B2829" t="str">
            <v>RIHVC</v>
          </cell>
        </row>
        <row r="2830">
          <cell r="A2830" t="str">
            <v xml:space="preserve">WEWTHPK </v>
          </cell>
          <cell r="B2830" t="str">
            <v>PR492</v>
          </cell>
        </row>
        <row r="2831">
          <cell r="A2831" t="str">
            <v>WTB7187</v>
          </cell>
          <cell r="B2831" t="str">
            <v>PR022</v>
          </cell>
        </row>
      </sheetData>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t Six Years (2)"/>
      <sheetName val="Past Six Years"/>
      <sheetName val="Lead times"/>
      <sheetName val="CD List1 - Sorted on Compl"/>
      <sheetName val="CD List1 - Sorted by Type"/>
      <sheetName val="Projected Eng &amp; Net Resources"/>
      <sheetName val="PC Overview"/>
      <sheetName val="Property Scope"/>
      <sheetName val="Complexes - Summary"/>
      <sheetName val="Order of Preference - P'Complex"/>
      <sheetName val="Planning Dates #1"/>
      <sheetName val="Corrected Dates #2"/>
      <sheetName val="PDR Issue Dates"/>
      <sheetName val="Short List rev00 "/>
    </sheetNames>
    <sheetDataSet>
      <sheetData sheetId="0"/>
      <sheetData sheetId="1"/>
      <sheetData sheetId="2" refreshError="1">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ata"/>
      <sheetName val="Option 1 Meet Planning Dates"/>
      <sheetName val="Option 2 No Major Projects"/>
      <sheetName val="Option 3 Selected Major Project"/>
      <sheetName val="Option 3 Selected Major-sorted"/>
      <sheetName val="Option 3 Eng &amp; Net Costs"/>
      <sheetName val="Option 3 Eng &amp; Net Costs (2)"/>
      <sheetName val="Sheet1"/>
      <sheetName val="Simplified Summary"/>
      <sheetName val="Lead times"/>
    </sheetNames>
    <sheetDataSet>
      <sheetData sheetId="0"/>
      <sheetData sheetId="1"/>
      <sheetData sheetId="2"/>
      <sheetData sheetId="3"/>
      <sheetData sheetId="4"/>
      <sheetData sheetId="5"/>
      <sheetData sheetId="6"/>
      <sheetData sheetId="7"/>
      <sheetData sheetId="8"/>
      <sheetData sheetId="9">
        <row r="5">
          <cell r="A5" t="str">
            <v>No</v>
          </cell>
          <cell r="B5" t="str">
            <v>Type</v>
          </cell>
          <cell r="C5" t="str">
            <v xml:space="preserve">Lead Time </v>
          </cell>
          <cell r="D5" t="str">
            <v xml:space="preserve">Eng &amp; </v>
          </cell>
        </row>
        <row r="6">
          <cell r="C6" t="str">
            <v>Months</v>
          </cell>
          <cell r="D6" t="str">
            <v>Network</v>
          </cell>
        </row>
        <row r="7">
          <cell r="A7">
            <v>1</v>
          </cell>
          <cell r="B7" t="str">
            <v>EHV TL -EIS</v>
          </cell>
          <cell r="C7">
            <v>60</v>
          </cell>
          <cell r="D7">
            <v>0.2</v>
          </cell>
        </row>
        <row r="8">
          <cell r="A8">
            <v>2</v>
          </cell>
          <cell r="B8" t="str">
            <v>EHV TL -REF</v>
          </cell>
          <cell r="C8">
            <v>36</v>
          </cell>
          <cell r="D8">
            <v>0.17499999999999999</v>
          </cell>
        </row>
        <row r="9">
          <cell r="A9">
            <v>3</v>
          </cell>
          <cell r="B9" t="str">
            <v>TL -EIS</v>
          </cell>
          <cell r="C9">
            <v>48</v>
          </cell>
          <cell r="D9">
            <v>0.2</v>
          </cell>
        </row>
        <row r="10">
          <cell r="A10">
            <v>4</v>
          </cell>
          <cell r="B10" t="str">
            <v>TL -REF</v>
          </cell>
          <cell r="C10">
            <v>24</v>
          </cell>
          <cell r="D10">
            <v>0.17499999999999999</v>
          </cell>
        </row>
        <row r="11">
          <cell r="A11">
            <v>5</v>
          </cell>
          <cell r="B11" t="str">
            <v>500/330kV Greenfield</v>
          </cell>
          <cell r="C11">
            <v>40</v>
          </cell>
          <cell r="D11">
            <v>0.2</v>
          </cell>
        </row>
        <row r="12">
          <cell r="A12">
            <v>6</v>
          </cell>
          <cell r="B12" t="str">
            <v>330/132kV Greenfield</v>
          </cell>
          <cell r="C12">
            <v>36</v>
          </cell>
          <cell r="D12">
            <v>0.2</v>
          </cell>
        </row>
        <row r="13">
          <cell r="A13">
            <v>7</v>
          </cell>
          <cell r="B13" t="str">
            <v>132kV Greenfield</v>
          </cell>
          <cell r="C13">
            <v>30</v>
          </cell>
          <cell r="D13">
            <v>0.2</v>
          </cell>
        </row>
        <row r="14">
          <cell r="A14">
            <v>8</v>
          </cell>
          <cell r="B14" t="str">
            <v>500/330kV Aug</v>
          </cell>
          <cell r="C14">
            <v>28</v>
          </cell>
          <cell r="D14">
            <v>0.3</v>
          </cell>
        </row>
        <row r="15">
          <cell r="A15">
            <v>9</v>
          </cell>
          <cell r="B15" t="str">
            <v>330/132kV Aug</v>
          </cell>
          <cell r="C15">
            <v>24</v>
          </cell>
          <cell r="D15">
            <v>0.3</v>
          </cell>
        </row>
        <row r="16">
          <cell r="A16">
            <v>10</v>
          </cell>
          <cell r="B16" t="str">
            <v>132kV Aug</v>
          </cell>
          <cell r="C16">
            <v>24</v>
          </cell>
          <cell r="D16">
            <v>0.3</v>
          </cell>
        </row>
        <row r="17">
          <cell r="A17">
            <v>11</v>
          </cell>
          <cell r="B17" t="str">
            <v>Transformer Replace</v>
          </cell>
          <cell r="C17">
            <v>18</v>
          </cell>
          <cell r="D17">
            <v>0.3</v>
          </cell>
        </row>
        <row r="18">
          <cell r="A18">
            <v>12</v>
          </cell>
          <cell r="B18" t="str">
            <v>Capacitor Replace</v>
          </cell>
          <cell r="C18">
            <v>14</v>
          </cell>
          <cell r="D18">
            <v>0.6</v>
          </cell>
        </row>
        <row r="19">
          <cell r="A19">
            <v>13</v>
          </cell>
          <cell r="B19" t="str">
            <v>Shunt Reactor Replace</v>
          </cell>
          <cell r="C19">
            <v>18</v>
          </cell>
          <cell r="D19">
            <v>0.3</v>
          </cell>
        </row>
        <row r="20">
          <cell r="A20">
            <v>14</v>
          </cell>
          <cell r="B20" t="str">
            <v>SS Property Acquistion</v>
          </cell>
          <cell r="C20">
            <v>18</v>
          </cell>
        </row>
        <row r="21">
          <cell r="A21">
            <v>15</v>
          </cell>
          <cell r="B21" t="str">
            <v>TL Property Acquistion</v>
          </cell>
          <cell r="C21">
            <v>18</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d"/>
      <sheetName val="Detail"/>
      <sheetName val="pr"/>
      <sheetName val="vp"/>
      <sheetName val="reg"/>
    </sheetNames>
    <sheetDataSet>
      <sheetData sheetId="0" refreshError="1"/>
      <sheetData sheetId="1" refreshError="1"/>
      <sheetData sheetId="2"/>
      <sheetData sheetId="3"/>
      <sheetData sheetId="4">
        <row r="1">
          <cell r="A1" t="str">
            <v>Org Unit</v>
          </cell>
          <cell r="B1" t="str">
            <v>Region</v>
          </cell>
        </row>
        <row r="2">
          <cell r="A2" t="str">
            <v>A800</v>
          </cell>
          <cell r="B2" t="str">
            <v>Central</v>
          </cell>
        </row>
        <row r="3">
          <cell r="A3" t="str">
            <v>A810</v>
          </cell>
          <cell r="B3" t="str">
            <v>Central</v>
          </cell>
        </row>
        <row r="4">
          <cell r="A4" t="str">
            <v>A830</v>
          </cell>
          <cell r="B4" t="str">
            <v>Central</v>
          </cell>
        </row>
        <row r="5">
          <cell r="A5" t="str">
            <v>A831</v>
          </cell>
          <cell r="B5" t="str">
            <v>Central</v>
          </cell>
        </row>
        <row r="6">
          <cell r="A6" t="str">
            <v>A832</v>
          </cell>
          <cell r="B6" t="str">
            <v>Central</v>
          </cell>
        </row>
        <row r="7">
          <cell r="A7" t="str">
            <v>A833</v>
          </cell>
          <cell r="B7" t="str">
            <v>Central</v>
          </cell>
        </row>
        <row r="8">
          <cell r="A8" t="str">
            <v>A834</v>
          </cell>
          <cell r="B8" t="str">
            <v>Central</v>
          </cell>
        </row>
        <row r="9">
          <cell r="A9" t="str">
            <v>A850</v>
          </cell>
          <cell r="B9" t="str">
            <v>Central</v>
          </cell>
        </row>
        <row r="10">
          <cell r="A10" t="str">
            <v>A851</v>
          </cell>
          <cell r="B10" t="str">
            <v>Central</v>
          </cell>
        </row>
        <row r="11">
          <cell r="A11" t="str">
            <v>A852</v>
          </cell>
          <cell r="B11" t="str">
            <v>Central</v>
          </cell>
        </row>
        <row r="12">
          <cell r="A12" t="str">
            <v>A853</v>
          </cell>
          <cell r="B12" t="str">
            <v>Central</v>
          </cell>
        </row>
        <row r="13">
          <cell r="A13" t="str">
            <v>A854</v>
          </cell>
          <cell r="B13" t="str">
            <v>Central</v>
          </cell>
        </row>
        <row r="14">
          <cell r="A14" t="str">
            <v>A855</v>
          </cell>
          <cell r="B14" t="str">
            <v>Central</v>
          </cell>
        </row>
        <row r="15">
          <cell r="A15" t="str">
            <v>A856</v>
          </cell>
          <cell r="B15" t="str">
            <v>Central</v>
          </cell>
        </row>
        <row r="16">
          <cell r="A16" t="str">
            <v>A870</v>
          </cell>
          <cell r="B16" t="str">
            <v>Central</v>
          </cell>
        </row>
        <row r="17">
          <cell r="A17" t="str">
            <v>A872</v>
          </cell>
          <cell r="B17" t="str">
            <v>Central</v>
          </cell>
        </row>
        <row r="18">
          <cell r="A18" t="str">
            <v>A873</v>
          </cell>
          <cell r="B18" t="str">
            <v>Central</v>
          </cell>
        </row>
        <row r="19">
          <cell r="A19" t="str">
            <v>A835</v>
          </cell>
          <cell r="B19" t="str">
            <v>Central</v>
          </cell>
        </row>
        <row r="20">
          <cell r="A20" t="str">
            <v>A900</v>
          </cell>
          <cell r="B20" t="str">
            <v>North</v>
          </cell>
        </row>
        <row r="21">
          <cell r="A21" t="str">
            <v>A910</v>
          </cell>
          <cell r="B21" t="str">
            <v>North</v>
          </cell>
        </row>
        <row r="22">
          <cell r="A22" t="str">
            <v>A911</v>
          </cell>
          <cell r="B22" t="str">
            <v>North</v>
          </cell>
        </row>
        <row r="23">
          <cell r="A23" t="str">
            <v>A920</v>
          </cell>
          <cell r="B23" t="str">
            <v>North</v>
          </cell>
        </row>
        <row r="24">
          <cell r="A24" t="str">
            <v>A921</v>
          </cell>
          <cell r="B24" t="str">
            <v>North</v>
          </cell>
        </row>
        <row r="25">
          <cell r="A25" t="str">
            <v>A922</v>
          </cell>
          <cell r="B25" t="str">
            <v>North</v>
          </cell>
        </row>
        <row r="26">
          <cell r="A26" t="str">
            <v>A923</v>
          </cell>
          <cell r="B26" t="str">
            <v>North</v>
          </cell>
        </row>
        <row r="27">
          <cell r="A27" t="str">
            <v>A924</v>
          </cell>
          <cell r="B27" t="str">
            <v>North</v>
          </cell>
        </row>
        <row r="28">
          <cell r="A28" t="str">
            <v>A925</v>
          </cell>
          <cell r="B28" t="str">
            <v>North</v>
          </cell>
        </row>
        <row r="29">
          <cell r="A29" t="str">
            <v>A926</v>
          </cell>
          <cell r="B29" t="str">
            <v>North</v>
          </cell>
        </row>
        <row r="30">
          <cell r="A30" t="str">
            <v>A927</v>
          </cell>
          <cell r="B30" t="str">
            <v>North</v>
          </cell>
        </row>
        <row r="31">
          <cell r="A31" t="str">
            <v>A930</v>
          </cell>
          <cell r="B31" t="str">
            <v>North</v>
          </cell>
        </row>
        <row r="32">
          <cell r="A32" t="str">
            <v>A931</v>
          </cell>
          <cell r="B32" t="str">
            <v>North</v>
          </cell>
        </row>
        <row r="33">
          <cell r="A33" t="str">
            <v>A932</v>
          </cell>
          <cell r="B33" t="str">
            <v>North</v>
          </cell>
        </row>
        <row r="34">
          <cell r="A34" t="str">
            <v>A933</v>
          </cell>
          <cell r="B34" t="str">
            <v>North</v>
          </cell>
        </row>
        <row r="35">
          <cell r="A35" t="str">
            <v>A934</v>
          </cell>
          <cell r="B35" t="str">
            <v>North</v>
          </cell>
        </row>
        <row r="36">
          <cell r="A36" t="str">
            <v>A935</v>
          </cell>
          <cell r="B36" t="str">
            <v>North</v>
          </cell>
        </row>
        <row r="37">
          <cell r="A37" t="str">
            <v>A936</v>
          </cell>
          <cell r="B37" t="str">
            <v>North</v>
          </cell>
        </row>
        <row r="38">
          <cell r="A38" t="str">
            <v>A940</v>
          </cell>
          <cell r="B38" t="str">
            <v>North</v>
          </cell>
        </row>
        <row r="39">
          <cell r="A39" t="str">
            <v>A941</v>
          </cell>
          <cell r="B39" t="str">
            <v>North</v>
          </cell>
        </row>
        <row r="40">
          <cell r="A40" t="str">
            <v>A942</v>
          </cell>
          <cell r="B40" t="str">
            <v>North</v>
          </cell>
        </row>
        <row r="41">
          <cell r="A41" t="str">
            <v>A943</v>
          </cell>
          <cell r="B41" t="str">
            <v>North</v>
          </cell>
        </row>
        <row r="42">
          <cell r="A42" t="str">
            <v>A970</v>
          </cell>
          <cell r="B42" t="str">
            <v>North</v>
          </cell>
        </row>
        <row r="43">
          <cell r="A43" t="str">
            <v>A971</v>
          </cell>
          <cell r="B43" t="str">
            <v>North</v>
          </cell>
        </row>
        <row r="44">
          <cell r="A44" t="str">
            <v>A972</v>
          </cell>
          <cell r="B44" t="str">
            <v>North</v>
          </cell>
        </row>
        <row r="45">
          <cell r="A45" t="str">
            <v>A973</v>
          </cell>
          <cell r="B45" t="str">
            <v>North</v>
          </cell>
        </row>
        <row r="46">
          <cell r="A46" t="str">
            <v>A974</v>
          </cell>
          <cell r="B46" t="str">
            <v>North</v>
          </cell>
        </row>
        <row r="47">
          <cell r="A47" t="str">
            <v>A975</v>
          </cell>
          <cell r="B47" t="str">
            <v>North</v>
          </cell>
        </row>
        <row r="48">
          <cell r="A48" t="str">
            <v>A976</v>
          </cell>
          <cell r="B48" t="str">
            <v>North</v>
          </cell>
        </row>
        <row r="49">
          <cell r="A49" t="str">
            <v>A977</v>
          </cell>
          <cell r="B49" t="str">
            <v>North</v>
          </cell>
        </row>
        <row r="50">
          <cell r="A50" t="str">
            <v>A000</v>
          </cell>
          <cell r="B50" t="str">
            <v>Other NAO</v>
          </cell>
        </row>
        <row r="51">
          <cell r="A51" t="str">
            <v>A420</v>
          </cell>
          <cell r="B51" t="str">
            <v>Other NAO</v>
          </cell>
        </row>
        <row r="52">
          <cell r="A52" t="str">
            <v>A450</v>
          </cell>
          <cell r="B52" t="str">
            <v>Other NAO</v>
          </cell>
        </row>
        <row r="53">
          <cell r="A53" t="str">
            <v>E400</v>
          </cell>
          <cell r="B53" t="str">
            <v>Other NAO</v>
          </cell>
        </row>
        <row r="54">
          <cell r="A54" t="str">
            <v>E410</v>
          </cell>
          <cell r="B54" t="str">
            <v>Other NAO</v>
          </cell>
        </row>
        <row r="55">
          <cell r="A55" t="str">
            <v>E420</v>
          </cell>
          <cell r="B55" t="str">
            <v>Other NAO</v>
          </cell>
        </row>
        <row r="56">
          <cell r="A56" t="str">
            <v>E430</v>
          </cell>
          <cell r="B56" t="str">
            <v>Other NAO</v>
          </cell>
        </row>
        <row r="57">
          <cell r="A57" t="str">
            <v>E440</v>
          </cell>
          <cell r="B57" t="str">
            <v>Other NAO</v>
          </cell>
        </row>
        <row r="58">
          <cell r="A58" t="str">
            <v>E450</v>
          </cell>
          <cell r="B58" t="str">
            <v>Other NAO</v>
          </cell>
        </row>
        <row r="59">
          <cell r="A59" t="str">
            <v>A400</v>
          </cell>
          <cell r="B59" t="str">
            <v>Other NAO</v>
          </cell>
        </row>
        <row r="60">
          <cell r="A60" t="str">
            <v>A410</v>
          </cell>
          <cell r="B60" t="str">
            <v>Other NAO</v>
          </cell>
        </row>
        <row r="61">
          <cell r="A61" t="str">
            <v>A430</v>
          </cell>
          <cell r="B61" t="str">
            <v>Other NAO</v>
          </cell>
        </row>
        <row r="62">
          <cell r="A62" t="str">
            <v>A440</v>
          </cell>
          <cell r="B62" t="str">
            <v>Other NAO</v>
          </cell>
        </row>
        <row r="63">
          <cell r="A63" t="str">
            <v>A103</v>
          </cell>
          <cell r="B63" t="str">
            <v>Other NAO</v>
          </cell>
        </row>
        <row r="64">
          <cell r="A64" t="str">
            <v>A106</v>
          </cell>
          <cell r="B64" t="str">
            <v>Other NAO</v>
          </cell>
        </row>
        <row r="65">
          <cell r="A65" t="str">
            <v>E700</v>
          </cell>
          <cell r="B65" t="str">
            <v>Other NAO</v>
          </cell>
        </row>
        <row r="66">
          <cell r="A66" t="str">
            <v>E710</v>
          </cell>
          <cell r="B66" t="str">
            <v>Other NAO</v>
          </cell>
        </row>
        <row r="67">
          <cell r="A67" t="str">
            <v>E720</v>
          </cell>
          <cell r="B67" t="str">
            <v>Other NAO</v>
          </cell>
        </row>
        <row r="68">
          <cell r="A68" t="str">
            <v>E730</v>
          </cell>
          <cell r="B68" t="str">
            <v>Other NAO</v>
          </cell>
        </row>
        <row r="69">
          <cell r="A69" t="str">
            <v>E740</v>
          </cell>
          <cell r="B69" t="str">
            <v>Other NAO</v>
          </cell>
        </row>
        <row r="70">
          <cell r="A70" t="str">
            <v>E750</v>
          </cell>
          <cell r="B70" t="str">
            <v>Other NAO</v>
          </cell>
        </row>
        <row r="71">
          <cell r="A71" t="str">
            <v>E760</v>
          </cell>
          <cell r="B71" t="str">
            <v>Other NAO</v>
          </cell>
        </row>
        <row r="72">
          <cell r="A72" t="str">
            <v>S010</v>
          </cell>
          <cell r="B72" t="str">
            <v>Other NAO</v>
          </cell>
        </row>
        <row r="73">
          <cell r="A73" t="str">
            <v>E770</v>
          </cell>
          <cell r="B73" t="str">
            <v>Other NAO</v>
          </cell>
        </row>
        <row r="74">
          <cell r="A74" t="str">
            <v>S610</v>
          </cell>
          <cell r="B74" t="str">
            <v>Other NAO</v>
          </cell>
        </row>
        <row r="75">
          <cell r="A75" t="str">
            <v>S620</v>
          </cell>
          <cell r="B75" t="str">
            <v>Other NAO</v>
          </cell>
        </row>
        <row r="76">
          <cell r="A76" t="str">
            <v>A700</v>
          </cell>
          <cell r="B76" t="str">
            <v>South</v>
          </cell>
        </row>
        <row r="77">
          <cell r="A77" t="str">
            <v>A710</v>
          </cell>
          <cell r="B77" t="str">
            <v>South</v>
          </cell>
        </row>
        <row r="78">
          <cell r="A78" t="str">
            <v>A711</v>
          </cell>
          <cell r="B78" t="str">
            <v>South</v>
          </cell>
        </row>
        <row r="79">
          <cell r="A79" t="str">
            <v>A730</v>
          </cell>
          <cell r="B79" t="str">
            <v>South</v>
          </cell>
        </row>
        <row r="80">
          <cell r="A80" t="str">
            <v>A731</v>
          </cell>
          <cell r="B80" t="str">
            <v>South</v>
          </cell>
        </row>
        <row r="81">
          <cell r="A81" t="str">
            <v>A732</v>
          </cell>
          <cell r="B81" t="str">
            <v>South</v>
          </cell>
        </row>
        <row r="82">
          <cell r="A82" t="str">
            <v>A750</v>
          </cell>
          <cell r="B82" t="str">
            <v>South</v>
          </cell>
        </row>
        <row r="83">
          <cell r="A83" t="str">
            <v>A752</v>
          </cell>
          <cell r="B83" t="str">
            <v>South</v>
          </cell>
        </row>
        <row r="84">
          <cell r="A84" t="str">
            <v>A770</v>
          </cell>
          <cell r="B84" t="str">
            <v>South</v>
          </cell>
        </row>
        <row r="85">
          <cell r="A85" t="str">
            <v>A771</v>
          </cell>
          <cell r="B85" t="str">
            <v>South</v>
          </cell>
        </row>
        <row r="86">
          <cell r="A86" t="str">
            <v>A772</v>
          </cell>
          <cell r="B86" t="str">
            <v>South</v>
          </cell>
        </row>
        <row r="87">
          <cell r="A87" t="str">
            <v>A773</v>
          </cell>
          <cell r="B87" t="str">
            <v>South</v>
          </cell>
        </row>
        <row r="88">
          <cell r="A88" t="str">
            <v>A774</v>
          </cell>
          <cell r="B88" t="str">
            <v>South</v>
          </cell>
        </row>
        <row r="89">
          <cell r="A89" t="str">
            <v>U000</v>
          </cell>
          <cell r="B89" t="str">
            <v>NDC</v>
          </cell>
        </row>
        <row r="90">
          <cell r="A90" t="str">
            <v>C800</v>
          </cell>
          <cell r="B90" t="str">
            <v>NDC</v>
          </cell>
        </row>
        <row r="91">
          <cell r="A91" t="str">
            <v>E600</v>
          </cell>
          <cell r="B91" t="str">
            <v>NDC</v>
          </cell>
        </row>
        <row r="92">
          <cell r="A92" t="str">
            <v>E610</v>
          </cell>
          <cell r="B92" t="str">
            <v>NDC</v>
          </cell>
        </row>
        <row r="93">
          <cell r="A93" t="str">
            <v>E620</v>
          </cell>
          <cell r="B93" t="str">
            <v>NDC</v>
          </cell>
        </row>
        <row r="94">
          <cell r="A94" t="str">
            <v>U300</v>
          </cell>
          <cell r="B94" t="str">
            <v>NDC</v>
          </cell>
        </row>
        <row r="95">
          <cell r="A95" t="str">
            <v>A105</v>
          </cell>
          <cell r="B95" t="str">
            <v>NDC</v>
          </cell>
        </row>
        <row r="96">
          <cell r="A96" t="str">
            <v>A100</v>
          </cell>
          <cell r="B96" t="str">
            <v>NDC</v>
          </cell>
        </row>
        <row r="97">
          <cell r="A97" t="str">
            <v>A101</v>
          </cell>
          <cell r="B97" t="str">
            <v>NDC</v>
          </cell>
        </row>
        <row r="98">
          <cell r="A98" t="str">
            <v>A102</v>
          </cell>
          <cell r="B98" t="str">
            <v>NDC</v>
          </cell>
        </row>
        <row r="99">
          <cell r="A99" t="str">
            <v>A104</v>
          </cell>
          <cell r="B99" t="str">
            <v>NDC</v>
          </cell>
        </row>
        <row r="100">
          <cell r="A100" t="str">
            <v>A600</v>
          </cell>
          <cell r="B100" t="str">
            <v>NDC</v>
          </cell>
        </row>
        <row r="101">
          <cell r="A101" t="str">
            <v>A610</v>
          </cell>
          <cell r="B101" t="str">
            <v>NDC</v>
          </cell>
        </row>
        <row r="102">
          <cell r="A102" t="str">
            <v>A630</v>
          </cell>
          <cell r="B102" t="str">
            <v>NDC</v>
          </cell>
        </row>
        <row r="103">
          <cell r="A103" t="str">
            <v>E100</v>
          </cell>
          <cell r="B103" t="str">
            <v>NDC</v>
          </cell>
        </row>
        <row r="104">
          <cell r="A104" t="str">
            <v>E110</v>
          </cell>
          <cell r="B104" t="str">
            <v>NDC</v>
          </cell>
        </row>
        <row r="105">
          <cell r="A105" t="str">
            <v>E120</v>
          </cell>
          <cell r="B105" t="str">
            <v>NDC</v>
          </cell>
        </row>
        <row r="106">
          <cell r="A106" t="str">
            <v>E130</v>
          </cell>
          <cell r="B106" t="str">
            <v>NDC</v>
          </cell>
        </row>
        <row r="107">
          <cell r="A107" t="str">
            <v>E510</v>
          </cell>
          <cell r="B107" t="str">
            <v>NDC</v>
          </cell>
        </row>
        <row r="108">
          <cell r="A108" t="str">
            <v>E530</v>
          </cell>
          <cell r="B108" t="str">
            <v>NDC</v>
          </cell>
        </row>
        <row r="109">
          <cell r="A109" t="str">
            <v>E540</v>
          </cell>
          <cell r="B109" t="str">
            <v>NDC</v>
          </cell>
        </row>
        <row r="110">
          <cell r="A110" t="str">
            <v>E800</v>
          </cell>
          <cell r="B110" t="str">
            <v>NDC</v>
          </cell>
        </row>
        <row r="111">
          <cell r="A111" t="str">
            <v>E500</v>
          </cell>
          <cell r="B111" t="str">
            <v>NDC</v>
          </cell>
        </row>
        <row r="112">
          <cell r="A112" t="str">
            <v>E520</v>
          </cell>
          <cell r="B112" t="str">
            <v>NDC</v>
          </cell>
        </row>
        <row r="113">
          <cell r="A113" t="str">
            <v>E550</v>
          </cell>
          <cell r="B113" t="str">
            <v>NDC</v>
          </cell>
        </row>
        <row r="114">
          <cell r="A114" t="str">
            <v>E560</v>
          </cell>
          <cell r="B114" t="str">
            <v>NDC</v>
          </cell>
        </row>
        <row r="115">
          <cell r="A115" t="str">
            <v>E200</v>
          </cell>
          <cell r="B115" t="str">
            <v>NDC</v>
          </cell>
        </row>
        <row r="116">
          <cell r="A116" t="str">
            <v>E210</v>
          </cell>
          <cell r="B116" t="str">
            <v>NDC</v>
          </cell>
        </row>
        <row r="117">
          <cell r="A117" t="str">
            <v>E220</v>
          </cell>
          <cell r="B117" t="str">
            <v>NDC</v>
          </cell>
        </row>
        <row r="118">
          <cell r="A118" t="str">
            <v>E230</v>
          </cell>
          <cell r="B118" t="str">
            <v>NDC</v>
          </cell>
        </row>
        <row r="119">
          <cell r="A119" t="str">
            <v>E240</v>
          </cell>
          <cell r="B119" t="str">
            <v>NDC</v>
          </cell>
        </row>
        <row r="120">
          <cell r="A120" t="str">
            <v>E250</v>
          </cell>
          <cell r="B120" t="str">
            <v>NDC</v>
          </cell>
        </row>
        <row r="121">
          <cell r="A121" t="str">
            <v>E260</v>
          </cell>
          <cell r="B121" t="str">
            <v>NDC</v>
          </cell>
        </row>
        <row r="122">
          <cell r="A122" t="str">
            <v>E207</v>
          </cell>
          <cell r="B122" t="str">
            <v>NDC</v>
          </cell>
        </row>
        <row r="123">
          <cell r="A123" t="str">
            <v>E300</v>
          </cell>
          <cell r="B123" t="str">
            <v>NDC</v>
          </cell>
        </row>
        <row r="124">
          <cell r="A124" t="str">
            <v>E310</v>
          </cell>
          <cell r="B124" t="str">
            <v>NDC</v>
          </cell>
        </row>
        <row r="125">
          <cell r="A125" t="str">
            <v>E320</v>
          </cell>
          <cell r="B125" t="str">
            <v>NDC</v>
          </cell>
        </row>
        <row r="126">
          <cell r="A126" t="str">
            <v>E330</v>
          </cell>
          <cell r="B126" t="str">
            <v>NDC</v>
          </cell>
        </row>
        <row r="127">
          <cell r="A127" t="str">
            <v>E350</v>
          </cell>
          <cell r="B127" t="str">
            <v>NDC</v>
          </cell>
        </row>
        <row r="128">
          <cell r="A128" t="str">
            <v>E370</v>
          </cell>
          <cell r="B128" t="str">
            <v>NDC</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urce Data"/>
      <sheetName val="Network Capex ACCC Submission"/>
      <sheetName val="Printout Source Data"/>
      <sheetName val="Printout Project Type"/>
      <sheetName val="Lead times"/>
      <sheetName val="Summary Network Costs"/>
      <sheetName val="Conso Proj Des Final"/>
      <sheetName val="All Details"/>
    </sheetNames>
    <sheetDataSet>
      <sheetData sheetId="0" refreshError="1"/>
      <sheetData sheetId="1" refreshError="1">
        <row r="58">
          <cell r="A58">
            <v>1</v>
          </cell>
          <cell r="B58" t="str">
            <v>Newcastle and Lower North Coast Supply - Committed</v>
          </cell>
          <cell r="C58">
            <v>1</v>
          </cell>
          <cell r="E58">
            <v>39</v>
          </cell>
          <cell r="H58">
            <v>11</v>
          </cell>
          <cell r="I58" t="str">
            <v>Transformer Replace</v>
          </cell>
          <cell r="N58" t="str">
            <v>Committed</v>
          </cell>
          <cell r="O58" t="str">
            <v>Establishment of Waratah West 330/132kV Sub - Contract</v>
          </cell>
          <cell r="P58" t="str">
            <v>330SS</v>
          </cell>
          <cell r="Q58" t="str">
            <v>Northern</v>
          </cell>
          <cell r="R58">
            <v>18.57</v>
          </cell>
          <cell r="S58">
            <v>4.0199999999999996</v>
          </cell>
        </row>
        <row r="59">
          <cell r="A59">
            <v>2</v>
          </cell>
          <cell r="B59" t="str">
            <v>Sydney West SVC</v>
          </cell>
          <cell r="C59">
            <v>1</v>
          </cell>
          <cell r="E59">
            <v>55</v>
          </cell>
          <cell r="H59">
            <v>11</v>
          </cell>
          <cell r="I59" t="str">
            <v>Transformer Replace</v>
          </cell>
          <cell r="N59" t="str">
            <v>Committed</v>
          </cell>
          <cell r="O59" t="str">
            <v>Sydney West SVC - Contract</v>
          </cell>
          <cell r="P59" t="str">
            <v>SVC</v>
          </cell>
          <cell r="Q59" t="str">
            <v>Central</v>
          </cell>
          <cell r="R59">
            <v>26.9</v>
          </cell>
          <cell r="S59">
            <v>3.6</v>
          </cell>
          <cell r="T59">
            <v>2.9000000000000001E-2</v>
          </cell>
        </row>
        <row r="60">
          <cell r="A60">
            <v>3</v>
          </cell>
          <cell r="B60" t="str">
            <v>Tuggerah Sterland Line Upgrade</v>
          </cell>
          <cell r="C60">
            <v>1</v>
          </cell>
          <cell r="E60">
            <v>63</v>
          </cell>
          <cell r="H60">
            <v>11</v>
          </cell>
          <cell r="I60" t="str">
            <v>Transformer Replace</v>
          </cell>
          <cell r="N60" t="str">
            <v>Committed</v>
          </cell>
          <cell r="O60" t="str">
            <v>Tuggerah Streland Upgrade</v>
          </cell>
          <cell r="P60" t="str">
            <v>TL REF</v>
          </cell>
          <cell r="Q60" t="str">
            <v>Northern</v>
          </cell>
          <cell r="R60">
            <v>14.23</v>
          </cell>
          <cell r="S60">
            <v>1.64</v>
          </cell>
        </row>
        <row r="61">
          <cell r="A61">
            <v>4</v>
          </cell>
          <cell r="B61" t="str">
            <v>Yass 330 kV Substation Equipment Replacement</v>
          </cell>
          <cell r="C61">
            <v>1</v>
          </cell>
          <cell r="E61">
            <v>68</v>
          </cell>
          <cell r="H61">
            <v>11</v>
          </cell>
          <cell r="I61" t="str">
            <v>Transformer Replace</v>
          </cell>
          <cell r="N61" t="str">
            <v>Committed</v>
          </cell>
          <cell r="O61" t="str">
            <v>Yass 330kV Substation Refurbishment - Contract</v>
          </cell>
          <cell r="P61" t="str">
            <v>330SS</v>
          </cell>
          <cell r="Q61" t="str">
            <v>Southern</v>
          </cell>
          <cell r="R61">
            <v>38.67</v>
          </cell>
          <cell r="S61">
            <v>13.9</v>
          </cell>
        </row>
        <row r="62">
          <cell r="A62">
            <v>5</v>
          </cell>
          <cell r="B62" t="str">
            <v>Substation Projects - Miscellaneous</v>
          </cell>
          <cell r="C62">
            <v>1</v>
          </cell>
          <cell r="E62">
            <v>68</v>
          </cell>
          <cell r="H62">
            <v>11</v>
          </cell>
          <cell r="I62" t="str">
            <v>Transformer Replace</v>
          </cell>
          <cell r="N62" t="str">
            <v>Committed</v>
          </cell>
          <cell r="O62" t="str">
            <v>Substation Projects - Miscellaneous</v>
          </cell>
          <cell r="P62" t="str">
            <v>330SS</v>
          </cell>
          <cell r="Q62" t="str">
            <v>Various</v>
          </cell>
          <cell r="R62">
            <v>34.700000000000003</v>
          </cell>
          <cell r="S62">
            <v>1.49</v>
          </cell>
        </row>
        <row r="63">
          <cell r="A63">
            <v>6</v>
          </cell>
          <cell r="B63" t="str">
            <v>SNOVIC Upgrades</v>
          </cell>
          <cell r="C63">
            <v>1</v>
          </cell>
          <cell r="E63">
            <v>39</v>
          </cell>
          <cell r="H63">
            <v>11</v>
          </cell>
          <cell r="I63" t="str">
            <v>Transformer Replace</v>
          </cell>
          <cell r="N63" t="str">
            <v>Committed</v>
          </cell>
          <cell r="O63" t="str">
            <v>SNOVIC Upgrade</v>
          </cell>
          <cell r="P63" t="str">
            <v>330SS</v>
          </cell>
          <cell r="Q63" t="str">
            <v>Northern</v>
          </cell>
          <cell r="R63">
            <v>2.58</v>
          </cell>
          <cell r="S63">
            <v>1.55E-2</v>
          </cell>
        </row>
        <row r="64">
          <cell r="A64">
            <v>7</v>
          </cell>
          <cell r="B64" t="str">
            <v>Koolkhan 132/66kV Substation - Upgrade</v>
          </cell>
          <cell r="C64">
            <v>1</v>
          </cell>
          <cell r="E64">
            <v>39</v>
          </cell>
          <cell r="H64">
            <v>11</v>
          </cell>
          <cell r="I64" t="str">
            <v>Transformer Replace</v>
          </cell>
          <cell r="N64" t="str">
            <v>Committed</v>
          </cell>
          <cell r="O64" t="str">
            <v>Koolkhan 132/66kV Substation - Upgrade</v>
          </cell>
          <cell r="P64" t="str">
            <v>330SS</v>
          </cell>
          <cell r="Q64" t="str">
            <v>Northern</v>
          </cell>
          <cell r="R64">
            <v>4.4980000000000002</v>
          </cell>
          <cell r="S64">
            <v>0.50600000000000001</v>
          </cell>
        </row>
        <row r="65">
          <cell r="A65">
            <v>8</v>
          </cell>
          <cell r="B65" t="str">
            <v>Communications Upgrades</v>
          </cell>
          <cell r="C65">
            <v>1</v>
          </cell>
          <cell r="E65">
            <v>39</v>
          </cell>
          <cell r="H65">
            <v>11</v>
          </cell>
          <cell r="I65" t="str">
            <v>Transformer Replace</v>
          </cell>
          <cell r="N65" t="str">
            <v>Committed</v>
          </cell>
          <cell r="O65" t="str">
            <v>Communications Upgrades</v>
          </cell>
          <cell r="P65" t="str">
            <v>Tech Serv</v>
          </cell>
          <cell r="Q65" t="str">
            <v>Various</v>
          </cell>
          <cell r="R65">
            <v>25.5</v>
          </cell>
          <cell r="S65">
            <v>5.4</v>
          </cell>
          <cell r="T65">
            <v>6.5</v>
          </cell>
          <cell r="U65">
            <v>6</v>
          </cell>
          <cell r="V65">
            <v>3.5</v>
          </cell>
        </row>
        <row r="66">
          <cell r="A66">
            <v>9</v>
          </cell>
        </row>
        <row r="67">
          <cell r="A67">
            <v>10</v>
          </cell>
        </row>
        <row r="68">
          <cell r="A68">
            <v>11</v>
          </cell>
        </row>
        <row r="69">
          <cell r="A69">
            <v>12</v>
          </cell>
          <cell r="B69" t="str">
            <v>Wollar - Wellington 330 kV Line &amp; Wollar 330 kV Sw Stn</v>
          </cell>
          <cell r="C69">
            <v>1</v>
          </cell>
          <cell r="E69">
            <v>64</v>
          </cell>
          <cell r="H69">
            <v>11</v>
          </cell>
          <cell r="I69" t="str">
            <v>Transformer Replace</v>
          </cell>
          <cell r="N69" t="str">
            <v>Committed</v>
          </cell>
          <cell r="O69" t="str">
            <v>Wollar to Wellington Substation Works</v>
          </cell>
          <cell r="P69" t="str">
            <v>330SS</v>
          </cell>
          <cell r="Q69" t="str">
            <v>Central</v>
          </cell>
          <cell r="R69">
            <v>24.870000000000005</v>
          </cell>
          <cell r="S69">
            <v>1.7689999999999999</v>
          </cell>
          <cell r="T69">
            <v>5.2240000000000002</v>
          </cell>
          <cell r="U69">
            <v>17.256</v>
          </cell>
        </row>
        <row r="70">
          <cell r="A70">
            <v>13</v>
          </cell>
          <cell r="B70" t="str">
            <v>Wollar - Wellington 330 kV Line &amp; Wollar 330 kV Sw Stn</v>
          </cell>
          <cell r="C70">
            <v>1</v>
          </cell>
          <cell r="E70">
            <v>65</v>
          </cell>
          <cell r="H70">
            <v>11</v>
          </cell>
          <cell r="I70" t="str">
            <v>Transformer Replace</v>
          </cell>
          <cell r="N70" t="str">
            <v>Committed</v>
          </cell>
          <cell r="O70" t="str">
            <v>Wollar to Wellington 330kV TL - Contract</v>
          </cell>
          <cell r="P70" t="str">
            <v>TL EIS</v>
          </cell>
          <cell r="Q70" t="str">
            <v>Central</v>
          </cell>
          <cell r="R70">
            <v>49.3</v>
          </cell>
          <cell r="S70">
            <v>1.1200000000000001</v>
          </cell>
          <cell r="T70">
            <v>14.2</v>
          </cell>
          <cell r="U70">
            <v>30.8</v>
          </cell>
          <cell r="V70">
            <v>2.1</v>
          </cell>
        </row>
        <row r="71">
          <cell r="A71">
            <v>14</v>
          </cell>
          <cell r="B71" t="str">
            <v>Armidale, Mrln, Vales, Vinyd,Well'ton,&amp; Yass 330 kV Txs</v>
          </cell>
          <cell r="C71">
            <v>1</v>
          </cell>
          <cell r="E71">
            <v>3</v>
          </cell>
          <cell r="H71">
            <v>11</v>
          </cell>
          <cell r="I71" t="str">
            <v>Transformer Replace</v>
          </cell>
          <cell r="N71" t="str">
            <v>Committed</v>
          </cell>
          <cell r="O71" t="str">
            <v>Vineyard 330kV SS- Replacement of No.2 Tx - Contract</v>
          </cell>
          <cell r="P71" t="str">
            <v>330TX</v>
          </cell>
          <cell r="Q71" t="str">
            <v>Central</v>
          </cell>
          <cell r="R71">
            <v>3.8450000000000002</v>
          </cell>
          <cell r="S71">
            <v>2.1000000000000001E-2</v>
          </cell>
        </row>
        <row r="72">
          <cell r="A72">
            <v>15</v>
          </cell>
          <cell r="B72" t="str">
            <v>Liverpool Third 330/132 kV Transformer</v>
          </cell>
          <cell r="C72">
            <v>1</v>
          </cell>
          <cell r="E72">
            <v>28</v>
          </cell>
          <cell r="H72">
            <v>11</v>
          </cell>
          <cell r="I72" t="str">
            <v>Transformer Replace</v>
          </cell>
          <cell r="N72" t="str">
            <v>Committed</v>
          </cell>
          <cell r="O72" t="str">
            <v>Liverpool Third Transformer - Contract</v>
          </cell>
          <cell r="P72" t="str">
            <v>330SS</v>
          </cell>
          <cell r="Q72" t="str">
            <v>Central</v>
          </cell>
          <cell r="R72">
            <v>8.89</v>
          </cell>
          <cell r="S72">
            <v>8.4</v>
          </cell>
        </row>
        <row r="73">
          <cell r="A73">
            <v>16</v>
          </cell>
          <cell r="B73" t="str">
            <v>Coffs Harbour: 330/132 kV Substation</v>
          </cell>
          <cell r="C73">
            <v>1</v>
          </cell>
          <cell r="E73">
            <v>9</v>
          </cell>
          <cell r="H73">
            <v>11</v>
          </cell>
          <cell r="I73" t="str">
            <v>Transformer Replace</v>
          </cell>
          <cell r="N73" t="str">
            <v>Committed</v>
          </cell>
          <cell r="O73" t="str">
            <v>Coffs Harbour 330/132kV Substation - Contract</v>
          </cell>
          <cell r="P73" t="str">
            <v>330SS</v>
          </cell>
          <cell r="Q73" t="str">
            <v>Northern</v>
          </cell>
          <cell r="R73">
            <v>16.2</v>
          </cell>
          <cell r="S73">
            <v>3.8</v>
          </cell>
          <cell r="T73">
            <v>12.2</v>
          </cell>
        </row>
        <row r="74">
          <cell r="A74">
            <v>17</v>
          </cell>
          <cell r="B74" t="str">
            <v>Coffs Harbour: 330/132 kV Substation</v>
          </cell>
          <cell r="C74">
            <v>1</v>
          </cell>
          <cell r="E74">
            <v>9</v>
          </cell>
          <cell r="H74">
            <v>11</v>
          </cell>
          <cell r="I74" t="str">
            <v>Transformer Replace</v>
          </cell>
          <cell r="N74" t="str">
            <v>Committed</v>
          </cell>
          <cell r="O74" t="str">
            <v>Coffs Harbour TL Rearrangement - Contract</v>
          </cell>
          <cell r="P74" t="str">
            <v>TL REF</v>
          </cell>
          <cell r="Q74" t="str">
            <v>Northern</v>
          </cell>
          <cell r="R74">
            <v>3.3</v>
          </cell>
          <cell r="S74">
            <v>0.88</v>
          </cell>
          <cell r="T74">
            <v>2.2999999999999998</v>
          </cell>
        </row>
        <row r="75">
          <cell r="A75">
            <v>18</v>
          </cell>
        </row>
        <row r="76">
          <cell r="A76">
            <v>19</v>
          </cell>
        </row>
        <row r="77">
          <cell r="A77" t="str">
            <v>Condition Based Transformer Replacements</v>
          </cell>
        </row>
        <row r="78">
          <cell r="A78">
            <v>20</v>
          </cell>
          <cell r="B78" t="str">
            <v>Armidale 132/66 kV Transformer Replacement</v>
          </cell>
          <cell r="C78">
            <v>1</v>
          </cell>
          <cell r="D78">
            <v>38749</v>
          </cell>
          <cell r="E78">
            <v>2</v>
          </cell>
          <cell r="F78">
            <v>3</v>
          </cell>
          <cell r="G78">
            <v>38209</v>
          </cell>
          <cell r="H78">
            <v>11</v>
          </cell>
          <cell r="I78" t="str">
            <v>Transformer Replace</v>
          </cell>
          <cell r="J78">
            <v>18</v>
          </cell>
          <cell r="L78" t="str">
            <v>5.3.2</v>
          </cell>
          <cell r="M78" t="str">
            <v>Likely</v>
          </cell>
          <cell r="N78" t="str">
            <v>Planning</v>
          </cell>
          <cell r="O78" t="str">
            <v>Armidale 2*132/66kV Tx Replacement</v>
          </cell>
          <cell r="P78" t="str">
            <v>132TX</v>
          </cell>
          <cell r="Q78" t="str">
            <v>Northern</v>
          </cell>
          <cell r="R78">
            <v>7.5</v>
          </cell>
          <cell r="S78">
            <v>2.3396739130434794</v>
          </cell>
          <cell r="T78">
            <v>5.1603260869565206</v>
          </cell>
        </row>
        <row r="79">
          <cell r="A79">
            <v>21</v>
          </cell>
          <cell r="B79" t="str">
            <v>Armidale, Mrln, Vales, Vinyd,Well'ton,&amp; Yass 330 kV Txs</v>
          </cell>
          <cell r="C79">
            <v>1</v>
          </cell>
          <cell r="D79">
            <v>38749</v>
          </cell>
          <cell r="E79">
            <v>3</v>
          </cell>
          <cell r="F79">
            <v>3</v>
          </cell>
          <cell r="G79">
            <v>38209</v>
          </cell>
          <cell r="H79">
            <v>11</v>
          </cell>
          <cell r="I79" t="str">
            <v>Transformer Replace</v>
          </cell>
          <cell r="J79">
            <v>18</v>
          </cell>
          <cell r="L79" t="str">
            <v>6.3.1</v>
          </cell>
          <cell r="M79" t="str">
            <v>Likely</v>
          </cell>
          <cell r="N79" t="str">
            <v>Planning</v>
          </cell>
          <cell r="O79" t="str">
            <v>Wellington Tx Replacement 2x375MVA tx - contract</v>
          </cell>
          <cell r="P79" t="str">
            <v>330TX</v>
          </cell>
          <cell r="Q79" t="str">
            <v>Central</v>
          </cell>
          <cell r="R79">
            <v>6</v>
          </cell>
          <cell r="S79">
            <v>1.8717391304347832</v>
          </cell>
          <cell r="T79">
            <v>4.1282608695652172</v>
          </cell>
        </row>
        <row r="80">
          <cell r="A80">
            <v>22</v>
          </cell>
          <cell r="B80" t="str">
            <v>Armidale, Mrln, Vales, Vinyd,Well'ton,&amp; Yass 330 kV Txs</v>
          </cell>
          <cell r="C80">
            <v>1</v>
          </cell>
          <cell r="D80">
            <v>39234</v>
          </cell>
          <cell r="E80">
            <v>3</v>
          </cell>
          <cell r="F80">
            <v>3</v>
          </cell>
          <cell r="G80">
            <v>38694</v>
          </cell>
          <cell r="H80">
            <v>11</v>
          </cell>
          <cell r="I80" t="str">
            <v>Transformer Replace</v>
          </cell>
          <cell r="J80">
            <v>18</v>
          </cell>
          <cell r="L80" t="str">
            <v>6.3.1</v>
          </cell>
          <cell r="M80" t="str">
            <v>Likely</v>
          </cell>
          <cell r="N80" t="str">
            <v>Planning</v>
          </cell>
          <cell r="O80" t="str">
            <v>Vales Point Txs Replacement - Contract</v>
          </cell>
          <cell r="P80" t="str">
            <v>330TX</v>
          </cell>
          <cell r="Q80" t="str">
            <v>Northern</v>
          </cell>
          <cell r="R80">
            <v>4</v>
          </cell>
          <cell r="T80">
            <v>0.32</v>
          </cell>
          <cell r="U80">
            <v>3.68</v>
          </cell>
        </row>
        <row r="81">
          <cell r="A81">
            <v>23</v>
          </cell>
          <cell r="B81" t="str">
            <v>Armidale, Mrln, Vales, Vinyd,Well'ton,&amp; Yass 330 kV Txs</v>
          </cell>
          <cell r="C81">
            <v>1</v>
          </cell>
          <cell r="D81">
            <v>39234</v>
          </cell>
          <cell r="E81">
            <v>3</v>
          </cell>
          <cell r="F81">
            <v>3</v>
          </cell>
          <cell r="G81">
            <v>38694</v>
          </cell>
          <cell r="H81">
            <v>11</v>
          </cell>
          <cell r="I81" t="str">
            <v>Transformer Replace</v>
          </cell>
          <cell r="J81">
            <v>18</v>
          </cell>
          <cell r="L81" t="str">
            <v>6.3.1</v>
          </cell>
          <cell r="M81" t="str">
            <v>Likely</v>
          </cell>
          <cell r="N81" t="str">
            <v>Planning</v>
          </cell>
          <cell r="O81" t="str">
            <v>Armidale 2* 330/132kV 375 MVAr Tx replacement - contract</v>
          </cell>
          <cell r="P81" t="str">
            <v>330TX</v>
          </cell>
          <cell r="Q81" t="str">
            <v>Northern</v>
          </cell>
          <cell r="R81">
            <v>12</v>
          </cell>
          <cell r="T81">
            <v>0.96</v>
          </cell>
          <cell r="U81">
            <v>11.04</v>
          </cell>
        </row>
        <row r="82">
          <cell r="A82">
            <v>24</v>
          </cell>
          <cell r="B82" t="str">
            <v>Port Macquarie 132/33 kV Transformer Replacement</v>
          </cell>
          <cell r="C82">
            <v>1</v>
          </cell>
          <cell r="D82">
            <v>38991</v>
          </cell>
          <cell r="E82">
            <v>44</v>
          </cell>
          <cell r="F82">
            <v>3</v>
          </cell>
          <cell r="G82">
            <v>38271</v>
          </cell>
          <cell r="H82">
            <v>10</v>
          </cell>
          <cell r="I82" t="str">
            <v>132kV Aug</v>
          </cell>
          <cell r="J82">
            <v>24</v>
          </cell>
          <cell r="L82" t="str">
            <v>5.3.3</v>
          </cell>
          <cell r="M82" t="str">
            <v>Likely</v>
          </cell>
          <cell r="N82" t="str">
            <v>Proposed</v>
          </cell>
          <cell r="O82" t="str">
            <v>Port Macquarie Tx Replacement - Contract</v>
          </cell>
          <cell r="P82" t="str">
            <v>132TX</v>
          </cell>
          <cell r="Q82" t="str">
            <v>Northern</v>
          </cell>
          <cell r="R82">
            <v>5.666666666666667</v>
          </cell>
          <cell r="S82">
            <v>0.42499999999999999</v>
          </cell>
          <cell r="T82">
            <v>4.6749999999999998</v>
          </cell>
          <cell r="U82">
            <v>0.56666666666666665</v>
          </cell>
        </row>
        <row r="83">
          <cell r="A83">
            <v>25</v>
          </cell>
          <cell r="B83" t="str">
            <v>Supply to South &amp; Inner Metro Sydney</v>
          </cell>
          <cell r="C83">
            <v>1</v>
          </cell>
          <cell r="D83">
            <v>39234</v>
          </cell>
          <cell r="E83">
            <v>52</v>
          </cell>
          <cell r="F83">
            <v>3</v>
          </cell>
          <cell r="G83">
            <v>38694</v>
          </cell>
          <cell r="H83">
            <v>13</v>
          </cell>
          <cell r="I83" t="str">
            <v>Shunt Reactor Replace</v>
          </cell>
          <cell r="J83">
            <v>18</v>
          </cell>
          <cell r="L83" t="str">
            <v>6.5.13</v>
          </cell>
          <cell r="M83" t="str">
            <v>Poss</v>
          </cell>
          <cell r="N83" t="str">
            <v>PT</v>
          </cell>
          <cell r="O83" t="str">
            <v>Sydney South 41 Cable Series Reactor Replacement - Contract</v>
          </cell>
          <cell r="P83" t="str">
            <v>330TX</v>
          </cell>
          <cell r="Q83" t="str">
            <v>Central</v>
          </cell>
          <cell r="R83">
            <v>5</v>
          </cell>
          <cell r="T83">
            <v>0.4</v>
          </cell>
          <cell r="U83">
            <v>4.5999999999999996</v>
          </cell>
        </row>
        <row r="84">
          <cell r="A84">
            <v>26</v>
          </cell>
          <cell r="B84" t="str">
            <v>Supply to South &amp; Inner Metro Sydney</v>
          </cell>
          <cell r="C84">
            <v>1</v>
          </cell>
          <cell r="D84">
            <v>39234</v>
          </cell>
          <cell r="E84">
            <v>52</v>
          </cell>
          <cell r="F84">
            <v>3</v>
          </cell>
          <cell r="G84">
            <v>38694</v>
          </cell>
          <cell r="H84">
            <v>13</v>
          </cell>
          <cell r="I84" t="str">
            <v>Shunt Reactor Replace</v>
          </cell>
          <cell r="J84">
            <v>18</v>
          </cell>
          <cell r="L84" t="str">
            <v>6.5.13</v>
          </cell>
          <cell r="M84" t="str">
            <v>Poss</v>
          </cell>
          <cell r="N84" t="str">
            <v>PT</v>
          </cell>
          <cell r="O84" t="str">
            <v>Sydney South 41 Cable Shunt Reactor Replacement - Contract</v>
          </cell>
          <cell r="P84" t="str">
            <v>Asset Replace</v>
          </cell>
          <cell r="Q84" t="str">
            <v>Central</v>
          </cell>
          <cell r="R84">
            <v>5</v>
          </cell>
          <cell r="T84">
            <v>0.4</v>
          </cell>
          <cell r="U84">
            <v>4.5999999999999996</v>
          </cell>
        </row>
        <row r="85">
          <cell r="A85">
            <v>27</v>
          </cell>
          <cell r="B85" t="str">
            <v>Sydney West Transformer Replacement</v>
          </cell>
          <cell r="C85">
            <v>1</v>
          </cell>
          <cell r="D85">
            <v>39965</v>
          </cell>
          <cell r="E85">
            <v>56</v>
          </cell>
          <cell r="F85">
            <v>3</v>
          </cell>
          <cell r="G85">
            <v>38405</v>
          </cell>
          <cell r="H85">
            <v>11</v>
          </cell>
          <cell r="I85" t="str">
            <v>Transformer Replace</v>
          </cell>
          <cell r="J85">
            <v>52</v>
          </cell>
          <cell r="L85" t="str">
            <v>6.5.16</v>
          </cell>
          <cell r="M85" t="str">
            <v>Poss</v>
          </cell>
          <cell r="N85" t="str">
            <v>Proposed</v>
          </cell>
          <cell r="O85" t="str">
            <v>Sydney West Single Phase Tx Replacement - Contract</v>
          </cell>
          <cell r="P85" t="str">
            <v>330TX</v>
          </cell>
          <cell r="Q85" t="str">
            <v>Central</v>
          </cell>
          <cell r="R85">
            <v>24</v>
          </cell>
          <cell r="S85">
            <v>0.19780219780219782</v>
          </cell>
          <cell r="T85">
            <v>1.3714285714285719</v>
          </cell>
          <cell r="U85">
            <v>2.2039651070578907</v>
          </cell>
          <cell r="V85">
            <v>15.674174993883511</v>
          </cell>
          <cell r="W85">
            <v>4.5526291298278272</v>
          </cell>
        </row>
        <row r="86">
          <cell r="A86">
            <v>28</v>
          </cell>
          <cell r="B86" t="str">
            <v>Tamworth Reactors</v>
          </cell>
          <cell r="C86">
            <v>1</v>
          </cell>
          <cell r="D86">
            <v>39539</v>
          </cell>
          <cell r="E86">
            <v>58</v>
          </cell>
          <cell r="F86">
            <v>3</v>
          </cell>
          <cell r="G86">
            <v>38999</v>
          </cell>
          <cell r="H86">
            <v>13</v>
          </cell>
          <cell r="I86" t="str">
            <v>Shunt Reactor Replace</v>
          </cell>
          <cell r="J86">
            <v>18</v>
          </cell>
          <cell r="L86" t="str">
            <v>6.3.9</v>
          </cell>
          <cell r="M86" t="str">
            <v>Likely</v>
          </cell>
          <cell r="N86" t="str">
            <v>Future</v>
          </cell>
          <cell r="O86" t="str">
            <v>Tamworth Reactor Replacement Stage 2 - Contract</v>
          </cell>
          <cell r="P86" t="str">
            <v>330CAP</v>
          </cell>
          <cell r="Q86" t="str">
            <v>Northern</v>
          </cell>
          <cell r="R86">
            <v>6</v>
          </cell>
          <cell r="U86">
            <v>0.6</v>
          </cell>
          <cell r="V86">
            <v>5.4</v>
          </cell>
        </row>
        <row r="87">
          <cell r="A87">
            <v>29</v>
          </cell>
          <cell r="B87" t="str">
            <v>Tamworth Reactors</v>
          </cell>
          <cell r="C87">
            <v>1</v>
          </cell>
          <cell r="D87">
            <v>39052</v>
          </cell>
          <cell r="E87">
            <v>58</v>
          </cell>
          <cell r="F87">
            <v>3</v>
          </cell>
          <cell r="G87">
            <v>38512</v>
          </cell>
          <cell r="H87">
            <v>13</v>
          </cell>
          <cell r="I87" t="str">
            <v>Shunt Reactor Replace</v>
          </cell>
          <cell r="J87">
            <v>18</v>
          </cell>
          <cell r="L87" t="str">
            <v>6.3.9</v>
          </cell>
          <cell r="M87" t="str">
            <v>Likely</v>
          </cell>
          <cell r="N87" t="str">
            <v>Future</v>
          </cell>
          <cell r="O87" t="str">
            <v>Tamworth Reactor Replacement Stage 1 - Contract</v>
          </cell>
          <cell r="P87" t="str">
            <v>330CAP</v>
          </cell>
          <cell r="Q87" t="str">
            <v>Northern</v>
          </cell>
          <cell r="R87">
            <v>6</v>
          </cell>
          <cell r="S87">
            <v>0.03</v>
          </cell>
          <cell r="T87">
            <v>4.47</v>
          </cell>
          <cell r="U87">
            <v>1.5</v>
          </cell>
        </row>
        <row r="88">
          <cell r="A88" t="str">
            <v>Strategy Based Substation Replacements</v>
          </cell>
        </row>
        <row r="89">
          <cell r="A89">
            <v>30</v>
          </cell>
          <cell r="B89" t="str">
            <v>Snowy Assets Rehab - MSS</v>
          </cell>
          <cell r="C89">
            <v>1</v>
          </cell>
          <cell r="D89">
            <v>39783</v>
          </cell>
          <cell r="E89">
            <v>48</v>
          </cell>
          <cell r="F89">
            <v>3</v>
          </cell>
          <cell r="G89">
            <v>38703</v>
          </cell>
          <cell r="H89">
            <v>6</v>
          </cell>
          <cell r="I89" t="str">
            <v>330/132kV Greenfield</v>
          </cell>
          <cell r="J89">
            <v>36</v>
          </cell>
          <cell r="L89" t="str">
            <v>5.3.7</v>
          </cell>
          <cell r="M89" t="str">
            <v>Const</v>
          </cell>
          <cell r="N89" t="str">
            <v>Proposed</v>
          </cell>
          <cell r="O89" t="str">
            <v>Murray 330kV SS Augmentation - Contract</v>
          </cell>
          <cell r="P89" t="str">
            <v>330SS</v>
          </cell>
          <cell r="Q89" t="str">
            <v>Southern</v>
          </cell>
          <cell r="R89">
            <v>10</v>
          </cell>
          <cell r="T89">
            <v>0.31111111111111112</v>
          </cell>
          <cell r="U89">
            <v>0.90869565217391335</v>
          </cell>
          <cell r="V89">
            <v>7.6294469680582591</v>
          </cell>
          <cell r="W89">
            <v>1.1507462686567167</v>
          </cell>
        </row>
        <row r="90">
          <cell r="A90">
            <v>31</v>
          </cell>
          <cell r="B90" t="str">
            <v>Snowy Assets Rehab - UTSS</v>
          </cell>
          <cell r="C90">
            <v>1</v>
          </cell>
          <cell r="D90">
            <v>39783</v>
          </cell>
          <cell r="E90">
            <v>49</v>
          </cell>
          <cell r="F90">
            <v>3</v>
          </cell>
          <cell r="G90">
            <v>38703</v>
          </cell>
          <cell r="H90">
            <v>6</v>
          </cell>
          <cell r="I90" t="str">
            <v>330/132kV Greenfield</v>
          </cell>
          <cell r="J90">
            <v>36</v>
          </cell>
          <cell r="L90" t="str">
            <v>5.3.7</v>
          </cell>
          <cell r="M90" t="str">
            <v>Const</v>
          </cell>
          <cell r="N90" t="str">
            <v>Proposed</v>
          </cell>
          <cell r="O90" t="str">
            <v>Upper Tumut Switching Station (UTSS) Augmentation - Contract</v>
          </cell>
          <cell r="P90" t="str">
            <v>330SS</v>
          </cell>
          <cell r="Q90" t="str">
            <v>Southern</v>
          </cell>
          <cell r="R90">
            <v>7.5</v>
          </cell>
          <cell r="T90">
            <v>0.23333333333333334</v>
          </cell>
          <cell r="U90">
            <v>0.68152173913043501</v>
          </cell>
          <cell r="V90">
            <v>5.722085226043693</v>
          </cell>
          <cell r="W90">
            <v>0.86305970149253741</v>
          </cell>
        </row>
        <row r="91">
          <cell r="A91" t="str">
            <v>Small Augmentations - New Lines</v>
          </cell>
        </row>
        <row r="92">
          <cell r="A92">
            <v>32</v>
          </cell>
          <cell r="B92" t="str">
            <v>Glen Innes/Inverell supply</v>
          </cell>
          <cell r="C92">
            <v>1</v>
          </cell>
          <cell r="D92">
            <v>40513</v>
          </cell>
          <cell r="E92">
            <v>20</v>
          </cell>
          <cell r="F92">
            <v>1</v>
          </cell>
          <cell r="G92">
            <v>39073</v>
          </cell>
          <cell r="H92">
            <v>3</v>
          </cell>
          <cell r="I92" t="str">
            <v>TL -EIS</v>
          </cell>
          <cell r="J92">
            <v>48</v>
          </cell>
          <cell r="L92" t="str">
            <v>7.2.11</v>
          </cell>
          <cell r="M92" t="str">
            <v>Future</v>
          </cell>
          <cell r="N92" t="str">
            <v>Planning PT</v>
          </cell>
          <cell r="O92" t="str">
            <v>Glen Innes - Inverell 132kV TL (65km)</v>
          </cell>
          <cell r="P92" t="str">
            <v>TL EIS</v>
          </cell>
          <cell r="Q92" t="str">
            <v>Northern</v>
          </cell>
          <cell r="R92">
            <v>12</v>
          </cell>
          <cell r="U92">
            <v>0.17230769230769236</v>
          </cell>
          <cell r="V92">
            <v>0.58769230769230796</v>
          </cell>
          <cell r="W92">
            <v>0.872</v>
          </cell>
          <cell r="X92">
            <v>10.133124555160142</v>
          </cell>
          <cell r="Y92">
            <v>0.2348754448398577</v>
          </cell>
        </row>
        <row r="93">
          <cell r="A93">
            <v>33</v>
          </cell>
          <cell r="B93" t="str">
            <v>Glen Innes/Inverell supply</v>
          </cell>
          <cell r="C93">
            <v>1</v>
          </cell>
          <cell r="D93">
            <v>40513</v>
          </cell>
          <cell r="E93">
            <v>20</v>
          </cell>
          <cell r="F93">
            <v>3</v>
          </cell>
          <cell r="G93">
            <v>39793</v>
          </cell>
          <cell r="H93">
            <v>10</v>
          </cell>
          <cell r="I93" t="str">
            <v>132kV Aug</v>
          </cell>
          <cell r="J93">
            <v>24</v>
          </cell>
          <cell r="L93" t="str">
            <v>7.2.11</v>
          </cell>
          <cell r="M93" t="str">
            <v>Future</v>
          </cell>
          <cell r="N93" t="str">
            <v>Planning PT</v>
          </cell>
          <cell r="O93" t="str">
            <v>Inverell 132kV Switchbay</v>
          </cell>
          <cell r="P93" t="str">
            <v>132SS</v>
          </cell>
          <cell r="Q93" t="str">
            <v>Northern</v>
          </cell>
          <cell r="R93">
            <v>1</v>
          </cell>
          <cell r="W93">
            <v>5.8333333333333348E-2</v>
          </cell>
          <cell r="X93">
            <v>0.76032338308457714</v>
          </cell>
          <cell r="Y93">
            <v>0.18134328358208951</v>
          </cell>
        </row>
        <row r="94">
          <cell r="A94">
            <v>34</v>
          </cell>
          <cell r="B94" t="str">
            <v>Lismore area supply</v>
          </cell>
          <cell r="C94">
            <v>1</v>
          </cell>
          <cell r="D94">
            <v>38961</v>
          </cell>
          <cell r="E94">
            <v>27</v>
          </cell>
          <cell r="F94">
            <v>2</v>
          </cell>
          <cell r="G94">
            <v>38241</v>
          </cell>
          <cell r="H94">
            <v>4</v>
          </cell>
          <cell r="I94" t="str">
            <v>TL -REF</v>
          </cell>
          <cell r="J94">
            <v>24</v>
          </cell>
          <cell r="L94" t="str">
            <v>6.5.2</v>
          </cell>
          <cell r="M94" t="str">
            <v>Poss</v>
          </cell>
          <cell r="N94" t="str">
            <v>Proposed</v>
          </cell>
          <cell r="O94" t="str">
            <v>Uprating of 966 Armidale - Koolkhan 132kV TL - Contract</v>
          </cell>
          <cell r="P94" t="str">
            <v>TL REF</v>
          </cell>
          <cell r="Q94" t="str">
            <v>Northern</v>
          </cell>
          <cell r="R94">
            <v>3</v>
          </cell>
          <cell r="S94">
            <v>0.3318965517241379</v>
          </cell>
          <cell r="T94">
            <v>2.6268872320596466</v>
          </cell>
          <cell r="U94">
            <v>4.1216216216216198E-2</v>
          </cell>
        </row>
        <row r="95">
          <cell r="A95">
            <v>35</v>
          </cell>
          <cell r="B95" t="str">
            <v>Mulwala 132 kV Supply</v>
          </cell>
          <cell r="C95">
            <v>1</v>
          </cell>
          <cell r="D95">
            <v>39783</v>
          </cell>
          <cell r="E95">
            <v>36</v>
          </cell>
          <cell r="F95">
            <v>1</v>
          </cell>
          <cell r="G95">
            <v>38343</v>
          </cell>
          <cell r="H95">
            <v>3</v>
          </cell>
          <cell r="I95" t="str">
            <v>TL -EIS</v>
          </cell>
          <cell r="J95">
            <v>48</v>
          </cell>
          <cell r="L95" t="str">
            <v>6.5.31</v>
          </cell>
          <cell r="M95" t="str">
            <v>Poss</v>
          </cell>
          <cell r="N95" t="str">
            <v>Planning</v>
          </cell>
          <cell r="O95" t="str">
            <v>Mulwala - Finley 132kV TL (62Km) Contract</v>
          </cell>
          <cell r="P95" t="str">
            <v>TL EIS</v>
          </cell>
          <cell r="Q95" t="str">
            <v>Southern</v>
          </cell>
          <cell r="R95">
            <v>12</v>
          </cell>
          <cell r="S95">
            <v>0.17230769230769236</v>
          </cell>
          <cell r="T95">
            <v>0.58769230769230796</v>
          </cell>
          <cell r="U95">
            <v>0.872</v>
          </cell>
          <cell r="V95">
            <v>10.133124555160142</v>
          </cell>
          <cell r="W95">
            <v>0.2348754448398577</v>
          </cell>
        </row>
        <row r="96">
          <cell r="A96">
            <v>36</v>
          </cell>
          <cell r="B96" t="str">
            <v>Mulwala 132 kV Supply</v>
          </cell>
          <cell r="C96">
            <v>1</v>
          </cell>
          <cell r="D96">
            <v>39417</v>
          </cell>
          <cell r="E96">
            <v>36</v>
          </cell>
          <cell r="F96">
            <v>3</v>
          </cell>
          <cell r="G96">
            <v>38697</v>
          </cell>
          <cell r="H96">
            <v>10</v>
          </cell>
          <cell r="I96" t="str">
            <v>132kV Aug</v>
          </cell>
          <cell r="J96">
            <v>24</v>
          </cell>
          <cell r="L96" t="str">
            <v>6.5.31</v>
          </cell>
          <cell r="M96" t="str">
            <v>Poss</v>
          </cell>
          <cell r="N96" t="str">
            <v>Planning</v>
          </cell>
          <cell r="O96" t="str">
            <v>Mulwala 132/66kV Substation Augmentation - Contract</v>
          </cell>
          <cell r="P96" t="str">
            <v>132SS</v>
          </cell>
          <cell r="Q96" t="str">
            <v>Southern</v>
          </cell>
          <cell r="R96">
            <v>2</v>
          </cell>
          <cell r="T96">
            <v>0.1166666666666667</v>
          </cell>
          <cell r="U96">
            <v>1.5206467661691543</v>
          </cell>
          <cell r="V96">
            <v>0.36268656716417902</v>
          </cell>
        </row>
        <row r="97">
          <cell r="A97">
            <v>37</v>
          </cell>
          <cell r="B97" t="str">
            <v>Mulwala 132 kV Supply</v>
          </cell>
          <cell r="C97">
            <v>1</v>
          </cell>
          <cell r="D97">
            <v>39417</v>
          </cell>
          <cell r="E97">
            <v>36</v>
          </cell>
          <cell r="F97">
            <v>3</v>
          </cell>
          <cell r="G97">
            <v>38697</v>
          </cell>
          <cell r="H97">
            <v>10</v>
          </cell>
          <cell r="I97" t="str">
            <v>132kV Aug</v>
          </cell>
          <cell r="J97">
            <v>24</v>
          </cell>
          <cell r="L97" t="str">
            <v>6.5.31</v>
          </cell>
          <cell r="M97" t="str">
            <v>Poss</v>
          </cell>
          <cell r="N97" t="str">
            <v>Planning</v>
          </cell>
          <cell r="O97" t="str">
            <v>Finley 132/66kV Substattion Augmentation - Contract</v>
          </cell>
          <cell r="P97" t="str">
            <v>132SS</v>
          </cell>
          <cell r="Q97" t="str">
            <v>Southern</v>
          </cell>
          <cell r="R97">
            <v>5</v>
          </cell>
          <cell r="T97">
            <v>0.29166666666666674</v>
          </cell>
          <cell r="U97">
            <v>3.801616915422886</v>
          </cell>
          <cell r="V97">
            <v>0.90671641791044766</v>
          </cell>
        </row>
        <row r="98">
          <cell r="A98">
            <v>38</v>
          </cell>
          <cell r="B98" t="str">
            <v>Narrandera and Lockhart supply</v>
          </cell>
          <cell r="C98">
            <v>1</v>
          </cell>
          <cell r="D98">
            <v>40513</v>
          </cell>
          <cell r="E98">
            <v>38</v>
          </cell>
          <cell r="F98">
            <v>3</v>
          </cell>
          <cell r="G98">
            <v>39613</v>
          </cell>
          <cell r="H98">
            <v>7</v>
          </cell>
          <cell r="I98" t="str">
            <v>132kV Greenfield</v>
          </cell>
          <cell r="J98">
            <v>30</v>
          </cell>
          <cell r="L98" t="str">
            <v>6.5.29</v>
          </cell>
          <cell r="M98" t="str">
            <v>Poss</v>
          </cell>
          <cell r="N98" t="str">
            <v>Planning</v>
          </cell>
          <cell r="O98" t="str">
            <v>Narrandera Substation Establish - Contract</v>
          </cell>
          <cell r="P98" t="str">
            <v>132SS</v>
          </cell>
          <cell r="Q98" t="str">
            <v>Southern</v>
          </cell>
          <cell r="R98">
            <v>6</v>
          </cell>
          <cell r="V98">
            <v>1.0714285714285714E-2</v>
          </cell>
          <cell r="W98">
            <v>0.51428571428571446</v>
          </cell>
          <cell r="X98">
            <v>4.6761940298507456</v>
          </cell>
          <cell r="Y98">
            <v>0.79880597014925392</v>
          </cell>
        </row>
        <row r="99">
          <cell r="A99">
            <v>39</v>
          </cell>
          <cell r="B99" t="str">
            <v>Orange 132 kV Substation Augmentation</v>
          </cell>
          <cell r="C99">
            <v>1</v>
          </cell>
          <cell r="D99">
            <v>39783</v>
          </cell>
          <cell r="E99">
            <v>41</v>
          </cell>
          <cell r="F99">
            <v>2</v>
          </cell>
          <cell r="G99">
            <v>39063</v>
          </cell>
          <cell r="H99">
            <v>4</v>
          </cell>
          <cell r="I99" t="str">
            <v>TL -REF</v>
          </cell>
          <cell r="J99">
            <v>24</v>
          </cell>
          <cell r="L99" t="str">
            <v>6.5.18</v>
          </cell>
          <cell r="M99" t="str">
            <v>Poss</v>
          </cell>
          <cell r="N99" t="str">
            <v>Proposed</v>
          </cell>
          <cell r="O99" t="str">
            <v>Orange Outlets Line Works - Contract</v>
          </cell>
          <cell r="P99" t="str">
            <v>TL REF</v>
          </cell>
          <cell r="Q99" t="str">
            <v>Central</v>
          </cell>
          <cell r="R99">
            <v>1</v>
          </cell>
          <cell r="U99">
            <v>8.4770114942528757E-2</v>
          </cell>
          <cell r="V99">
            <v>0.73352256798430082</v>
          </cell>
          <cell r="W99">
            <v>0.18170731707317073</v>
          </cell>
        </row>
        <row r="100">
          <cell r="A100">
            <v>40</v>
          </cell>
          <cell r="B100" t="str">
            <v>Parkes, Forbes and Cowra supply</v>
          </cell>
          <cell r="C100">
            <v>1</v>
          </cell>
          <cell r="D100">
            <v>39692</v>
          </cell>
          <cell r="E100">
            <v>43</v>
          </cell>
          <cell r="F100">
            <v>1</v>
          </cell>
          <cell r="G100">
            <v>38252</v>
          </cell>
          <cell r="H100">
            <v>3</v>
          </cell>
          <cell r="I100" t="str">
            <v>TL -EIS</v>
          </cell>
          <cell r="J100">
            <v>48</v>
          </cell>
          <cell r="L100" t="str">
            <v>6.5.20</v>
          </cell>
          <cell r="M100" t="str">
            <v>Poss</v>
          </cell>
          <cell r="N100" t="str">
            <v>Planning</v>
          </cell>
          <cell r="O100" t="str">
            <v>Manildra Parkes 132kV Line - Contract</v>
          </cell>
          <cell r="P100" t="str">
            <v>TL EIS</v>
          </cell>
          <cell r="Q100" t="str">
            <v>Central</v>
          </cell>
          <cell r="R100">
            <v>12</v>
          </cell>
          <cell r="S100">
            <v>0.33846153846153854</v>
          </cell>
          <cell r="T100">
            <v>0.54153846153846186</v>
          </cell>
          <cell r="U100">
            <v>1.1839999999999999</v>
          </cell>
          <cell r="V100">
            <v>9.8980996441281146</v>
          </cell>
          <cell r="W100">
            <v>3.7900355871886171E-2</v>
          </cell>
        </row>
        <row r="101">
          <cell r="A101">
            <v>41</v>
          </cell>
          <cell r="B101" t="str">
            <v>Parkes, Forbes and Cowra supply</v>
          </cell>
          <cell r="C101">
            <v>1</v>
          </cell>
          <cell r="D101">
            <v>39417</v>
          </cell>
          <cell r="E101">
            <v>43</v>
          </cell>
          <cell r="F101">
            <v>3</v>
          </cell>
          <cell r="G101">
            <v>38697</v>
          </cell>
          <cell r="H101">
            <v>10</v>
          </cell>
          <cell r="I101" t="str">
            <v>132kV Aug</v>
          </cell>
          <cell r="J101">
            <v>24</v>
          </cell>
          <cell r="L101" t="str">
            <v>6.5.20</v>
          </cell>
          <cell r="M101" t="str">
            <v>Poss</v>
          </cell>
          <cell r="N101" t="str">
            <v>Planning</v>
          </cell>
          <cell r="O101" t="str">
            <v>Manildra SS Augmentation - Contract</v>
          </cell>
          <cell r="P101" t="str">
            <v>132SS</v>
          </cell>
          <cell r="Q101" t="str">
            <v>Central</v>
          </cell>
          <cell r="R101">
            <v>1</v>
          </cell>
          <cell r="T101">
            <v>5.8333333333333348E-2</v>
          </cell>
          <cell r="U101">
            <v>0.76032338308457714</v>
          </cell>
          <cell r="V101">
            <v>0.18134328358208951</v>
          </cell>
        </row>
        <row r="102">
          <cell r="A102">
            <v>42</v>
          </cell>
          <cell r="B102" t="str">
            <v>Parkes, Forbes and Cowra supply</v>
          </cell>
          <cell r="C102">
            <v>1</v>
          </cell>
          <cell r="D102">
            <v>39417</v>
          </cell>
          <cell r="E102">
            <v>43</v>
          </cell>
          <cell r="F102">
            <v>2</v>
          </cell>
          <cell r="G102">
            <v>38697</v>
          </cell>
          <cell r="H102">
            <v>4</v>
          </cell>
          <cell r="I102" t="str">
            <v>TL -REF</v>
          </cell>
          <cell r="J102">
            <v>24</v>
          </cell>
          <cell r="L102" t="str">
            <v>6.5.20</v>
          </cell>
          <cell r="M102" t="str">
            <v>Poss</v>
          </cell>
          <cell r="N102" t="str">
            <v>Planning</v>
          </cell>
          <cell r="O102" t="str">
            <v>Cowra Line Uprate - Contract</v>
          </cell>
          <cell r="P102" t="str">
            <v>TL REF</v>
          </cell>
          <cell r="Q102" t="str">
            <v>Central</v>
          </cell>
          <cell r="R102">
            <v>4</v>
          </cell>
          <cell r="T102">
            <v>0.33908045977011503</v>
          </cell>
          <cell r="U102">
            <v>2.9340902719372033</v>
          </cell>
          <cell r="V102">
            <v>0.72682926829268291</v>
          </cell>
        </row>
        <row r="103">
          <cell r="A103">
            <v>43</v>
          </cell>
          <cell r="B103" t="str">
            <v>Snowy Assets Rehab - Lines</v>
          </cell>
          <cell r="C103">
            <v>1</v>
          </cell>
          <cell r="D103">
            <v>39417</v>
          </cell>
          <cell r="E103">
            <v>47</v>
          </cell>
          <cell r="F103">
            <v>2</v>
          </cell>
          <cell r="G103">
            <v>38337</v>
          </cell>
          <cell r="H103">
            <v>2</v>
          </cell>
          <cell r="I103" t="str">
            <v>EHV TL -REF</v>
          </cell>
          <cell r="J103">
            <v>36</v>
          </cell>
          <cell r="L103" t="str">
            <v>5.3.7</v>
          </cell>
          <cell r="M103" t="str">
            <v>Poss</v>
          </cell>
          <cell r="N103" t="str">
            <v>Proposed</v>
          </cell>
          <cell r="O103" t="str">
            <v>Snowy Area 330kV TL Uprate (160Km) - Contract</v>
          </cell>
          <cell r="P103" t="str">
            <v>TL EIS</v>
          </cell>
          <cell r="Q103" t="str">
            <v>Southern</v>
          </cell>
          <cell r="R103">
            <v>8</v>
          </cell>
          <cell r="S103">
            <v>0.37333333333333335</v>
          </cell>
          <cell r="T103">
            <v>0.77946902654867267</v>
          </cell>
          <cell r="U103">
            <v>6.560419241607752</v>
          </cell>
          <cell r="V103">
            <v>0.28677839851024212</v>
          </cell>
        </row>
        <row r="104">
          <cell r="A104">
            <v>44</v>
          </cell>
          <cell r="B104" t="str">
            <v>Supply to South &amp; Inner Metro Sydney</v>
          </cell>
          <cell r="C104">
            <v>1</v>
          </cell>
          <cell r="D104">
            <v>39417</v>
          </cell>
          <cell r="E104">
            <v>52</v>
          </cell>
          <cell r="F104">
            <v>3</v>
          </cell>
          <cell r="G104">
            <v>38697</v>
          </cell>
          <cell r="H104">
            <v>10</v>
          </cell>
          <cell r="I104" t="str">
            <v>132kV Aug</v>
          </cell>
          <cell r="J104">
            <v>24</v>
          </cell>
          <cell r="L104" t="str">
            <v>6.5.13</v>
          </cell>
          <cell r="M104" t="str">
            <v>Poss</v>
          </cell>
          <cell r="N104" t="str">
            <v>PT</v>
          </cell>
          <cell r="O104" t="str">
            <v>Sydney South 132kV Augmentations (910/911 &amp; 916/917) Contract</v>
          </cell>
          <cell r="P104" t="str">
            <v>132SS</v>
          </cell>
          <cell r="Q104" t="str">
            <v>Central</v>
          </cell>
          <cell r="R104">
            <v>2</v>
          </cell>
          <cell r="T104">
            <v>0.1166666666666667</v>
          </cell>
          <cell r="U104">
            <v>1.5206467661691543</v>
          </cell>
          <cell r="V104">
            <v>0.36268656716417902</v>
          </cell>
        </row>
        <row r="105">
          <cell r="A105">
            <v>45</v>
          </cell>
          <cell r="B105" t="str">
            <v>Wagga 132 kV line rearrangements</v>
          </cell>
          <cell r="C105">
            <v>1</v>
          </cell>
          <cell r="D105">
            <v>38565</v>
          </cell>
          <cell r="E105">
            <v>61</v>
          </cell>
          <cell r="F105">
            <v>2</v>
          </cell>
          <cell r="G105">
            <v>37845</v>
          </cell>
          <cell r="H105">
            <v>4</v>
          </cell>
          <cell r="I105" t="str">
            <v>TL -REF</v>
          </cell>
          <cell r="J105">
            <v>24</v>
          </cell>
          <cell r="L105" t="str">
            <v>6.3.3</v>
          </cell>
          <cell r="M105" t="str">
            <v>Likely</v>
          </cell>
          <cell r="N105" t="str">
            <v>Future</v>
          </cell>
          <cell r="O105" t="str">
            <v>Wagga North 132kV Line Re-Arrangements - Contract</v>
          </cell>
          <cell r="P105" t="str">
            <v>TL REF</v>
          </cell>
          <cell r="Q105" t="str">
            <v>Southern</v>
          </cell>
          <cell r="R105">
            <v>0.3</v>
          </cell>
          <cell r="S105">
            <v>0.26335274930102526</v>
          </cell>
          <cell r="T105">
            <v>1.2162162162162162E-3</v>
          </cell>
        </row>
        <row r="106">
          <cell r="A106" t="str">
            <v>Small Augmentations - New Substations</v>
          </cell>
        </row>
        <row r="107">
          <cell r="A107">
            <v>46</v>
          </cell>
          <cell r="B107" t="str">
            <v>Boggabri supply</v>
          </cell>
          <cell r="C107">
            <v>1</v>
          </cell>
          <cell r="D107">
            <v>39142</v>
          </cell>
          <cell r="E107">
            <v>5</v>
          </cell>
          <cell r="F107">
            <v>3</v>
          </cell>
          <cell r="G107">
            <v>38242</v>
          </cell>
          <cell r="H107">
            <v>7</v>
          </cell>
          <cell r="I107" t="str">
            <v>132kV Greenfield</v>
          </cell>
          <cell r="J107">
            <v>30</v>
          </cell>
          <cell r="L107" t="str">
            <v>6.5.5</v>
          </cell>
          <cell r="M107" t="str">
            <v>Poss</v>
          </cell>
          <cell r="N107" t="str">
            <v>Planning PT</v>
          </cell>
          <cell r="O107" t="str">
            <v>Boggabri 132/66kV SS  Contract</v>
          </cell>
          <cell r="P107" t="str">
            <v>132SS</v>
          </cell>
          <cell r="Q107" t="str">
            <v>Northern</v>
          </cell>
          <cell r="R107">
            <v>8</v>
          </cell>
          <cell r="S107">
            <v>0.55000000000000004</v>
          </cell>
          <cell r="T107">
            <v>5.45</v>
          </cell>
          <cell r="U107">
            <v>2</v>
          </cell>
        </row>
        <row r="108">
          <cell r="A108">
            <v>47</v>
          </cell>
          <cell r="B108" t="str">
            <v>Bulahdelah area supply</v>
          </cell>
          <cell r="C108">
            <v>1</v>
          </cell>
          <cell r="D108">
            <v>39142</v>
          </cell>
          <cell r="E108">
            <v>6</v>
          </cell>
          <cell r="F108">
            <v>3</v>
          </cell>
          <cell r="G108">
            <v>38242</v>
          </cell>
          <cell r="H108">
            <v>7</v>
          </cell>
          <cell r="I108" t="str">
            <v>132kV Greenfield</v>
          </cell>
          <cell r="J108">
            <v>30</v>
          </cell>
          <cell r="L108" t="str">
            <v>6.5.8</v>
          </cell>
          <cell r="M108" t="str">
            <v>Poss</v>
          </cell>
          <cell r="N108" t="str">
            <v>Planning PT</v>
          </cell>
          <cell r="O108" t="str">
            <v>Bulahdelah 132/66kV SS  installation</v>
          </cell>
          <cell r="P108" t="str">
            <v>132SS</v>
          </cell>
          <cell r="Q108" t="str">
            <v>Northern</v>
          </cell>
          <cell r="R108">
            <v>8</v>
          </cell>
          <cell r="S108">
            <v>0.55000000000000004</v>
          </cell>
          <cell r="T108">
            <v>5.45</v>
          </cell>
          <cell r="U108">
            <v>2</v>
          </cell>
        </row>
        <row r="109">
          <cell r="A109">
            <v>48</v>
          </cell>
          <cell r="B109" t="str">
            <v>Glen Innes supply</v>
          </cell>
          <cell r="C109">
            <v>1</v>
          </cell>
          <cell r="D109">
            <v>39234</v>
          </cell>
          <cell r="E109">
            <v>19</v>
          </cell>
          <cell r="F109">
            <v>0</v>
          </cell>
          <cell r="G109">
            <v>38694</v>
          </cell>
          <cell r="H109">
            <v>30</v>
          </cell>
          <cell r="I109" t="str">
            <v>TL Property Acquistion</v>
          </cell>
          <cell r="J109">
            <v>18</v>
          </cell>
          <cell r="L109" t="str">
            <v>6.5.4</v>
          </cell>
          <cell r="M109" t="str">
            <v>Poss</v>
          </cell>
          <cell r="N109" t="str">
            <v>Future</v>
          </cell>
          <cell r="O109" t="str">
            <v>Glen Innes 132kV Rebuild (PSR 39) - Contract</v>
          </cell>
          <cell r="P109" t="str">
            <v>132SS</v>
          </cell>
          <cell r="Q109" t="str">
            <v>Northern</v>
          </cell>
          <cell r="R109">
            <v>10</v>
          </cell>
          <cell r="T109">
            <v>0.8</v>
          </cell>
          <cell r="U109">
            <v>9.1999999999999993</v>
          </cell>
        </row>
        <row r="110">
          <cell r="A110">
            <v>49</v>
          </cell>
          <cell r="B110" t="str">
            <v>Narrandera and Lockhart supply</v>
          </cell>
          <cell r="C110">
            <v>1</v>
          </cell>
          <cell r="D110">
            <v>40513</v>
          </cell>
          <cell r="E110">
            <v>38</v>
          </cell>
          <cell r="F110">
            <v>2</v>
          </cell>
          <cell r="G110">
            <v>39793</v>
          </cell>
          <cell r="H110">
            <v>4</v>
          </cell>
          <cell r="I110" t="str">
            <v>TL -REF</v>
          </cell>
          <cell r="J110">
            <v>24</v>
          </cell>
          <cell r="L110" t="str">
            <v>6.5.29</v>
          </cell>
          <cell r="M110" t="str">
            <v>Poss</v>
          </cell>
          <cell r="N110" t="str">
            <v>Planning</v>
          </cell>
          <cell r="O110" t="str">
            <v>994-Narrandera 132kV DCSP line (5km) - Contract</v>
          </cell>
          <cell r="P110" t="str">
            <v>TL REF</v>
          </cell>
          <cell r="Q110" t="str">
            <v>Southern</v>
          </cell>
          <cell r="R110">
            <v>2</v>
          </cell>
          <cell r="W110">
            <v>0.16954022988505751</v>
          </cell>
          <cell r="X110">
            <v>1.4670451359686016</v>
          </cell>
          <cell r="Y110">
            <v>0.36341463414634145</v>
          </cell>
        </row>
        <row r="111">
          <cell r="A111">
            <v>50</v>
          </cell>
          <cell r="B111" t="str">
            <v>South West of Greater Sydney supply</v>
          </cell>
          <cell r="C111">
            <v>1</v>
          </cell>
          <cell r="D111">
            <v>39417</v>
          </cell>
          <cell r="E111">
            <v>51</v>
          </cell>
          <cell r="F111">
            <v>3</v>
          </cell>
          <cell r="G111">
            <v>38337</v>
          </cell>
          <cell r="H111">
            <v>6</v>
          </cell>
          <cell r="I111" t="str">
            <v>330/132kV Greenfield</v>
          </cell>
          <cell r="J111">
            <v>36</v>
          </cell>
          <cell r="L111" t="str">
            <v>6.5.17</v>
          </cell>
          <cell r="M111" t="str">
            <v>Poss</v>
          </cell>
          <cell r="N111" t="str">
            <v>Future</v>
          </cell>
          <cell r="O111" t="str">
            <v>Establishment of Mt Annan 330/132/66kV Substn - Contract</v>
          </cell>
          <cell r="P111" t="str">
            <v>330SS</v>
          </cell>
          <cell r="Q111" t="str">
            <v>Central</v>
          </cell>
          <cell r="R111">
            <v>15</v>
          </cell>
          <cell r="S111">
            <v>0.46666666666666667</v>
          </cell>
          <cell r="T111">
            <v>1.36304347826087</v>
          </cell>
          <cell r="U111">
            <v>11.444170452087386</v>
          </cell>
          <cell r="V111">
            <v>1.7261194029850748</v>
          </cell>
        </row>
        <row r="112">
          <cell r="A112">
            <v>51</v>
          </cell>
          <cell r="B112" t="str">
            <v>Wagga 132/66 kV Substation Transformer Rating Limitations</v>
          </cell>
          <cell r="C112">
            <v>1</v>
          </cell>
          <cell r="D112">
            <v>39417</v>
          </cell>
          <cell r="E112">
            <v>62</v>
          </cell>
          <cell r="F112">
            <v>3</v>
          </cell>
          <cell r="G112">
            <v>38517</v>
          </cell>
          <cell r="H112">
            <v>7</v>
          </cell>
          <cell r="I112" t="str">
            <v>132kV Greenfield</v>
          </cell>
          <cell r="J112">
            <v>30</v>
          </cell>
          <cell r="L112" t="str">
            <v>6.5.27</v>
          </cell>
          <cell r="M112" t="str">
            <v>Poss</v>
          </cell>
          <cell r="N112" t="str">
            <v>Future</v>
          </cell>
          <cell r="O112" t="str">
            <v>Wagga Nth 132/66kV Substation - Contract</v>
          </cell>
          <cell r="P112" t="str">
            <v>132SS</v>
          </cell>
          <cell r="Q112" t="str">
            <v>Southern</v>
          </cell>
          <cell r="R112">
            <v>8</v>
          </cell>
          <cell r="S112">
            <v>1.4285714285714287E-2</v>
          </cell>
          <cell r="T112">
            <v>0.68571428571428605</v>
          </cell>
          <cell r="U112">
            <v>6.2349253731343293</v>
          </cell>
          <cell r="V112">
            <v>1.0650746268656719</v>
          </cell>
        </row>
        <row r="113">
          <cell r="A113">
            <v>52</v>
          </cell>
          <cell r="B113" t="str">
            <v>Wollar - Wellington 330 kV Line &amp; Wollar 330 kV Sw Stn</v>
          </cell>
          <cell r="C113">
            <v>1</v>
          </cell>
          <cell r="D113">
            <v>39417</v>
          </cell>
          <cell r="E113">
            <v>65</v>
          </cell>
          <cell r="F113">
            <v>3</v>
          </cell>
          <cell r="G113">
            <v>38337</v>
          </cell>
          <cell r="H113">
            <v>6</v>
          </cell>
          <cell r="I113" t="str">
            <v>330/132kV Greenfield</v>
          </cell>
          <cell r="J113">
            <v>36</v>
          </cell>
          <cell r="L113" t="str">
            <v>5.3.4</v>
          </cell>
          <cell r="M113" t="str">
            <v>Likely</v>
          </cell>
          <cell r="N113" t="str">
            <v>Committed</v>
          </cell>
          <cell r="O113" t="str">
            <v>Wollar 330kV Switching Station - Contract</v>
          </cell>
          <cell r="P113" t="str">
            <v>330SS</v>
          </cell>
          <cell r="Q113" t="str">
            <v>Central</v>
          </cell>
          <cell r="R113">
            <v>15</v>
          </cell>
          <cell r="S113">
            <v>0.46666666666666667</v>
          </cell>
          <cell r="T113">
            <v>1.36304347826087</v>
          </cell>
          <cell r="U113">
            <v>11.444170452087386</v>
          </cell>
          <cell r="V113">
            <v>1.7261194029850748</v>
          </cell>
        </row>
        <row r="114">
          <cell r="A114" t="str">
            <v>Small Augmentations - Reactive Plant</v>
          </cell>
        </row>
        <row r="115">
          <cell r="A115">
            <v>53</v>
          </cell>
          <cell r="B115" t="str">
            <v>Canberra  - capacitor bank</v>
          </cell>
          <cell r="C115">
            <v>1</v>
          </cell>
          <cell r="D115">
            <v>38687</v>
          </cell>
          <cell r="E115">
            <v>7</v>
          </cell>
          <cell r="F115">
            <v>3</v>
          </cell>
          <cell r="G115">
            <v>38267</v>
          </cell>
          <cell r="H115">
            <v>12</v>
          </cell>
          <cell r="I115" t="str">
            <v>Capacitor Replace</v>
          </cell>
          <cell r="J115">
            <v>14</v>
          </cell>
          <cell r="L115" t="str">
            <v>5.3.8</v>
          </cell>
          <cell r="M115" t="str">
            <v>Likely</v>
          </cell>
          <cell r="N115" t="str">
            <v>Proposed</v>
          </cell>
          <cell r="O115" t="str">
            <v xml:space="preserve">Canberra 132kV 1*80MVAr Cap Bank- Contract </v>
          </cell>
          <cell r="P115" t="str">
            <v>132CAP</v>
          </cell>
          <cell r="Q115" t="str">
            <v>Southern</v>
          </cell>
          <cell r="R115">
            <v>1</v>
          </cell>
          <cell r="S115">
            <v>0.43878787878787873</v>
          </cell>
          <cell r="T115">
            <v>0.56121212121212127</v>
          </cell>
        </row>
        <row r="116">
          <cell r="A116">
            <v>54</v>
          </cell>
          <cell r="B116" t="str">
            <v>Cowra, Parkes and Forbes - capacitor banks</v>
          </cell>
          <cell r="C116">
            <v>1</v>
          </cell>
          <cell r="D116">
            <v>38687</v>
          </cell>
          <cell r="E116">
            <v>13</v>
          </cell>
          <cell r="F116">
            <v>3</v>
          </cell>
          <cell r="G116">
            <v>38267</v>
          </cell>
          <cell r="H116">
            <v>12</v>
          </cell>
          <cell r="I116" t="str">
            <v>Capacitor Replace</v>
          </cell>
          <cell r="J116">
            <v>14</v>
          </cell>
          <cell r="L116" t="str">
            <v>6.3.7</v>
          </cell>
          <cell r="M116" t="str">
            <v>Likely</v>
          </cell>
          <cell r="N116" t="str">
            <v>Future</v>
          </cell>
          <cell r="O116" t="str">
            <v>Forbes 1x132kV 12MVAr Cap Bank - Contract</v>
          </cell>
          <cell r="P116" t="str">
            <v>132CAP</v>
          </cell>
          <cell r="Q116" t="str">
            <v>Central</v>
          </cell>
          <cell r="R116">
            <v>0.5</v>
          </cell>
          <cell r="S116">
            <v>0.21939393939393936</v>
          </cell>
          <cell r="T116">
            <v>0.28060606060606064</v>
          </cell>
        </row>
        <row r="117">
          <cell r="A117">
            <v>55</v>
          </cell>
          <cell r="B117" t="str">
            <v>Cowra, Parkes and Forbes - capacitor banks</v>
          </cell>
          <cell r="C117">
            <v>1</v>
          </cell>
          <cell r="D117">
            <v>38687</v>
          </cell>
          <cell r="E117">
            <v>13</v>
          </cell>
          <cell r="F117">
            <v>3</v>
          </cell>
          <cell r="G117">
            <v>38267</v>
          </cell>
          <cell r="H117">
            <v>12</v>
          </cell>
          <cell r="I117" t="str">
            <v>Capacitor Replace</v>
          </cell>
          <cell r="J117">
            <v>14</v>
          </cell>
          <cell r="L117" t="str">
            <v>6.3.7</v>
          </cell>
          <cell r="M117" t="str">
            <v>Likely</v>
          </cell>
          <cell r="N117" t="str">
            <v>Future</v>
          </cell>
          <cell r="O117" t="str">
            <v>Parkes 1x66kV 8MVAr Cap Bank - Contract</v>
          </cell>
          <cell r="P117" t="str">
            <v>66CAP</v>
          </cell>
          <cell r="Q117" t="str">
            <v>Central</v>
          </cell>
          <cell r="R117">
            <v>0.4</v>
          </cell>
          <cell r="S117">
            <v>0.17551515151515151</v>
          </cell>
          <cell r="T117">
            <v>0.22448484848484848</v>
          </cell>
        </row>
        <row r="118">
          <cell r="A118">
            <v>56</v>
          </cell>
          <cell r="B118" t="str">
            <v>Cowra, Parkes and Forbes - capacitor banks</v>
          </cell>
          <cell r="C118">
            <v>1</v>
          </cell>
          <cell r="D118">
            <v>38687</v>
          </cell>
          <cell r="E118">
            <v>13</v>
          </cell>
          <cell r="F118">
            <v>3</v>
          </cell>
          <cell r="G118">
            <v>38267</v>
          </cell>
          <cell r="H118">
            <v>12</v>
          </cell>
          <cell r="I118" t="str">
            <v>Capacitor Replace</v>
          </cell>
          <cell r="J118">
            <v>14</v>
          </cell>
          <cell r="L118" t="str">
            <v>6.3.7</v>
          </cell>
          <cell r="M118" t="str">
            <v>Likely</v>
          </cell>
          <cell r="N118" t="str">
            <v>Future</v>
          </cell>
          <cell r="O118" t="str">
            <v>Cowra 2x6MVAr 66kV Cap Banks - Contract</v>
          </cell>
          <cell r="P118" t="str">
            <v>66CAP</v>
          </cell>
          <cell r="Q118" t="str">
            <v>Central</v>
          </cell>
          <cell r="R118">
            <v>0.8</v>
          </cell>
          <cell r="S118">
            <v>0.35103030303030303</v>
          </cell>
          <cell r="T118">
            <v>0.44896969696969696</v>
          </cell>
        </row>
        <row r="119">
          <cell r="A119">
            <v>57</v>
          </cell>
          <cell r="B119" t="str">
            <v>Dapto Transformer Capacity Limitations</v>
          </cell>
          <cell r="C119">
            <v>1</v>
          </cell>
          <cell r="D119">
            <v>38687</v>
          </cell>
          <cell r="E119">
            <v>15</v>
          </cell>
          <cell r="F119">
            <v>3</v>
          </cell>
          <cell r="G119">
            <v>38267</v>
          </cell>
          <cell r="H119">
            <v>12</v>
          </cell>
          <cell r="I119" t="str">
            <v>Capacitor Replace</v>
          </cell>
          <cell r="J119">
            <v>14</v>
          </cell>
          <cell r="L119" t="str">
            <v>7.2.18</v>
          </cell>
          <cell r="M119" t="str">
            <v>Future</v>
          </cell>
          <cell r="N119" t="str">
            <v>Planning</v>
          </cell>
          <cell r="O119" t="str">
            <v>Dapto 132kV Capacitor Upgrade - Contract</v>
          </cell>
          <cell r="P119" t="str">
            <v>132CAP</v>
          </cell>
          <cell r="Q119" t="str">
            <v>Central</v>
          </cell>
          <cell r="R119">
            <v>2</v>
          </cell>
          <cell r="S119">
            <v>0.87757575757575745</v>
          </cell>
          <cell r="T119">
            <v>1.1224242424242425</v>
          </cell>
        </row>
        <row r="120">
          <cell r="A120">
            <v>58</v>
          </cell>
          <cell r="B120" t="str">
            <v>Darlington Point - capacitor banks</v>
          </cell>
          <cell r="C120">
            <v>1</v>
          </cell>
          <cell r="D120">
            <v>38687</v>
          </cell>
          <cell r="E120">
            <v>16</v>
          </cell>
          <cell r="F120">
            <v>3</v>
          </cell>
          <cell r="G120">
            <v>38267</v>
          </cell>
          <cell r="H120">
            <v>12</v>
          </cell>
          <cell r="I120" t="str">
            <v>Capacitor Replace</v>
          </cell>
          <cell r="J120">
            <v>14</v>
          </cell>
          <cell r="L120" t="str">
            <v>5.3.9</v>
          </cell>
          <cell r="M120" t="str">
            <v>Likely</v>
          </cell>
          <cell r="N120" t="str">
            <v>Proposed</v>
          </cell>
          <cell r="O120" t="str">
            <v>Darlington Pt. 132kV No. 2&amp;3 Capacitor Banks - Contract</v>
          </cell>
          <cell r="P120" t="str">
            <v>132CAP</v>
          </cell>
          <cell r="Q120" t="str">
            <v>Southern</v>
          </cell>
          <cell r="R120">
            <v>1</v>
          </cell>
          <cell r="S120">
            <v>0.43878787878787873</v>
          </cell>
          <cell r="T120">
            <v>0.56121212121212127</v>
          </cell>
        </row>
        <row r="121">
          <cell r="A121">
            <v>59</v>
          </cell>
          <cell r="B121" t="str">
            <v>Deniliquin - capacitor bank</v>
          </cell>
          <cell r="C121">
            <v>1</v>
          </cell>
          <cell r="D121">
            <v>38687</v>
          </cell>
          <cell r="E121">
            <v>17</v>
          </cell>
          <cell r="F121">
            <v>3</v>
          </cell>
          <cell r="G121">
            <v>38267</v>
          </cell>
          <cell r="H121">
            <v>12</v>
          </cell>
          <cell r="I121" t="str">
            <v>Capacitor Replace</v>
          </cell>
          <cell r="J121">
            <v>14</v>
          </cell>
          <cell r="L121" t="str">
            <v>6.3.8</v>
          </cell>
          <cell r="M121" t="str">
            <v>Likely</v>
          </cell>
          <cell r="N121" t="str">
            <v>Proposed</v>
          </cell>
          <cell r="O121" t="str">
            <v>Deniliquin 132kV 10MVAr capacitor bank - contract</v>
          </cell>
          <cell r="P121" t="str">
            <v>132CAP</v>
          </cell>
          <cell r="Q121" t="str">
            <v>Southern</v>
          </cell>
          <cell r="R121">
            <v>0.6</v>
          </cell>
          <cell r="S121">
            <v>0.26327272727272721</v>
          </cell>
          <cell r="T121">
            <v>0.33672727272727271</v>
          </cell>
        </row>
        <row r="122">
          <cell r="A122">
            <v>60</v>
          </cell>
          <cell r="B122" t="str">
            <v>Lismore area supply</v>
          </cell>
          <cell r="C122">
            <v>1</v>
          </cell>
          <cell r="D122">
            <v>38687</v>
          </cell>
          <cell r="E122">
            <v>27</v>
          </cell>
          <cell r="F122">
            <v>3</v>
          </cell>
          <cell r="G122">
            <v>38267</v>
          </cell>
          <cell r="H122">
            <v>12</v>
          </cell>
          <cell r="I122" t="str">
            <v>Capacitor Replace</v>
          </cell>
          <cell r="J122">
            <v>14</v>
          </cell>
          <cell r="L122" t="str">
            <v>6.5.2</v>
          </cell>
          <cell r="M122" t="str">
            <v>Poss</v>
          </cell>
          <cell r="N122" t="str">
            <v>Proposed</v>
          </cell>
          <cell r="O122" t="str">
            <v>Nambucca 2x10MVAr 66kV Cap Banks - Contract</v>
          </cell>
          <cell r="P122" t="str">
            <v>66CAP</v>
          </cell>
          <cell r="Q122" t="str">
            <v>Northern</v>
          </cell>
          <cell r="R122">
            <v>0.8</v>
          </cell>
          <cell r="S122">
            <v>0.35103030303030303</v>
          </cell>
          <cell r="T122">
            <v>0.44896969696969696</v>
          </cell>
        </row>
        <row r="123">
          <cell r="A123">
            <v>61</v>
          </cell>
          <cell r="B123" t="str">
            <v>Lismore area supply</v>
          </cell>
          <cell r="C123">
            <v>1</v>
          </cell>
          <cell r="D123">
            <v>38687</v>
          </cell>
          <cell r="E123">
            <v>27</v>
          </cell>
          <cell r="F123">
            <v>3</v>
          </cell>
          <cell r="G123">
            <v>38267</v>
          </cell>
          <cell r="H123">
            <v>12</v>
          </cell>
          <cell r="I123" t="str">
            <v>Capacitor Replace</v>
          </cell>
          <cell r="J123">
            <v>14</v>
          </cell>
          <cell r="L123" t="str">
            <v>6.5.2</v>
          </cell>
          <cell r="M123" t="str">
            <v>Poss</v>
          </cell>
          <cell r="N123" t="str">
            <v>Proposed</v>
          </cell>
          <cell r="O123" t="str">
            <v>Koolkhan 2x10MVAr 66kV Cap Banks - Contract</v>
          </cell>
          <cell r="P123" t="str">
            <v>66CAP</v>
          </cell>
          <cell r="Q123" t="str">
            <v>Northern</v>
          </cell>
          <cell r="R123">
            <v>0.8</v>
          </cell>
          <cell r="S123">
            <v>0.35103030303030303</v>
          </cell>
          <cell r="T123">
            <v>0.44896969696969696</v>
          </cell>
        </row>
        <row r="124">
          <cell r="A124">
            <v>62</v>
          </cell>
          <cell r="B124" t="str">
            <v>Main Grid Capacitor Banks - Syd West</v>
          </cell>
          <cell r="C124">
            <v>1</v>
          </cell>
          <cell r="D124">
            <v>38687</v>
          </cell>
          <cell r="E124">
            <v>29</v>
          </cell>
          <cell r="F124">
            <v>3</v>
          </cell>
          <cell r="G124">
            <v>38267</v>
          </cell>
          <cell r="H124">
            <v>12</v>
          </cell>
          <cell r="I124" t="str">
            <v>Capacitor Replace</v>
          </cell>
          <cell r="J124">
            <v>14</v>
          </cell>
          <cell r="L124" t="str">
            <v>6.3.5</v>
          </cell>
          <cell r="M124" t="str">
            <v>Likely</v>
          </cell>
          <cell r="N124" t="str">
            <v>Planning</v>
          </cell>
          <cell r="O124" t="str">
            <v>Sydney West 1*200 MVAr 330kV Bank - Contract</v>
          </cell>
          <cell r="P124" t="str">
            <v>330CAP</v>
          </cell>
          <cell r="Q124" t="str">
            <v>Central</v>
          </cell>
          <cell r="R124">
            <v>2</v>
          </cell>
          <cell r="S124">
            <v>0.87757575757575745</v>
          </cell>
          <cell r="T124">
            <v>1.1224242424242425</v>
          </cell>
        </row>
        <row r="125">
          <cell r="A125">
            <v>63</v>
          </cell>
          <cell r="B125" t="str">
            <v>Main Grid Capacitor Banks - Vales Point</v>
          </cell>
          <cell r="C125">
            <v>1</v>
          </cell>
          <cell r="D125">
            <v>38687</v>
          </cell>
          <cell r="E125">
            <v>29</v>
          </cell>
          <cell r="F125">
            <v>3</v>
          </cell>
          <cell r="G125">
            <v>38267</v>
          </cell>
          <cell r="H125">
            <v>12</v>
          </cell>
          <cell r="I125" t="str">
            <v>Capacitor Replace</v>
          </cell>
          <cell r="J125">
            <v>14</v>
          </cell>
          <cell r="L125" t="str">
            <v>6.3.5</v>
          </cell>
          <cell r="M125" t="str">
            <v>Likely</v>
          </cell>
          <cell r="N125" t="str">
            <v>Planning</v>
          </cell>
          <cell r="O125" t="str">
            <v>Liddell 2*200 MVAr 330kV Banks - Contract</v>
          </cell>
          <cell r="P125" t="str">
            <v>330CAP</v>
          </cell>
          <cell r="Q125" t="str">
            <v>Northern</v>
          </cell>
          <cell r="R125">
            <v>4</v>
          </cell>
          <cell r="S125">
            <v>1.7551515151515149</v>
          </cell>
          <cell r="T125">
            <v>2.2448484848484851</v>
          </cell>
        </row>
        <row r="126">
          <cell r="A126">
            <v>64</v>
          </cell>
          <cell r="B126" t="str">
            <v>Narrabri - capacitor bank</v>
          </cell>
          <cell r="C126">
            <v>1</v>
          </cell>
          <cell r="D126">
            <v>38687</v>
          </cell>
          <cell r="E126">
            <v>37</v>
          </cell>
          <cell r="F126">
            <v>3</v>
          </cell>
          <cell r="G126">
            <v>38267</v>
          </cell>
          <cell r="H126">
            <v>12</v>
          </cell>
          <cell r="I126" t="str">
            <v>Capacitor Replace</v>
          </cell>
          <cell r="J126">
            <v>14</v>
          </cell>
          <cell r="L126" t="str">
            <v>6.3.6</v>
          </cell>
          <cell r="M126" t="str">
            <v>Likely</v>
          </cell>
          <cell r="N126" t="str">
            <v>Planning</v>
          </cell>
          <cell r="O126" t="str">
            <v>Narrabri 8MVAr 66kV Capacitor - Contract</v>
          </cell>
          <cell r="P126" t="str">
            <v>132CAP</v>
          </cell>
          <cell r="Q126" t="str">
            <v>Northern</v>
          </cell>
          <cell r="R126">
            <v>0.5</v>
          </cell>
          <cell r="S126">
            <v>0.21939393939393936</v>
          </cell>
          <cell r="T126">
            <v>0.28060606060606064</v>
          </cell>
        </row>
        <row r="127">
          <cell r="A127">
            <v>65</v>
          </cell>
          <cell r="B127" t="str">
            <v>Parkes area supply</v>
          </cell>
          <cell r="C127">
            <v>1</v>
          </cell>
          <cell r="D127">
            <v>38687</v>
          </cell>
          <cell r="E127">
            <v>42</v>
          </cell>
          <cell r="F127">
            <v>3</v>
          </cell>
          <cell r="G127">
            <v>38267</v>
          </cell>
          <cell r="H127">
            <v>12</v>
          </cell>
          <cell r="I127" t="str">
            <v>Capacitor Replace</v>
          </cell>
          <cell r="J127">
            <v>14</v>
          </cell>
          <cell r="L127" t="str">
            <v>6.5.19</v>
          </cell>
          <cell r="M127" t="str">
            <v>Poss</v>
          </cell>
          <cell r="N127" t="str">
            <v>Planning</v>
          </cell>
          <cell r="O127" t="str">
            <v>Parkes 66kV Cap Bank - Contract</v>
          </cell>
          <cell r="P127" t="str">
            <v>132CAP</v>
          </cell>
          <cell r="Q127" t="str">
            <v>Central</v>
          </cell>
          <cell r="R127">
            <v>0.5</v>
          </cell>
          <cell r="S127">
            <v>0.21939393939393936</v>
          </cell>
          <cell r="T127">
            <v>0.28060606060606064</v>
          </cell>
        </row>
        <row r="128">
          <cell r="A128">
            <v>66</v>
          </cell>
          <cell r="B128" t="str">
            <v>System Reactive Plant</v>
          </cell>
          <cell r="C128">
            <v>1</v>
          </cell>
          <cell r="D128">
            <v>39052</v>
          </cell>
          <cell r="E128">
            <v>57</v>
          </cell>
          <cell r="F128">
            <v>3</v>
          </cell>
          <cell r="G128">
            <v>38632</v>
          </cell>
          <cell r="H128">
            <v>12</v>
          </cell>
          <cell r="I128" t="str">
            <v>Capacitor Replace</v>
          </cell>
          <cell r="J128">
            <v>14</v>
          </cell>
          <cell r="L128" t="str">
            <v>6.5.35</v>
          </cell>
          <cell r="M128" t="str">
            <v>Poss</v>
          </cell>
          <cell r="N128" t="str">
            <v>Planning</v>
          </cell>
          <cell r="O128" t="str">
            <v>Mt Piper 1*150MVAr 330kV Cap Bank - Contract</v>
          </cell>
          <cell r="P128" t="str">
            <v>330CAP</v>
          </cell>
          <cell r="Q128" t="str">
            <v>Central</v>
          </cell>
          <cell r="R128">
            <v>2</v>
          </cell>
          <cell r="T128">
            <v>0.87757575757575745</v>
          </cell>
          <cell r="U128">
            <v>1.1224242424242425</v>
          </cell>
        </row>
        <row r="129">
          <cell r="A129">
            <v>67</v>
          </cell>
          <cell r="B129" t="str">
            <v>System Reactive Plant</v>
          </cell>
          <cell r="C129">
            <v>1</v>
          </cell>
          <cell r="D129">
            <v>39052</v>
          </cell>
          <cell r="E129">
            <v>57</v>
          </cell>
          <cell r="F129">
            <v>3</v>
          </cell>
          <cell r="G129">
            <v>38632</v>
          </cell>
          <cell r="H129">
            <v>12</v>
          </cell>
          <cell r="I129" t="str">
            <v>Capacitor Replace</v>
          </cell>
          <cell r="J129">
            <v>14</v>
          </cell>
          <cell r="L129" t="str">
            <v>6.5.35</v>
          </cell>
          <cell r="M129" t="str">
            <v>Poss</v>
          </cell>
          <cell r="N129" t="str">
            <v>Planning</v>
          </cell>
          <cell r="O129" t="str">
            <v>Bayswater / Liddell 2*150 MVAr Cap Banks - Contract</v>
          </cell>
          <cell r="P129" t="str">
            <v>330CAP</v>
          </cell>
          <cell r="Q129" t="str">
            <v>Northern</v>
          </cell>
          <cell r="R129">
            <v>4</v>
          </cell>
          <cell r="T129">
            <v>1.7551515151515149</v>
          </cell>
          <cell r="U129">
            <v>2.2448484848484851</v>
          </cell>
        </row>
        <row r="130">
          <cell r="A130">
            <v>68</v>
          </cell>
          <cell r="B130" t="str">
            <v>System Reactive Plant</v>
          </cell>
          <cell r="C130">
            <v>1</v>
          </cell>
          <cell r="D130">
            <v>39417</v>
          </cell>
          <cell r="E130">
            <v>57</v>
          </cell>
          <cell r="F130">
            <v>3</v>
          </cell>
          <cell r="G130">
            <v>38997</v>
          </cell>
          <cell r="H130">
            <v>12</v>
          </cell>
          <cell r="I130" t="str">
            <v>Capacitor Replace</v>
          </cell>
          <cell r="J130">
            <v>14</v>
          </cell>
          <cell r="L130" t="str">
            <v>6.5.35</v>
          </cell>
          <cell r="M130" t="str">
            <v>Poss</v>
          </cell>
          <cell r="N130" t="str">
            <v>Planning</v>
          </cell>
          <cell r="O130" t="str">
            <v>Locations to be Specified 3*200 MVAr Cap Banks - Contract</v>
          </cell>
          <cell r="P130" t="str">
            <v>330CAP</v>
          </cell>
          <cell r="Q130" t="str">
            <v>All</v>
          </cell>
          <cell r="R130">
            <v>6</v>
          </cell>
          <cell r="U130">
            <v>2.6327272727272728</v>
          </cell>
          <cell r="V130">
            <v>3.3672727272727272</v>
          </cell>
        </row>
        <row r="131">
          <cell r="A131">
            <v>69</v>
          </cell>
          <cell r="B131" t="str">
            <v>System Reactive Plant</v>
          </cell>
          <cell r="C131">
            <v>1</v>
          </cell>
          <cell r="D131">
            <v>39417</v>
          </cell>
          <cell r="E131">
            <v>57</v>
          </cell>
          <cell r="F131">
            <v>3</v>
          </cell>
          <cell r="G131">
            <v>38997</v>
          </cell>
          <cell r="H131">
            <v>12</v>
          </cell>
          <cell r="I131" t="str">
            <v>Capacitor Replace</v>
          </cell>
          <cell r="J131">
            <v>14</v>
          </cell>
          <cell r="L131" t="str">
            <v>6.5.35</v>
          </cell>
          <cell r="M131" t="str">
            <v>Poss</v>
          </cell>
          <cell r="N131" t="str">
            <v>Planning</v>
          </cell>
          <cell r="O131" t="str">
            <v xml:space="preserve">Location to be specified - 1*200 MVAr 330kV Bank - Contract </v>
          </cell>
          <cell r="P131" t="str">
            <v>330CAP</v>
          </cell>
          <cell r="Q131" t="str">
            <v>All</v>
          </cell>
          <cell r="R131">
            <v>2</v>
          </cell>
          <cell r="U131">
            <v>0.87757575757575745</v>
          </cell>
          <cell r="V131">
            <v>1.1224242424242425</v>
          </cell>
        </row>
        <row r="132">
          <cell r="A132">
            <v>70</v>
          </cell>
          <cell r="B132" t="str">
            <v>System Reactive Plant</v>
          </cell>
          <cell r="C132">
            <v>1</v>
          </cell>
          <cell r="D132">
            <v>39417</v>
          </cell>
          <cell r="E132">
            <v>57</v>
          </cell>
          <cell r="F132">
            <v>3</v>
          </cell>
          <cell r="G132">
            <v>38997</v>
          </cell>
          <cell r="H132">
            <v>12</v>
          </cell>
          <cell r="I132" t="str">
            <v>Capacitor Replace</v>
          </cell>
          <cell r="J132">
            <v>14</v>
          </cell>
          <cell r="L132" t="str">
            <v>6.5.35</v>
          </cell>
          <cell r="M132" t="str">
            <v>Poss</v>
          </cell>
          <cell r="N132" t="str">
            <v>Planning</v>
          </cell>
          <cell r="O132" t="str">
            <v>Eraring 2*150MVAr 330kV Cap Banks - Contract</v>
          </cell>
          <cell r="P132" t="str">
            <v>330CAP</v>
          </cell>
          <cell r="Q132" t="str">
            <v>Northern</v>
          </cell>
          <cell r="R132">
            <v>4</v>
          </cell>
          <cell r="U132">
            <v>1.7551515151515149</v>
          </cell>
          <cell r="V132">
            <v>2.2448484848484851</v>
          </cell>
        </row>
        <row r="133">
          <cell r="A133" t="str">
            <v>Small Augmentations - Substations</v>
          </cell>
        </row>
        <row r="134">
          <cell r="A134">
            <v>71</v>
          </cell>
          <cell r="B134" t="str">
            <v>Central Coast 330 kV Rearr'ts: 24 Line Turn in</v>
          </cell>
          <cell r="C134">
            <v>1</v>
          </cell>
          <cell r="D134">
            <v>38930</v>
          </cell>
          <cell r="E134">
            <v>8</v>
          </cell>
          <cell r="F134">
            <v>3</v>
          </cell>
          <cell r="G134">
            <v>38210</v>
          </cell>
          <cell r="H134">
            <v>9</v>
          </cell>
          <cell r="I134" t="str">
            <v>330/132kV Aug</v>
          </cell>
          <cell r="J134">
            <v>24</v>
          </cell>
          <cell r="L134" t="str">
            <v>5.3.5</v>
          </cell>
          <cell r="M134" t="str">
            <v>Likely</v>
          </cell>
          <cell r="N134" t="str">
            <v>Proposed</v>
          </cell>
          <cell r="O134" t="str">
            <v>Eraring Switchbay New Line Bays/ Eraring PS 330kV S</v>
          </cell>
          <cell r="P134" t="str">
            <v>TL REF</v>
          </cell>
          <cell r="Q134" t="str">
            <v>Northern</v>
          </cell>
          <cell r="R134">
            <v>2</v>
          </cell>
          <cell r="S134">
            <v>0.18333333333333335</v>
          </cell>
          <cell r="T134">
            <v>1.7614942528735633</v>
          </cell>
          <cell r="U134">
            <v>5.5172413793103454E-2</v>
          </cell>
        </row>
        <row r="135">
          <cell r="A135">
            <v>72</v>
          </cell>
          <cell r="B135" t="str">
            <v>Central Coast 330 kV Rearr'ts: 24 Line Turn in</v>
          </cell>
          <cell r="C135">
            <v>1</v>
          </cell>
          <cell r="D135">
            <v>39295</v>
          </cell>
          <cell r="E135">
            <v>8</v>
          </cell>
          <cell r="F135">
            <v>2</v>
          </cell>
          <cell r="G135">
            <v>38215</v>
          </cell>
          <cell r="H135">
            <v>2</v>
          </cell>
          <cell r="I135" t="str">
            <v>EHV TL -REF</v>
          </cell>
          <cell r="J135">
            <v>36</v>
          </cell>
          <cell r="L135" t="str">
            <v>5.3.5</v>
          </cell>
          <cell r="M135" t="str">
            <v>Likely</v>
          </cell>
          <cell r="N135" t="str">
            <v>Proposed</v>
          </cell>
          <cell r="O135" t="str">
            <v>Connection of 24 Vales Pt - Newcastle line to Eraring</v>
          </cell>
          <cell r="P135" t="str">
            <v>TL REF</v>
          </cell>
          <cell r="Q135" t="str">
            <v>Northern</v>
          </cell>
          <cell r="R135">
            <v>1</v>
          </cell>
          <cell r="S135">
            <v>8.787878787878789E-2</v>
          </cell>
          <cell r="T135">
            <v>0.23070528291767237</v>
          </cell>
          <cell r="U135">
            <v>0.678901962723093</v>
          </cell>
          <cell r="V135">
            <v>2.5139664804469269E-3</v>
          </cell>
        </row>
        <row r="136">
          <cell r="A136">
            <v>73</v>
          </cell>
          <cell r="B136" t="str">
            <v>Central Coast 330 kV Rearr'ts: Vales Point</v>
          </cell>
          <cell r="C136">
            <v>1</v>
          </cell>
          <cell r="D136">
            <v>38930</v>
          </cell>
          <cell r="E136">
            <v>8</v>
          </cell>
          <cell r="F136">
            <v>3</v>
          </cell>
          <cell r="G136">
            <v>38210</v>
          </cell>
          <cell r="H136">
            <v>9</v>
          </cell>
          <cell r="I136" t="str">
            <v>330/132kV Aug</v>
          </cell>
          <cell r="J136">
            <v>24</v>
          </cell>
          <cell r="L136" t="str">
            <v>5.3.6</v>
          </cell>
          <cell r="M136" t="str">
            <v>Likely</v>
          </cell>
          <cell r="N136" t="str">
            <v>Proposed</v>
          </cell>
          <cell r="O136" t="str">
            <v>Rearrangement of lines near Vales Pt</v>
          </cell>
          <cell r="P136" t="str">
            <v>TL REF</v>
          </cell>
          <cell r="Q136" t="str">
            <v>Northern</v>
          </cell>
          <cell r="R136">
            <v>3</v>
          </cell>
          <cell r="S136">
            <v>0.27500000000000002</v>
          </cell>
          <cell r="T136">
            <v>2.6422413793103448</v>
          </cell>
          <cell r="U136">
            <v>8.2758620689655185E-2</v>
          </cell>
        </row>
        <row r="137">
          <cell r="A137">
            <v>74</v>
          </cell>
          <cell r="B137" t="str">
            <v>Coffs Harbour: 89 Line Connections at Armidale</v>
          </cell>
          <cell r="C137">
            <v>1</v>
          </cell>
          <cell r="D137">
            <v>38961</v>
          </cell>
          <cell r="E137">
            <v>10</v>
          </cell>
          <cell r="F137">
            <v>2</v>
          </cell>
          <cell r="G137">
            <v>37881</v>
          </cell>
          <cell r="H137">
            <v>2</v>
          </cell>
          <cell r="I137" t="str">
            <v>EHV TL -REF</v>
          </cell>
          <cell r="J137">
            <v>36</v>
          </cell>
          <cell r="L137" t="str">
            <v>5.3.1</v>
          </cell>
          <cell r="M137" t="str">
            <v>Likely</v>
          </cell>
          <cell r="N137" t="str">
            <v>Proposed</v>
          </cell>
          <cell r="O137" t="str">
            <v>Armidale 89 Line Rearrangement - Contract</v>
          </cell>
          <cell r="P137" t="str">
            <v>TL REF</v>
          </cell>
          <cell r="Q137" t="str">
            <v>Northern</v>
          </cell>
          <cell r="R137">
            <v>1</v>
          </cell>
          <cell r="S137">
            <v>0.17868508089747034</v>
          </cell>
          <cell r="T137">
            <v>0.7323935828348247</v>
          </cell>
          <cell r="U137">
            <v>7.3556797020484163E-3</v>
          </cell>
        </row>
        <row r="138">
          <cell r="A138">
            <v>75</v>
          </cell>
          <cell r="B138" t="str">
            <v>Coffs Harbour: 89 Line Connections at Armidale</v>
          </cell>
          <cell r="C138">
            <v>1</v>
          </cell>
          <cell r="D138">
            <v>38961</v>
          </cell>
          <cell r="E138">
            <v>10</v>
          </cell>
          <cell r="F138">
            <v>3</v>
          </cell>
          <cell r="G138">
            <v>38241</v>
          </cell>
          <cell r="H138">
            <v>9</v>
          </cell>
          <cell r="I138" t="str">
            <v>330/132kV Aug</v>
          </cell>
          <cell r="J138">
            <v>24</v>
          </cell>
          <cell r="L138" t="str">
            <v>5.3.1</v>
          </cell>
          <cell r="M138" t="str">
            <v>Likely</v>
          </cell>
          <cell r="N138" t="str">
            <v>Proposed</v>
          </cell>
          <cell r="O138" t="str">
            <v>Connection of 89 Line at Armidale - Contract</v>
          </cell>
          <cell r="P138" t="str">
            <v>330SS</v>
          </cell>
          <cell r="Q138" t="str">
            <v>Northern</v>
          </cell>
          <cell r="R138">
            <v>4.5</v>
          </cell>
          <cell r="S138">
            <v>0.375</v>
          </cell>
          <cell r="T138">
            <v>3.8508620689655171</v>
          </cell>
          <cell r="U138">
            <v>0.27413793103448275</v>
          </cell>
        </row>
        <row r="139">
          <cell r="A139">
            <v>76</v>
          </cell>
          <cell r="B139" t="str">
            <v>Dapto 330/132 kV Substation - Fault Levels</v>
          </cell>
          <cell r="C139">
            <v>1</v>
          </cell>
          <cell r="D139">
            <v>40513</v>
          </cell>
          <cell r="E139">
            <v>14</v>
          </cell>
          <cell r="F139">
            <v>3</v>
          </cell>
          <cell r="G139">
            <v>39793</v>
          </cell>
          <cell r="H139">
            <v>9</v>
          </cell>
          <cell r="I139" t="str">
            <v>330/132kV Aug</v>
          </cell>
          <cell r="J139">
            <v>24</v>
          </cell>
          <cell r="L139" t="str">
            <v>7.2.22</v>
          </cell>
          <cell r="M139" t="str">
            <v>Future</v>
          </cell>
          <cell r="N139" t="str">
            <v>Planning</v>
          </cell>
          <cell r="O139" t="str">
            <v>Dapto Fault Rating Upgrade (330kV Switchyard upgrade) Daylabour</v>
          </cell>
          <cell r="P139" t="str">
            <v>330SS</v>
          </cell>
          <cell r="Q139" t="str">
            <v>Central</v>
          </cell>
          <cell r="R139">
            <v>3</v>
          </cell>
          <cell r="W139">
            <v>0.17499999999999999</v>
          </cell>
          <cell r="X139">
            <v>2.2809701492537315</v>
          </cell>
          <cell r="Y139">
            <v>0.54402985074626864</v>
          </cell>
        </row>
        <row r="140">
          <cell r="A140">
            <v>77</v>
          </cell>
          <cell r="B140" t="str">
            <v>Dapto Transformer Capacity Limitations</v>
          </cell>
          <cell r="C140">
            <v>1</v>
          </cell>
          <cell r="D140">
            <v>39783</v>
          </cell>
          <cell r="E140">
            <v>15</v>
          </cell>
          <cell r="F140">
            <v>3</v>
          </cell>
          <cell r="G140">
            <v>39063</v>
          </cell>
          <cell r="H140">
            <v>10</v>
          </cell>
          <cell r="I140" t="str">
            <v>132kV Aug</v>
          </cell>
          <cell r="J140">
            <v>24</v>
          </cell>
          <cell r="L140" t="str">
            <v>7.2.18</v>
          </cell>
          <cell r="M140" t="str">
            <v>Future</v>
          </cell>
          <cell r="N140" t="str">
            <v>Planning</v>
          </cell>
          <cell r="O140" t="str">
            <v>Dapto 2*132kV Line Bay - Contract</v>
          </cell>
          <cell r="P140" t="str">
            <v>132SS</v>
          </cell>
          <cell r="Q140" t="str">
            <v>Central</v>
          </cell>
          <cell r="R140">
            <v>1</v>
          </cell>
          <cell r="U140">
            <v>5.8333333333333348E-2</v>
          </cell>
          <cell r="V140">
            <v>0.76032338308457714</v>
          </cell>
          <cell r="W140">
            <v>0.18134328358208951</v>
          </cell>
        </row>
        <row r="141">
          <cell r="A141">
            <v>78</v>
          </cell>
          <cell r="B141" t="str">
            <v>Line Terminal Upratings</v>
          </cell>
          <cell r="C141">
            <v>1</v>
          </cell>
          <cell r="D141">
            <v>40148</v>
          </cell>
          <cell r="E141">
            <v>26</v>
          </cell>
          <cell r="F141">
            <v>1</v>
          </cell>
          <cell r="G141">
            <v>38708</v>
          </cell>
          <cell r="H141">
            <v>3</v>
          </cell>
          <cell r="I141" t="str">
            <v>TL -EIS</v>
          </cell>
          <cell r="J141">
            <v>48</v>
          </cell>
          <cell r="L141" t="str">
            <v>6.5.36</v>
          </cell>
          <cell r="M141" t="str">
            <v>Poss</v>
          </cell>
          <cell r="N141" t="str">
            <v>Proposed</v>
          </cell>
          <cell r="O141" t="str">
            <v>Project to Replace Terminal Equipment by Daylabour</v>
          </cell>
          <cell r="P141" t="str">
            <v>330SS</v>
          </cell>
          <cell r="Q141" t="str">
            <v>Various</v>
          </cell>
          <cell r="R141">
            <v>12</v>
          </cell>
          <cell r="T141">
            <v>0.17230769230769236</v>
          </cell>
          <cell r="U141">
            <v>0.58769230769230796</v>
          </cell>
          <cell r="V141">
            <v>0.872</v>
          </cell>
          <cell r="W141">
            <v>10.133124555160142</v>
          </cell>
          <cell r="X141">
            <v>0.2348754448398577</v>
          </cell>
        </row>
        <row r="142">
          <cell r="A142">
            <v>79</v>
          </cell>
          <cell r="B142" t="str">
            <v>Orange 132 kV Substation Augmentation</v>
          </cell>
          <cell r="C142">
            <v>1</v>
          </cell>
          <cell r="D142">
            <v>39783</v>
          </cell>
          <cell r="E142">
            <v>41</v>
          </cell>
          <cell r="F142">
            <v>3</v>
          </cell>
          <cell r="G142">
            <v>39063</v>
          </cell>
          <cell r="H142">
            <v>10</v>
          </cell>
          <cell r="I142" t="str">
            <v>132kV Aug</v>
          </cell>
          <cell r="J142">
            <v>24</v>
          </cell>
          <cell r="L142" t="str">
            <v>6.5.18</v>
          </cell>
          <cell r="M142" t="str">
            <v>Poss</v>
          </cell>
          <cell r="N142" t="str">
            <v>Proposed</v>
          </cell>
          <cell r="O142" t="str">
            <v>Uprating of Orange 132kV &amp; Transformers - Contract</v>
          </cell>
          <cell r="P142" t="str">
            <v>132SS</v>
          </cell>
          <cell r="Q142" t="str">
            <v>Central</v>
          </cell>
          <cell r="R142">
            <v>14</v>
          </cell>
          <cell r="U142">
            <v>0.81666666666666687</v>
          </cell>
          <cell r="V142">
            <v>10.644527363184082</v>
          </cell>
          <cell r="W142">
            <v>2.5388059701492534</v>
          </cell>
        </row>
        <row r="143">
          <cell r="A143">
            <v>80</v>
          </cell>
          <cell r="B143" t="str">
            <v>Snowy Assets Rehab - UTSS</v>
          </cell>
          <cell r="C143">
            <v>1</v>
          </cell>
          <cell r="D143">
            <v>39783</v>
          </cell>
          <cell r="E143">
            <v>49</v>
          </cell>
          <cell r="F143">
            <v>3</v>
          </cell>
          <cell r="G143">
            <v>38703</v>
          </cell>
          <cell r="H143">
            <v>6</v>
          </cell>
          <cell r="I143" t="str">
            <v>330/132kV Greenfield</v>
          </cell>
          <cell r="J143">
            <v>36</v>
          </cell>
          <cell r="L143" t="str">
            <v>5.3.7</v>
          </cell>
          <cell r="M143" t="str">
            <v>Const</v>
          </cell>
          <cell r="N143" t="str">
            <v>Proposed</v>
          </cell>
          <cell r="O143" t="str">
            <v>Upper Tumut Switching Station (UTSS) Augmentation - Contract</v>
          </cell>
          <cell r="P143" t="str">
            <v>330SS</v>
          </cell>
          <cell r="Q143" t="str">
            <v>Southern</v>
          </cell>
          <cell r="R143">
            <v>7.5</v>
          </cell>
          <cell r="T143">
            <v>0.23333333333333334</v>
          </cell>
          <cell r="U143">
            <v>0.68152173913043501</v>
          </cell>
          <cell r="V143">
            <v>5.722085226043693</v>
          </cell>
          <cell r="W143">
            <v>0.86305970149253741</v>
          </cell>
        </row>
        <row r="144">
          <cell r="A144">
            <v>81</v>
          </cell>
          <cell r="B144" t="str">
            <v>Sydney North 132 kV Fault Level Limits</v>
          </cell>
          <cell r="C144">
            <v>1</v>
          </cell>
          <cell r="D144">
            <v>39783</v>
          </cell>
          <cell r="E144">
            <v>53</v>
          </cell>
          <cell r="F144">
            <v>3</v>
          </cell>
          <cell r="G144">
            <v>39063</v>
          </cell>
          <cell r="H144">
            <v>10</v>
          </cell>
          <cell r="I144" t="str">
            <v>132kV Aug</v>
          </cell>
          <cell r="J144">
            <v>24</v>
          </cell>
          <cell r="L144" t="str">
            <v>6.5.10</v>
          </cell>
          <cell r="M144" t="str">
            <v>Poss</v>
          </cell>
          <cell r="N144" t="str">
            <v>Proposed</v>
          </cell>
          <cell r="O144" t="str">
            <v>Sydney North Upgrade - Contract</v>
          </cell>
          <cell r="P144" t="str">
            <v>132SS</v>
          </cell>
          <cell r="Q144" t="str">
            <v>Central</v>
          </cell>
          <cell r="R144">
            <v>5</v>
          </cell>
          <cell r="U144">
            <v>0.29166666666666674</v>
          </cell>
          <cell r="V144">
            <v>3.801616915422886</v>
          </cell>
          <cell r="W144">
            <v>0.90671641791044766</v>
          </cell>
        </row>
        <row r="145">
          <cell r="A145">
            <v>82</v>
          </cell>
          <cell r="B145" t="str">
            <v>Sydney North 132 kV Fault Level Limits</v>
          </cell>
          <cell r="C145">
            <v>1</v>
          </cell>
          <cell r="D145">
            <v>39783</v>
          </cell>
          <cell r="E145">
            <v>53</v>
          </cell>
          <cell r="F145">
            <v>3</v>
          </cell>
          <cell r="G145">
            <v>39063</v>
          </cell>
          <cell r="H145">
            <v>10</v>
          </cell>
          <cell r="I145" t="str">
            <v>132kV Aug</v>
          </cell>
          <cell r="J145">
            <v>24</v>
          </cell>
          <cell r="L145" t="str">
            <v>6.5.10</v>
          </cell>
          <cell r="M145" t="str">
            <v>Poss</v>
          </cell>
          <cell r="N145" t="str">
            <v>Proposed</v>
          </cell>
          <cell r="O145" t="str">
            <v>Sydney North Upgrade due to 132kV fault Levels</v>
          </cell>
          <cell r="P145" t="str">
            <v>330SS</v>
          </cell>
          <cell r="Q145" t="str">
            <v>Central</v>
          </cell>
          <cell r="R145">
            <v>3</v>
          </cell>
          <cell r="U145">
            <v>0.17499999999999999</v>
          </cell>
          <cell r="V145">
            <v>2.2809701492537315</v>
          </cell>
          <cell r="W145">
            <v>0.54402985074626864</v>
          </cell>
        </row>
        <row r="146">
          <cell r="A146">
            <v>83</v>
          </cell>
          <cell r="B146" t="str">
            <v>Sydney West 132 kV Switchbays</v>
          </cell>
          <cell r="C146">
            <v>1</v>
          </cell>
          <cell r="D146">
            <v>38687</v>
          </cell>
          <cell r="E146">
            <v>54</v>
          </cell>
          <cell r="F146">
            <v>3</v>
          </cell>
          <cell r="G146">
            <v>37967</v>
          </cell>
          <cell r="H146">
            <v>10</v>
          </cell>
          <cell r="I146" t="str">
            <v>132kV Aug</v>
          </cell>
          <cell r="J146">
            <v>24</v>
          </cell>
          <cell r="L146" t="str">
            <v>6.3.2</v>
          </cell>
          <cell r="M146" t="str">
            <v>Poss</v>
          </cell>
          <cell r="N146" t="str">
            <v>Proposed</v>
          </cell>
          <cell r="O146" t="str">
            <v>Sydney West 132kV Switchbays - Contract</v>
          </cell>
          <cell r="P146" t="str">
            <v>132SS</v>
          </cell>
          <cell r="Q146" t="str">
            <v>Central</v>
          </cell>
          <cell r="R146">
            <v>1</v>
          </cell>
          <cell r="S146">
            <v>0.76032338308457714</v>
          </cell>
          <cell r="T146">
            <v>0.18134328358208951</v>
          </cell>
        </row>
        <row r="147">
          <cell r="A147">
            <v>84</v>
          </cell>
          <cell r="B147" t="str">
            <v>Sydney West Fault Level Upgrade</v>
          </cell>
          <cell r="C147">
            <v>1</v>
          </cell>
          <cell r="D147">
            <v>39783</v>
          </cell>
          <cell r="E147">
            <v>54</v>
          </cell>
          <cell r="F147">
            <v>3</v>
          </cell>
          <cell r="G147">
            <v>39063</v>
          </cell>
          <cell r="H147">
            <v>9</v>
          </cell>
          <cell r="I147" t="str">
            <v>330/132kV Aug</v>
          </cell>
          <cell r="J147">
            <v>24</v>
          </cell>
          <cell r="L147" t="str">
            <v>6.5.11</v>
          </cell>
          <cell r="M147" t="str">
            <v>Poss</v>
          </cell>
          <cell r="N147" t="str">
            <v>Proposed</v>
          </cell>
          <cell r="O147" t="str">
            <v>Sydney West 330kV Fault Level Upgrade - Contract</v>
          </cell>
          <cell r="P147" t="str">
            <v>330SS</v>
          </cell>
          <cell r="Q147" t="str">
            <v>Central</v>
          </cell>
          <cell r="R147">
            <v>3.5</v>
          </cell>
          <cell r="U147">
            <v>0.20416666666666672</v>
          </cell>
          <cell r="V147">
            <v>2.6611318407960205</v>
          </cell>
          <cell r="W147">
            <v>0.63470149253731334</v>
          </cell>
        </row>
        <row r="148">
          <cell r="A148">
            <v>85</v>
          </cell>
          <cell r="B148" t="str">
            <v>Tuggerah supply</v>
          </cell>
          <cell r="C148">
            <v>1</v>
          </cell>
          <cell r="D148">
            <v>39052</v>
          </cell>
          <cell r="E148">
            <v>59</v>
          </cell>
          <cell r="F148">
            <v>3</v>
          </cell>
          <cell r="G148">
            <v>38332</v>
          </cell>
          <cell r="H148">
            <v>10</v>
          </cell>
          <cell r="I148" t="str">
            <v>132kV Aug</v>
          </cell>
          <cell r="J148">
            <v>24</v>
          </cell>
          <cell r="L148" t="str">
            <v>6.5.9</v>
          </cell>
          <cell r="M148" t="str">
            <v>Poss</v>
          </cell>
          <cell r="N148" t="str">
            <v>Planning</v>
          </cell>
          <cell r="O148" t="str">
            <v>Tuggerah Stage 2 - 132kV Augmentations - Contract</v>
          </cell>
          <cell r="P148" t="str">
            <v>132SS</v>
          </cell>
          <cell r="Q148" t="str">
            <v>Northern</v>
          </cell>
          <cell r="R148">
            <v>2</v>
          </cell>
          <cell r="S148">
            <v>0.1166666666666667</v>
          </cell>
          <cell r="T148">
            <v>1.5206467661691543</v>
          </cell>
          <cell r="U148">
            <v>0.36268656716417902</v>
          </cell>
        </row>
        <row r="149">
          <cell r="A149">
            <v>86</v>
          </cell>
          <cell r="B149" t="str">
            <v>Vineyard 330 kV Substation - 132 kV Switchbays</v>
          </cell>
          <cell r="C149">
            <v>1</v>
          </cell>
          <cell r="D149">
            <v>39052</v>
          </cell>
          <cell r="E149">
            <v>60</v>
          </cell>
          <cell r="F149">
            <v>3</v>
          </cell>
          <cell r="G149">
            <v>38332</v>
          </cell>
          <cell r="H149">
            <v>10</v>
          </cell>
          <cell r="I149" t="str">
            <v>132kV Aug</v>
          </cell>
          <cell r="J149">
            <v>24</v>
          </cell>
          <cell r="L149" t="str">
            <v>5.2.5</v>
          </cell>
          <cell r="M149" t="str">
            <v>Const</v>
          </cell>
          <cell r="N149" t="str">
            <v>Proposed</v>
          </cell>
          <cell r="O149" t="str">
            <v>Vineyard 132 kV  Line Bay(s) - Contract</v>
          </cell>
          <cell r="P149" t="str">
            <v>132SS</v>
          </cell>
          <cell r="Q149" t="str">
            <v>Central</v>
          </cell>
          <cell r="R149">
            <v>2</v>
          </cell>
          <cell r="S149">
            <v>0.1166666666666667</v>
          </cell>
          <cell r="T149">
            <v>1.5206467661691543</v>
          </cell>
          <cell r="U149">
            <v>0.36268656716417902</v>
          </cell>
        </row>
        <row r="150">
          <cell r="A150">
            <v>87</v>
          </cell>
          <cell r="B150" t="str">
            <v>Wollar - Wellington 330 kV Line &amp; Wollar 330 kV Sw Stn</v>
          </cell>
          <cell r="C150">
            <v>1</v>
          </cell>
          <cell r="D150">
            <v>39417</v>
          </cell>
          <cell r="E150">
            <v>65</v>
          </cell>
          <cell r="F150">
            <v>3</v>
          </cell>
          <cell r="G150">
            <v>38697</v>
          </cell>
          <cell r="H150">
            <v>9</v>
          </cell>
          <cell r="I150" t="str">
            <v>330/132kV Aug</v>
          </cell>
          <cell r="J150">
            <v>24</v>
          </cell>
          <cell r="L150" t="str">
            <v>5.3.4</v>
          </cell>
          <cell r="M150" t="str">
            <v>Likely</v>
          </cell>
          <cell r="N150" t="str">
            <v>Committed</v>
          </cell>
          <cell r="O150" t="str">
            <v>Wellington Substation- Installation of Shunt Reactors</v>
          </cell>
          <cell r="P150" t="str">
            <v>330CAP</v>
          </cell>
          <cell r="Q150" t="str">
            <v>Central</v>
          </cell>
          <cell r="R150">
            <v>9</v>
          </cell>
          <cell r="T150">
            <v>0.52500000000000002</v>
          </cell>
          <cell r="U150">
            <v>6.8429104477611933</v>
          </cell>
          <cell r="V150">
            <v>1.6320895522388059</v>
          </cell>
        </row>
        <row r="151">
          <cell r="A151" t="str">
            <v>Small Augmentations - Transformers</v>
          </cell>
        </row>
        <row r="152">
          <cell r="A152">
            <v>88</v>
          </cell>
          <cell r="B152" t="str">
            <v>Armidale, Mrln, Vales, Vinyd,Well'ton,&amp; Yass 330 kV Txs</v>
          </cell>
          <cell r="C152">
            <v>1</v>
          </cell>
          <cell r="D152">
            <v>38749</v>
          </cell>
          <cell r="E152">
            <v>3</v>
          </cell>
          <cell r="F152">
            <v>3</v>
          </cell>
          <cell r="G152">
            <v>38209</v>
          </cell>
          <cell r="H152">
            <v>11</v>
          </cell>
          <cell r="I152" t="str">
            <v>Transformer Replace</v>
          </cell>
          <cell r="J152">
            <v>18</v>
          </cell>
          <cell r="L152" t="str">
            <v>6.3.1</v>
          </cell>
          <cell r="M152" t="str">
            <v>Likely</v>
          </cell>
          <cell r="N152" t="str">
            <v>Planning</v>
          </cell>
          <cell r="O152" t="str">
            <v>Wellington Tx Replacement 2x375MVA tx - contract</v>
          </cell>
          <cell r="P152" t="str">
            <v>330TX</v>
          </cell>
          <cell r="Q152" t="str">
            <v>Central</v>
          </cell>
          <cell r="R152">
            <v>6</v>
          </cell>
          <cell r="S152">
            <v>1.8717391304347832</v>
          </cell>
          <cell r="T152">
            <v>4.1282608695652172</v>
          </cell>
        </row>
        <row r="153">
          <cell r="A153">
            <v>89</v>
          </cell>
          <cell r="B153" t="str">
            <v>Armidale, Mrln, Vales, Vinyd,Well'ton,&amp; Yass 330 kV Txs</v>
          </cell>
          <cell r="C153">
            <v>1</v>
          </cell>
          <cell r="D153">
            <v>38749</v>
          </cell>
          <cell r="E153">
            <v>3</v>
          </cell>
          <cell r="F153">
            <v>3</v>
          </cell>
          <cell r="G153">
            <v>38209</v>
          </cell>
          <cell r="H153">
            <v>11</v>
          </cell>
          <cell r="I153" t="str">
            <v>Transformer Replace</v>
          </cell>
          <cell r="J153">
            <v>18</v>
          </cell>
          <cell r="L153" t="str">
            <v>6.3.1</v>
          </cell>
          <cell r="M153" t="str">
            <v>Likely</v>
          </cell>
          <cell r="N153" t="str">
            <v>Proposed</v>
          </cell>
          <cell r="O153" t="str">
            <v>Vineyard 330kV SS No.1 new Tx  - Contract</v>
          </cell>
          <cell r="P153" t="str">
            <v>330TX</v>
          </cell>
          <cell r="Q153" t="str">
            <v>Central</v>
          </cell>
          <cell r="R153">
            <v>5</v>
          </cell>
          <cell r="S153">
            <v>1.5597826086956528</v>
          </cell>
          <cell r="T153">
            <v>3.4402173913043477</v>
          </cell>
        </row>
        <row r="154">
          <cell r="A154">
            <v>90</v>
          </cell>
          <cell r="B154" t="str">
            <v>Armidale, Mrln, Vales, Vinyd,Well'ton,&amp; Yass 330 kV Txs</v>
          </cell>
          <cell r="C154">
            <v>1</v>
          </cell>
          <cell r="D154">
            <v>39417</v>
          </cell>
          <cell r="E154">
            <v>3</v>
          </cell>
          <cell r="F154">
            <v>3</v>
          </cell>
          <cell r="G154">
            <v>38877</v>
          </cell>
          <cell r="H154">
            <v>11</v>
          </cell>
          <cell r="I154" t="str">
            <v>Transformer Replace</v>
          </cell>
          <cell r="J154">
            <v>18</v>
          </cell>
          <cell r="L154" t="str">
            <v>6.3.1</v>
          </cell>
          <cell r="M154" t="str">
            <v>Likely</v>
          </cell>
          <cell r="N154" t="str">
            <v>Planning</v>
          </cell>
          <cell r="O154" t="str">
            <v>Marulan 330/132kV 200MVAr Tx Replacement - contract</v>
          </cell>
          <cell r="P154" t="str">
            <v>330TX</v>
          </cell>
          <cell r="Q154" t="str">
            <v>Central</v>
          </cell>
          <cell r="R154">
            <v>6</v>
          </cell>
          <cell r="T154">
            <v>0.03</v>
          </cell>
          <cell r="U154">
            <v>4.47</v>
          </cell>
          <cell r="V154">
            <v>1.5</v>
          </cell>
        </row>
        <row r="155">
          <cell r="A155">
            <v>91</v>
          </cell>
          <cell r="B155" t="str">
            <v>Cowra 132/66 kV Tx Limitations</v>
          </cell>
          <cell r="C155">
            <v>1</v>
          </cell>
          <cell r="D155">
            <v>39417</v>
          </cell>
          <cell r="E155">
            <v>12</v>
          </cell>
          <cell r="F155">
            <v>3</v>
          </cell>
          <cell r="G155">
            <v>38697</v>
          </cell>
          <cell r="H155">
            <v>10</v>
          </cell>
          <cell r="I155" t="str">
            <v>132kV Aug</v>
          </cell>
          <cell r="J155">
            <v>24</v>
          </cell>
          <cell r="L155" t="str">
            <v>6.5.21</v>
          </cell>
          <cell r="M155" t="str">
            <v>Poss</v>
          </cell>
          <cell r="N155" t="str">
            <v>Future</v>
          </cell>
          <cell r="O155" t="str">
            <v>Replace 2x132/66kV Transformers (60MVA) (refurbishment for ss) Contract</v>
          </cell>
          <cell r="P155" t="str">
            <v>132TX</v>
          </cell>
          <cell r="Q155" t="str">
            <v>Central</v>
          </cell>
          <cell r="R155">
            <v>6</v>
          </cell>
          <cell r="T155">
            <v>0.35</v>
          </cell>
          <cell r="U155">
            <v>4.5619402985074631</v>
          </cell>
          <cell r="V155">
            <v>1.0880597014925373</v>
          </cell>
        </row>
        <row r="156">
          <cell r="A156">
            <v>92</v>
          </cell>
          <cell r="B156" t="str">
            <v>Dapto Transformer Capacity Limitations</v>
          </cell>
          <cell r="C156">
            <v>1</v>
          </cell>
          <cell r="D156">
            <v>39783</v>
          </cell>
          <cell r="E156">
            <v>15</v>
          </cell>
          <cell r="F156">
            <v>3</v>
          </cell>
          <cell r="G156">
            <v>39243</v>
          </cell>
          <cell r="H156">
            <v>11</v>
          </cell>
          <cell r="I156" t="str">
            <v>Transformer Replace</v>
          </cell>
          <cell r="J156">
            <v>18</v>
          </cell>
          <cell r="L156" t="str">
            <v>7.2.18</v>
          </cell>
          <cell r="M156" t="str">
            <v>Future</v>
          </cell>
          <cell r="N156" t="str">
            <v>Planning</v>
          </cell>
          <cell r="O156" t="str">
            <v>Dapto 330/132kV 375MVAr Transformer - Contract</v>
          </cell>
          <cell r="P156" t="str">
            <v>330TX</v>
          </cell>
          <cell r="Q156" t="str">
            <v>Central</v>
          </cell>
          <cell r="R156">
            <v>5</v>
          </cell>
          <cell r="U156">
            <v>2.5000000000000001E-2</v>
          </cell>
          <cell r="V156">
            <v>3.7250000000000001</v>
          </cell>
          <cell r="W156">
            <v>1.25</v>
          </cell>
        </row>
        <row r="157">
          <cell r="A157">
            <v>93</v>
          </cell>
          <cell r="B157" t="str">
            <v>Deniliquin Tx Rating Limits</v>
          </cell>
          <cell r="C157">
            <v>1</v>
          </cell>
          <cell r="D157">
            <v>40148</v>
          </cell>
          <cell r="E157">
            <v>17</v>
          </cell>
          <cell r="F157">
            <v>3</v>
          </cell>
          <cell r="G157">
            <v>39608</v>
          </cell>
          <cell r="H157">
            <v>11</v>
          </cell>
          <cell r="I157" t="str">
            <v>Transformer Replace</v>
          </cell>
          <cell r="J157">
            <v>18</v>
          </cell>
          <cell r="L157" t="str">
            <v>7.2.21</v>
          </cell>
          <cell r="M157" t="str">
            <v>Future</v>
          </cell>
          <cell r="N157" t="str">
            <v>Planning</v>
          </cell>
          <cell r="O157" t="str">
            <v>Deniliquin 132/66 kV Tx replacement - 2x120MVA - Contract</v>
          </cell>
          <cell r="P157" t="str">
            <v>132TX</v>
          </cell>
          <cell r="Q157" t="str">
            <v>Southern</v>
          </cell>
          <cell r="R157">
            <v>2</v>
          </cell>
          <cell r="V157">
            <v>0.01</v>
          </cell>
          <cell r="W157">
            <v>1.49</v>
          </cell>
          <cell r="X157">
            <v>0.5</v>
          </cell>
        </row>
        <row r="158">
          <cell r="A158">
            <v>94</v>
          </cell>
          <cell r="B158" t="str">
            <v>Finley 132/66kV Tx Capacity Limits</v>
          </cell>
          <cell r="C158">
            <v>1</v>
          </cell>
          <cell r="D158">
            <v>39052</v>
          </cell>
          <cell r="E158">
            <v>18</v>
          </cell>
          <cell r="F158">
            <v>3</v>
          </cell>
          <cell r="G158">
            <v>38332</v>
          </cell>
          <cell r="H158">
            <v>10</v>
          </cell>
          <cell r="I158" t="str">
            <v>132kV Aug</v>
          </cell>
          <cell r="J158">
            <v>24</v>
          </cell>
          <cell r="L158" t="str">
            <v>6.5.30</v>
          </cell>
          <cell r="M158" t="str">
            <v>Poss</v>
          </cell>
          <cell r="N158" t="str">
            <v>Planning</v>
          </cell>
          <cell r="O158" t="str">
            <v xml:space="preserve">Finley Substation Augmentation (2nd Tx) Contract </v>
          </cell>
          <cell r="P158" t="str">
            <v>132SS</v>
          </cell>
          <cell r="Q158" t="str">
            <v>Southern</v>
          </cell>
          <cell r="R158">
            <v>5</v>
          </cell>
          <cell r="S158">
            <v>0.29166666666666674</v>
          </cell>
          <cell r="T158">
            <v>3.801616915422886</v>
          </cell>
          <cell r="U158">
            <v>0.90671641791044766</v>
          </cell>
        </row>
        <row r="159">
          <cell r="A159">
            <v>95</v>
          </cell>
          <cell r="B159" t="str">
            <v>Kempsey 132/33 kV Tx Capacity Limitations</v>
          </cell>
          <cell r="C159">
            <v>1</v>
          </cell>
          <cell r="D159">
            <v>39417</v>
          </cell>
          <cell r="E159">
            <v>25</v>
          </cell>
          <cell r="F159">
            <v>3</v>
          </cell>
          <cell r="G159">
            <v>38877</v>
          </cell>
          <cell r="H159">
            <v>11</v>
          </cell>
          <cell r="I159" t="str">
            <v>Transformer Replace</v>
          </cell>
          <cell r="J159">
            <v>18</v>
          </cell>
          <cell r="L159" t="str">
            <v>7.2.14</v>
          </cell>
          <cell r="M159" t="str">
            <v>Future</v>
          </cell>
          <cell r="N159" t="str">
            <v>Planning</v>
          </cell>
          <cell r="O159" t="str">
            <v>Kempsey 2*60MVA 132/33kV Tx Replacement - Contract</v>
          </cell>
          <cell r="P159" t="str">
            <v>132TX</v>
          </cell>
          <cell r="Q159" t="str">
            <v>Northern</v>
          </cell>
          <cell r="R159">
            <v>4.5</v>
          </cell>
          <cell r="T159">
            <v>2.2499999999999999E-2</v>
          </cell>
          <cell r="U159">
            <v>3.3525</v>
          </cell>
          <cell r="V159">
            <v>1.125</v>
          </cell>
        </row>
        <row r="160">
          <cell r="A160">
            <v>96</v>
          </cell>
          <cell r="B160" t="str">
            <v>Parkes area supply</v>
          </cell>
          <cell r="C160">
            <v>1</v>
          </cell>
          <cell r="D160">
            <v>39052</v>
          </cell>
          <cell r="E160">
            <v>42</v>
          </cell>
          <cell r="F160">
            <v>3</v>
          </cell>
          <cell r="G160">
            <v>38512</v>
          </cell>
          <cell r="H160">
            <v>11</v>
          </cell>
          <cell r="I160" t="str">
            <v>Transformer Replace</v>
          </cell>
          <cell r="J160">
            <v>18</v>
          </cell>
          <cell r="L160" t="str">
            <v>6.5.19</v>
          </cell>
          <cell r="M160" t="str">
            <v>Poss</v>
          </cell>
          <cell r="N160" t="str">
            <v>Planning</v>
          </cell>
          <cell r="O160" t="str">
            <v>Parkes 132/66 kV 2nd Tx SS Aug - Contract</v>
          </cell>
          <cell r="P160" t="str">
            <v>132TX</v>
          </cell>
          <cell r="Q160" t="str">
            <v>Central</v>
          </cell>
          <cell r="R160">
            <v>5</v>
          </cell>
          <cell r="S160">
            <v>2.5000000000000001E-2</v>
          </cell>
          <cell r="T160">
            <v>3.7250000000000001</v>
          </cell>
          <cell r="U160">
            <v>1.25</v>
          </cell>
        </row>
        <row r="161">
          <cell r="A161">
            <v>97</v>
          </cell>
          <cell r="B161" t="str">
            <v>Port Macquarie 132/33 kV Transformer Replacement</v>
          </cell>
          <cell r="C161">
            <v>1</v>
          </cell>
          <cell r="D161">
            <v>38991</v>
          </cell>
          <cell r="E161">
            <v>44</v>
          </cell>
          <cell r="F161">
            <v>3</v>
          </cell>
          <cell r="G161">
            <v>38271</v>
          </cell>
          <cell r="H161">
            <v>10</v>
          </cell>
          <cell r="I161" t="str">
            <v>132kV Aug</v>
          </cell>
          <cell r="J161">
            <v>24</v>
          </cell>
          <cell r="L161" t="str">
            <v>5.3.3</v>
          </cell>
          <cell r="M161" t="str">
            <v>Likely</v>
          </cell>
          <cell r="N161" t="str">
            <v>Proposed</v>
          </cell>
          <cell r="O161" t="str">
            <v>Port Macquarie Tx Replacement - Contract</v>
          </cell>
          <cell r="P161" t="str">
            <v>132TX</v>
          </cell>
          <cell r="Q161" t="str">
            <v>Northern</v>
          </cell>
          <cell r="R161">
            <v>2.8333333333333335</v>
          </cell>
          <cell r="S161">
            <v>0.21249999999999999</v>
          </cell>
          <cell r="T161">
            <v>2.3374999999999999</v>
          </cell>
          <cell r="U161">
            <v>0.28333333333333333</v>
          </cell>
        </row>
        <row r="162">
          <cell r="A162">
            <v>98</v>
          </cell>
          <cell r="B162" t="str">
            <v>Replacement of Two 330/132 kV Txs at Sydney South</v>
          </cell>
          <cell r="C162">
            <v>1</v>
          </cell>
          <cell r="D162">
            <v>39417</v>
          </cell>
          <cell r="E162">
            <v>46</v>
          </cell>
          <cell r="F162">
            <v>3</v>
          </cell>
          <cell r="G162">
            <v>38697</v>
          </cell>
          <cell r="H162">
            <v>9</v>
          </cell>
          <cell r="I162" t="str">
            <v>330/132kV Aug</v>
          </cell>
          <cell r="J162">
            <v>24</v>
          </cell>
          <cell r="L162" t="str">
            <v>7.2.17</v>
          </cell>
          <cell r="M162" t="str">
            <v>Future</v>
          </cell>
          <cell r="N162" t="str">
            <v>Planning</v>
          </cell>
          <cell r="O162" t="str">
            <v>Sydney South #3 &amp; #4 Tx Replacement  - Contract</v>
          </cell>
          <cell r="P162" t="str">
            <v>330TX</v>
          </cell>
          <cell r="Q162" t="str">
            <v>Central</v>
          </cell>
          <cell r="R162">
            <v>12</v>
          </cell>
          <cell r="T162">
            <v>0.7</v>
          </cell>
          <cell r="U162">
            <v>9.1238805970149262</v>
          </cell>
          <cell r="V162">
            <v>2.1761194029850746</v>
          </cell>
        </row>
        <row r="163">
          <cell r="A163">
            <v>99</v>
          </cell>
          <cell r="B163" t="str">
            <v>Tuggerah supply</v>
          </cell>
          <cell r="C163">
            <v>1</v>
          </cell>
          <cell r="D163">
            <v>39783</v>
          </cell>
          <cell r="E163">
            <v>59</v>
          </cell>
          <cell r="F163">
            <v>3</v>
          </cell>
          <cell r="G163">
            <v>39063</v>
          </cell>
          <cell r="H163">
            <v>9</v>
          </cell>
          <cell r="I163" t="str">
            <v>330/132kV Aug</v>
          </cell>
          <cell r="J163">
            <v>24</v>
          </cell>
          <cell r="L163" t="str">
            <v>6.5.9</v>
          </cell>
          <cell r="M163" t="str">
            <v>Poss</v>
          </cell>
          <cell r="N163" t="str">
            <v>Planning</v>
          </cell>
          <cell r="O163" t="str">
            <v>Tuggerah Stage 1 - 330kV &amp; Tx - Contract</v>
          </cell>
          <cell r="P163" t="str">
            <v>330SS</v>
          </cell>
          <cell r="Q163" t="str">
            <v>Northern</v>
          </cell>
          <cell r="R163">
            <v>8</v>
          </cell>
          <cell r="U163">
            <v>0.46666666666666679</v>
          </cell>
          <cell r="V163">
            <v>6.0825870646766171</v>
          </cell>
          <cell r="W163">
            <v>1.4507462686567161</v>
          </cell>
        </row>
        <row r="164">
          <cell r="A164">
            <v>100</v>
          </cell>
          <cell r="B164" t="str">
            <v>Yanco 132/66kV Tx Capacity Limits</v>
          </cell>
          <cell r="C164">
            <v>1</v>
          </cell>
          <cell r="D164">
            <v>40148</v>
          </cell>
          <cell r="E164">
            <v>66</v>
          </cell>
          <cell r="F164">
            <v>3</v>
          </cell>
          <cell r="G164">
            <v>39608</v>
          </cell>
          <cell r="H164">
            <v>11</v>
          </cell>
          <cell r="I164" t="str">
            <v>Transformer Replace</v>
          </cell>
          <cell r="J164">
            <v>18</v>
          </cell>
          <cell r="L164" t="str">
            <v>7.2.20</v>
          </cell>
          <cell r="M164" t="str">
            <v>Future</v>
          </cell>
          <cell r="N164" t="str">
            <v>Planning</v>
          </cell>
          <cell r="O164" t="str">
            <v>Yanco 132/33kV SS Tx Upgrade - Contract</v>
          </cell>
          <cell r="P164" t="str">
            <v>132TX</v>
          </cell>
          <cell r="Q164" t="str">
            <v>Southern</v>
          </cell>
          <cell r="R164">
            <v>2</v>
          </cell>
          <cell r="V164">
            <v>0.01</v>
          </cell>
          <cell r="W164">
            <v>1.49</v>
          </cell>
          <cell r="X164">
            <v>0.5</v>
          </cell>
        </row>
        <row r="165">
          <cell r="A165">
            <v>101</v>
          </cell>
          <cell r="B165" t="str">
            <v>Holroyd Complex - Stage 1 Holroyd 132kV SwStn</v>
          </cell>
          <cell r="C165">
            <v>1</v>
          </cell>
          <cell r="D165">
            <v>39783</v>
          </cell>
          <cell r="E165">
            <v>21</v>
          </cell>
          <cell r="F165">
            <v>3</v>
          </cell>
          <cell r="G165">
            <v>38883</v>
          </cell>
          <cell r="H165">
            <v>7</v>
          </cell>
          <cell r="I165" t="str">
            <v>132kV Greenfield</v>
          </cell>
          <cell r="J165">
            <v>30</v>
          </cell>
          <cell r="L165" t="str">
            <v>6.5.15</v>
          </cell>
          <cell r="M165" t="str">
            <v>Poss</v>
          </cell>
          <cell r="N165" t="str">
            <v>Proposed</v>
          </cell>
          <cell r="O165" t="str">
            <v xml:space="preserve"> Establish Holroyd 132kV Switching Station - Contract</v>
          </cell>
          <cell r="P165" t="str">
            <v>132SS</v>
          </cell>
          <cell r="Q165" t="str">
            <v>Central</v>
          </cell>
          <cell r="R165">
            <v>6</v>
          </cell>
          <cell r="T165">
            <v>1.0714285714285714E-2</v>
          </cell>
          <cell r="U165">
            <v>0.51428571428571446</v>
          </cell>
          <cell r="V165">
            <v>4.6761940298507456</v>
          </cell>
          <cell r="W165">
            <v>0.79880597014925392</v>
          </cell>
        </row>
        <row r="166">
          <cell r="A166">
            <v>102</v>
          </cell>
          <cell r="B166" t="str">
            <v>Holroyd Complex - Stage 1 Holroyd 132kV SwStn</v>
          </cell>
          <cell r="C166">
            <v>1</v>
          </cell>
          <cell r="D166">
            <v>39783</v>
          </cell>
          <cell r="E166">
            <v>21</v>
          </cell>
          <cell r="F166">
            <v>2</v>
          </cell>
          <cell r="G166">
            <v>39063</v>
          </cell>
          <cell r="H166">
            <v>4</v>
          </cell>
          <cell r="I166" t="str">
            <v>TL -REF</v>
          </cell>
          <cell r="J166">
            <v>24</v>
          </cell>
          <cell r="L166" t="str">
            <v>6.5.15</v>
          </cell>
          <cell r="M166" t="str">
            <v>Poss</v>
          </cell>
          <cell r="N166" t="str">
            <v>Proposed</v>
          </cell>
          <cell r="O166" t="str">
            <v xml:space="preserve"> Establish Holroyd 132kV Outlets - Contract</v>
          </cell>
          <cell r="P166" t="str">
            <v>TL REF</v>
          </cell>
          <cell r="Q166" t="str">
            <v>Central</v>
          </cell>
          <cell r="R166">
            <v>3</v>
          </cell>
          <cell r="U166">
            <v>0.25431034482758619</v>
          </cell>
          <cell r="V166">
            <v>2.2005677039529021</v>
          </cell>
          <cell r="W166">
            <v>0.54512195121951201</v>
          </cell>
        </row>
        <row r="167">
          <cell r="A167">
            <v>103</v>
          </cell>
          <cell r="B167" t="str">
            <v>Holroyd Complex - Stage 2 330/132kV Substation</v>
          </cell>
          <cell r="C167">
            <v>1</v>
          </cell>
          <cell r="D167">
            <v>40148</v>
          </cell>
          <cell r="E167">
            <v>21</v>
          </cell>
          <cell r="F167">
            <v>2</v>
          </cell>
          <cell r="G167">
            <v>39068</v>
          </cell>
          <cell r="H167">
            <v>2</v>
          </cell>
          <cell r="I167" t="str">
            <v>EHV TL -REF</v>
          </cell>
          <cell r="J167">
            <v>36</v>
          </cell>
          <cell r="L167" t="str">
            <v>6.5.14</v>
          </cell>
          <cell r="M167" t="str">
            <v>Poss</v>
          </cell>
          <cell r="N167" t="str">
            <v>Proposed</v>
          </cell>
          <cell r="O167" t="str">
            <v>Holroyd Stage 2 Line works - Contract</v>
          </cell>
          <cell r="P167" t="str">
            <v>TL EIS</v>
          </cell>
          <cell r="Q167" t="str">
            <v>Central</v>
          </cell>
          <cell r="R167">
            <v>12</v>
          </cell>
          <cell r="U167">
            <v>0.56000000000000005</v>
          </cell>
          <cell r="V167">
            <v>1.1692035398230087</v>
          </cell>
          <cell r="W167">
            <v>9.8406288624116272</v>
          </cell>
          <cell r="X167">
            <v>0.43016759776536317</v>
          </cell>
        </row>
        <row r="168">
          <cell r="A168">
            <v>104</v>
          </cell>
          <cell r="B168" t="str">
            <v>Holroyd Complex - Stage 2 330/132kV Substation</v>
          </cell>
          <cell r="C168">
            <v>1</v>
          </cell>
          <cell r="D168">
            <v>40148</v>
          </cell>
          <cell r="E168">
            <v>21</v>
          </cell>
          <cell r="F168">
            <v>3</v>
          </cell>
          <cell r="G168">
            <v>39428</v>
          </cell>
          <cell r="H168">
            <v>9</v>
          </cell>
          <cell r="I168" t="str">
            <v>330/132kV Aug</v>
          </cell>
          <cell r="J168">
            <v>24</v>
          </cell>
          <cell r="L168" t="str">
            <v>6.5.14</v>
          </cell>
          <cell r="M168" t="str">
            <v>Poss</v>
          </cell>
          <cell r="N168" t="str">
            <v>Proposed</v>
          </cell>
          <cell r="O168" t="str">
            <v>Establish Holroyd 330/132kV Substation - Contract</v>
          </cell>
          <cell r="P168" t="str">
            <v>330SS</v>
          </cell>
          <cell r="Q168" t="str">
            <v>Central</v>
          </cell>
          <cell r="R168">
            <v>18</v>
          </cell>
          <cell r="V168">
            <v>1.05</v>
          </cell>
          <cell r="W168">
            <v>13.685820895522387</v>
          </cell>
          <cell r="X168">
            <v>3.2641791044776118</v>
          </cell>
        </row>
        <row r="169">
          <cell r="A169">
            <v>105</v>
          </cell>
          <cell r="B169" t="str">
            <v>Holroyd Complex - Stage 2 330/132kV Substation</v>
          </cell>
          <cell r="C169">
            <v>1</v>
          </cell>
          <cell r="D169">
            <v>40148</v>
          </cell>
          <cell r="E169">
            <v>21</v>
          </cell>
          <cell r="F169">
            <v>2</v>
          </cell>
          <cell r="G169">
            <v>39428</v>
          </cell>
          <cell r="H169">
            <v>4</v>
          </cell>
          <cell r="I169" t="str">
            <v>TL -REF</v>
          </cell>
          <cell r="J169">
            <v>24</v>
          </cell>
          <cell r="L169" t="str">
            <v>6.5.14</v>
          </cell>
          <cell r="M169" t="str">
            <v>Poss</v>
          </cell>
          <cell r="N169" t="str">
            <v>Proposed</v>
          </cell>
          <cell r="O169" t="str">
            <v>Holroyd Stage 2 - Easement Services Crossing Contract</v>
          </cell>
          <cell r="P169" t="str">
            <v>TL REF</v>
          </cell>
          <cell r="Q169" t="str">
            <v>Central</v>
          </cell>
          <cell r="R169">
            <v>6</v>
          </cell>
          <cell r="V169">
            <v>0.50862068965517238</v>
          </cell>
          <cell r="W169">
            <v>4.4011354079058043</v>
          </cell>
          <cell r="X169">
            <v>1.090243902439024</v>
          </cell>
        </row>
        <row r="170">
          <cell r="A170">
            <v>106</v>
          </cell>
          <cell r="B170" t="str">
            <v>Holroyd Complex - Stage 3 Reinforce 330kV Capacity</v>
          </cell>
          <cell r="C170">
            <v>1</v>
          </cell>
          <cell r="D170">
            <v>40513</v>
          </cell>
          <cell r="E170">
            <v>21</v>
          </cell>
          <cell r="F170">
            <v>1</v>
          </cell>
          <cell r="G170">
            <v>38713</v>
          </cell>
          <cell r="H170">
            <v>1</v>
          </cell>
          <cell r="I170" t="str">
            <v>EHV TL -EIS</v>
          </cell>
          <cell r="J170">
            <v>60</v>
          </cell>
          <cell r="L170" t="str">
            <v>6.5.14</v>
          </cell>
          <cell r="M170" t="str">
            <v>Poss</v>
          </cell>
          <cell r="N170" t="str">
            <v>Proposed</v>
          </cell>
          <cell r="O170" t="str">
            <v>Holroyd - Stage 3 Line Works Contract</v>
          </cell>
          <cell r="P170" t="str">
            <v>TL EIS</v>
          </cell>
          <cell r="Q170" t="str">
            <v>Central</v>
          </cell>
          <cell r="R170">
            <v>20</v>
          </cell>
          <cell r="T170">
            <v>0.1866666666666667</v>
          </cell>
          <cell r="U170">
            <v>0.82666666666666688</v>
          </cell>
          <cell r="V170">
            <v>0.67440860215053788</v>
          </cell>
          <cell r="W170">
            <v>1.8580645161290319</v>
          </cell>
          <cell r="X170">
            <v>16.137954232147781</v>
          </cell>
          <cell r="Y170">
            <v>0.31623931623931634</v>
          </cell>
        </row>
        <row r="171">
          <cell r="A171">
            <v>107</v>
          </cell>
          <cell r="B171" t="str">
            <v>Holroyd Complex - Stage 3 Reinforce 330kV Capacity</v>
          </cell>
          <cell r="C171">
            <v>1</v>
          </cell>
          <cell r="D171">
            <v>40513</v>
          </cell>
          <cell r="E171">
            <v>21</v>
          </cell>
          <cell r="F171">
            <v>1</v>
          </cell>
          <cell r="G171">
            <v>39073</v>
          </cell>
          <cell r="H171">
            <v>3</v>
          </cell>
          <cell r="I171" t="str">
            <v>TL -EIS</v>
          </cell>
          <cell r="J171">
            <v>48</v>
          </cell>
          <cell r="L171" t="str">
            <v>6.5.14</v>
          </cell>
          <cell r="M171" t="str">
            <v>Poss</v>
          </cell>
          <cell r="N171" t="str">
            <v>Proposed</v>
          </cell>
          <cell r="O171" t="str">
            <v>Holroyd - Stage 3 132kV Cable Works Contract</v>
          </cell>
          <cell r="P171" t="str">
            <v>TL REF</v>
          </cell>
          <cell r="Q171" t="str">
            <v>Central</v>
          </cell>
          <cell r="R171">
            <v>8</v>
          </cell>
          <cell r="U171">
            <v>0.11487179487179489</v>
          </cell>
          <cell r="V171">
            <v>0.39179487179487188</v>
          </cell>
          <cell r="W171">
            <v>0.58133333333333326</v>
          </cell>
          <cell r="X171">
            <v>6.7554163701067624</v>
          </cell>
          <cell r="Y171">
            <v>0.15658362989323849</v>
          </cell>
        </row>
        <row r="172">
          <cell r="A172">
            <v>108</v>
          </cell>
          <cell r="B172" t="str">
            <v>Holroyd Complex - Stage 3 Reinforce 330kV Capacity</v>
          </cell>
          <cell r="C172">
            <v>1</v>
          </cell>
          <cell r="D172">
            <v>40513</v>
          </cell>
          <cell r="E172">
            <v>21</v>
          </cell>
          <cell r="F172">
            <v>3</v>
          </cell>
          <cell r="G172">
            <v>39793</v>
          </cell>
          <cell r="H172">
            <v>9</v>
          </cell>
          <cell r="I172" t="str">
            <v>330/132kV Aug</v>
          </cell>
          <cell r="J172">
            <v>24</v>
          </cell>
          <cell r="L172" t="str">
            <v>6.5.14</v>
          </cell>
          <cell r="M172" t="str">
            <v>Poss</v>
          </cell>
          <cell r="N172" t="str">
            <v>Proposed</v>
          </cell>
          <cell r="O172" t="str">
            <v>Holroyd - Stage 3 Substation Augmentation Contract</v>
          </cell>
          <cell r="P172" t="str">
            <v>330SS</v>
          </cell>
          <cell r="Q172" t="str">
            <v>Central</v>
          </cell>
          <cell r="R172">
            <v>8</v>
          </cell>
          <cell r="W172">
            <v>0.46666666666666679</v>
          </cell>
          <cell r="X172">
            <v>6.0825870646766171</v>
          </cell>
          <cell r="Y172">
            <v>1.4507462686567161</v>
          </cell>
        </row>
        <row r="173">
          <cell r="A173">
            <v>109</v>
          </cell>
          <cell r="B173" t="str">
            <v>Holroyd Complex - Stage 4 Aug Holroyd for 330kV Cable</v>
          </cell>
          <cell r="C173">
            <v>1</v>
          </cell>
          <cell r="D173">
            <v>40513</v>
          </cell>
          <cell r="E173">
            <v>21</v>
          </cell>
          <cell r="F173">
            <v>3</v>
          </cell>
          <cell r="G173">
            <v>39793</v>
          </cell>
          <cell r="H173">
            <v>9</v>
          </cell>
          <cell r="I173" t="str">
            <v>330/132kV Aug</v>
          </cell>
          <cell r="J173">
            <v>24</v>
          </cell>
          <cell r="L173" t="str">
            <v>6.5.14</v>
          </cell>
          <cell r="M173" t="str">
            <v>Poss</v>
          </cell>
          <cell r="N173" t="str">
            <v>Proposed</v>
          </cell>
          <cell r="O173" t="str">
            <v>Holroyd - Stage 4 Substation Augmentation Contract</v>
          </cell>
          <cell r="P173" t="str">
            <v>330SS</v>
          </cell>
          <cell r="Q173" t="str">
            <v>Central</v>
          </cell>
          <cell r="R173">
            <v>12</v>
          </cell>
          <cell r="W173">
            <v>0.7</v>
          </cell>
          <cell r="X173">
            <v>9.1238805970149262</v>
          </cell>
          <cell r="Y173">
            <v>2.1761194029850746</v>
          </cell>
        </row>
        <row r="174">
          <cell r="A174">
            <v>110</v>
          </cell>
          <cell r="B174" t="str">
            <v>Holroyd Complex - Stage 5 330kV Cable to Potts Hill</v>
          </cell>
          <cell r="C174">
            <v>1</v>
          </cell>
          <cell r="D174">
            <v>40513</v>
          </cell>
          <cell r="E174">
            <v>21</v>
          </cell>
          <cell r="F174">
            <v>1</v>
          </cell>
          <cell r="G174">
            <v>38713</v>
          </cell>
          <cell r="H174">
            <v>1</v>
          </cell>
          <cell r="I174" t="str">
            <v>EHV TL -EIS</v>
          </cell>
          <cell r="J174">
            <v>60</v>
          </cell>
          <cell r="L174" t="str">
            <v>6.5.14</v>
          </cell>
          <cell r="M174" t="str">
            <v>Poss</v>
          </cell>
          <cell r="N174" t="str">
            <v>Proposed</v>
          </cell>
          <cell r="O174" t="str">
            <v>Holroyd - Stage 5 First 330kV Cable Connection (17Km)</v>
          </cell>
          <cell r="P174" t="str">
            <v>HV Cable</v>
          </cell>
          <cell r="Q174" t="str">
            <v>Central</v>
          </cell>
          <cell r="R174">
            <v>100</v>
          </cell>
          <cell r="T174">
            <v>0.93333333333333346</v>
          </cell>
          <cell r="U174">
            <v>4.1333333333333337</v>
          </cell>
          <cell r="V174">
            <v>3.3720430107526882</v>
          </cell>
          <cell r="W174">
            <v>9.2903225806451619</v>
          </cell>
          <cell r="X174">
            <v>80.6897711607389</v>
          </cell>
          <cell r="Y174">
            <v>1.5811965811965818</v>
          </cell>
        </row>
        <row r="175">
          <cell r="A175">
            <v>111</v>
          </cell>
          <cell r="B175" t="str">
            <v>Kemps  - Sydney South: Kemps - Liverpool</v>
          </cell>
          <cell r="C175">
            <v>1</v>
          </cell>
          <cell r="D175">
            <v>40513</v>
          </cell>
          <cell r="E175">
            <v>22</v>
          </cell>
          <cell r="F175">
            <v>1</v>
          </cell>
          <cell r="G175">
            <v>38713</v>
          </cell>
          <cell r="H175">
            <v>1</v>
          </cell>
          <cell r="I175" t="str">
            <v>EHV TL -EIS</v>
          </cell>
          <cell r="J175">
            <v>60</v>
          </cell>
          <cell r="L175" t="str">
            <v>6.5.12</v>
          </cell>
          <cell r="M175" t="str">
            <v>Poss</v>
          </cell>
          <cell r="N175" t="str">
            <v>Proposed</v>
          </cell>
          <cell r="O175" t="str">
            <v>Kemps Creek to Liverpool Line - Contract</v>
          </cell>
          <cell r="P175" t="str">
            <v>TL EIS</v>
          </cell>
          <cell r="Q175" t="str">
            <v>Central</v>
          </cell>
          <cell r="R175">
            <v>12</v>
          </cell>
          <cell r="T175">
            <v>0.11200000000000003</v>
          </cell>
          <cell r="U175">
            <v>0.49600000000000016</v>
          </cell>
          <cell r="V175">
            <v>0.40464516129032274</v>
          </cell>
          <cell r="W175">
            <v>1.1148387096774193</v>
          </cell>
          <cell r="X175">
            <v>9.6827725392886688</v>
          </cell>
          <cell r="Y175">
            <v>0.18974358974358982</v>
          </cell>
        </row>
        <row r="176">
          <cell r="A176">
            <v>112</v>
          </cell>
          <cell r="B176" t="str">
            <v>Kemps  - Sydney South: Kemps - Liverpool</v>
          </cell>
          <cell r="C176">
            <v>1</v>
          </cell>
          <cell r="D176">
            <v>41244</v>
          </cell>
          <cell r="E176">
            <v>22</v>
          </cell>
          <cell r="F176">
            <v>1</v>
          </cell>
          <cell r="G176">
            <v>39444</v>
          </cell>
          <cell r="H176">
            <v>1</v>
          </cell>
          <cell r="I176" t="str">
            <v>EHV TL -EIS</v>
          </cell>
          <cell r="J176">
            <v>60</v>
          </cell>
          <cell r="L176" t="str">
            <v>6.5.12</v>
          </cell>
          <cell r="M176" t="str">
            <v>Poss</v>
          </cell>
          <cell r="N176" t="str">
            <v>Proposed</v>
          </cell>
          <cell r="O176" t="str">
            <v>Liverpool to Sydney South Line - Contract</v>
          </cell>
          <cell r="P176" t="str">
            <v>TL EIS</v>
          </cell>
          <cell r="Q176" t="str">
            <v>Central</v>
          </cell>
          <cell r="R176">
            <v>20</v>
          </cell>
          <cell r="V176">
            <v>0.1866666666666667</v>
          </cell>
          <cell r="W176">
            <v>0.82666666666666688</v>
          </cell>
          <cell r="X176">
            <v>0.67440860215053788</v>
          </cell>
          <cell r="Y176">
            <v>1.8580645161290319</v>
          </cell>
          <cell r="Z176">
            <v>16.137954232147781</v>
          </cell>
          <cell r="AA176">
            <v>0.31623931623931634</v>
          </cell>
        </row>
        <row r="177">
          <cell r="A177">
            <v>113</v>
          </cell>
          <cell r="B177" t="str">
            <v>Kemps  - Sydney South: Kemps - Liverpool</v>
          </cell>
          <cell r="C177">
            <v>1</v>
          </cell>
          <cell r="D177">
            <v>40513</v>
          </cell>
          <cell r="E177">
            <v>22</v>
          </cell>
          <cell r="F177">
            <v>3</v>
          </cell>
          <cell r="G177">
            <v>39793</v>
          </cell>
          <cell r="H177">
            <v>9</v>
          </cell>
          <cell r="I177" t="str">
            <v>330/132kV Aug</v>
          </cell>
          <cell r="J177">
            <v>24</v>
          </cell>
          <cell r="L177" t="str">
            <v>6.5.12</v>
          </cell>
          <cell r="M177" t="str">
            <v>Poss</v>
          </cell>
          <cell r="N177" t="str">
            <v>Proposed</v>
          </cell>
          <cell r="O177" t="str">
            <v>Liverpool Substation Augmentation - Contract</v>
          </cell>
          <cell r="P177" t="str">
            <v>330SS</v>
          </cell>
          <cell r="Q177" t="str">
            <v>Central</v>
          </cell>
          <cell r="R177">
            <v>5</v>
          </cell>
          <cell r="W177">
            <v>0.29166666666666674</v>
          </cell>
          <cell r="X177">
            <v>3.801616915422886</v>
          </cell>
          <cell r="Y177">
            <v>0.90671641791044766</v>
          </cell>
        </row>
        <row r="178">
          <cell r="A178">
            <v>114</v>
          </cell>
          <cell r="B178" t="str">
            <v>Kemps  - Sydney South: Kemps - Liverpool</v>
          </cell>
          <cell r="C178">
            <v>1</v>
          </cell>
          <cell r="D178">
            <v>40513</v>
          </cell>
          <cell r="E178">
            <v>22</v>
          </cell>
          <cell r="F178">
            <v>3</v>
          </cell>
          <cell r="G178">
            <v>39793</v>
          </cell>
          <cell r="H178">
            <v>9</v>
          </cell>
          <cell r="I178" t="str">
            <v>330/132kV Aug</v>
          </cell>
          <cell r="J178">
            <v>24</v>
          </cell>
          <cell r="L178" t="str">
            <v>6.5.12</v>
          </cell>
          <cell r="M178" t="str">
            <v>Poss</v>
          </cell>
          <cell r="N178" t="str">
            <v>Proposed</v>
          </cell>
          <cell r="O178" t="str">
            <v>Kemps Creek Substation Augmentation - Contract</v>
          </cell>
          <cell r="P178" t="str">
            <v>330SS</v>
          </cell>
          <cell r="Q178" t="str">
            <v>Central</v>
          </cell>
          <cell r="R178">
            <v>2</v>
          </cell>
          <cell r="W178">
            <v>0.1166666666666667</v>
          </cell>
          <cell r="X178">
            <v>1.5206467661691543</v>
          </cell>
          <cell r="Y178">
            <v>0.36268656716417902</v>
          </cell>
        </row>
        <row r="179">
          <cell r="A179">
            <v>115</v>
          </cell>
          <cell r="B179" t="str">
            <v>Kemps  - Sydney South: Kemps - Liverpool</v>
          </cell>
          <cell r="C179">
            <v>1</v>
          </cell>
          <cell r="D179">
            <v>41244</v>
          </cell>
          <cell r="E179">
            <v>22</v>
          </cell>
          <cell r="F179">
            <v>3</v>
          </cell>
          <cell r="G179">
            <v>40524</v>
          </cell>
          <cell r="H179">
            <v>9</v>
          </cell>
          <cell r="I179" t="str">
            <v>330/132kV Aug</v>
          </cell>
          <cell r="J179">
            <v>24</v>
          </cell>
          <cell r="L179" t="str">
            <v>6.5.12</v>
          </cell>
          <cell r="M179" t="str">
            <v>Poss</v>
          </cell>
          <cell r="N179" t="str">
            <v>Proposed</v>
          </cell>
          <cell r="O179" t="str">
            <v>Sydney South Augmentations - Contract</v>
          </cell>
          <cell r="P179" t="str">
            <v>330SS</v>
          </cell>
          <cell r="Q179" t="str">
            <v>Central</v>
          </cell>
          <cell r="R179">
            <v>6</v>
          </cell>
          <cell r="Y179">
            <v>0.35</v>
          </cell>
          <cell r="Z179">
            <v>4.5619402985074631</v>
          </cell>
          <cell r="AA179">
            <v>1.0880597014925373</v>
          </cell>
        </row>
        <row r="180">
          <cell r="A180">
            <v>116</v>
          </cell>
          <cell r="B180" t="str">
            <v>Kemps - Sydney South: Kemps Ck 500 kV Txs</v>
          </cell>
          <cell r="C180">
            <v>1</v>
          </cell>
          <cell r="D180">
            <v>40513</v>
          </cell>
          <cell r="E180">
            <v>23</v>
          </cell>
          <cell r="F180">
            <v>3</v>
          </cell>
          <cell r="G180">
            <v>39673</v>
          </cell>
          <cell r="H180">
            <v>8</v>
          </cell>
          <cell r="I180" t="str">
            <v>500/330kV Aug</v>
          </cell>
          <cell r="J180">
            <v>28</v>
          </cell>
          <cell r="L180" t="str">
            <v>6.5.12</v>
          </cell>
          <cell r="M180" t="str">
            <v>Poss</v>
          </cell>
          <cell r="N180" t="str">
            <v>Planning PT</v>
          </cell>
          <cell r="O180" t="str">
            <v>Kemps Crk 500/330kV Tx  Contract</v>
          </cell>
          <cell r="P180" t="str">
            <v>500SS</v>
          </cell>
          <cell r="Q180" t="str">
            <v>Central</v>
          </cell>
          <cell r="R180">
            <v>28</v>
          </cell>
          <cell r="W180">
            <v>2.2000000000000002</v>
          </cell>
          <cell r="X180">
            <v>21.609459459459455</v>
          </cell>
          <cell r="Y180">
            <v>4.1905405405405398</v>
          </cell>
        </row>
        <row r="181">
          <cell r="A181">
            <v>117</v>
          </cell>
          <cell r="B181" t="str">
            <v>Kempsey - Pt Macquarie 330kV TL</v>
          </cell>
          <cell r="C181">
            <v>1</v>
          </cell>
          <cell r="D181">
            <v>40148</v>
          </cell>
          <cell r="E181">
            <v>24</v>
          </cell>
          <cell r="F181">
            <v>1</v>
          </cell>
          <cell r="G181">
            <v>38348</v>
          </cell>
          <cell r="H181">
            <v>1</v>
          </cell>
          <cell r="I181" t="str">
            <v>EHV TL -EIS</v>
          </cell>
          <cell r="J181">
            <v>60</v>
          </cell>
          <cell r="L181" t="str">
            <v>6.4.1</v>
          </cell>
          <cell r="M181" t="str">
            <v>Likely</v>
          </cell>
          <cell r="N181" t="str">
            <v>Proposed</v>
          </cell>
          <cell r="O181" t="str">
            <v>Kempsey - Pt Macquarie 330kV TL - Contract</v>
          </cell>
          <cell r="P181" t="str">
            <v>TL EIS</v>
          </cell>
          <cell r="Q181" t="str">
            <v>Northern</v>
          </cell>
          <cell r="R181">
            <v>45</v>
          </cell>
          <cell r="S181">
            <v>0.42</v>
          </cell>
          <cell r="T181">
            <v>1.86</v>
          </cell>
          <cell r="U181">
            <v>1.5174193548387103</v>
          </cell>
          <cell r="V181">
            <v>4.1806451612903226</v>
          </cell>
          <cell r="W181">
            <v>36.310397022332509</v>
          </cell>
          <cell r="X181">
            <v>0.71153846153846179</v>
          </cell>
        </row>
        <row r="182">
          <cell r="A182">
            <v>118</v>
          </cell>
          <cell r="B182" t="str">
            <v>Kempsey - Pt Macquarie 330kV TL</v>
          </cell>
          <cell r="C182">
            <v>1</v>
          </cell>
          <cell r="D182">
            <v>39417</v>
          </cell>
          <cell r="E182">
            <v>24</v>
          </cell>
          <cell r="F182">
            <v>3</v>
          </cell>
          <cell r="G182">
            <v>38697</v>
          </cell>
          <cell r="H182">
            <v>10</v>
          </cell>
          <cell r="I182" t="str">
            <v>132kV Aug</v>
          </cell>
          <cell r="J182">
            <v>24</v>
          </cell>
          <cell r="L182" t="str">
            <v>6.4.1</v>
          </cell>
          <cell r="M182" t="str">
            <v>Likely</v>
          </cell>
          <cell r="N182" t="str">
            <v>Proposed</v>
          </cell>
          <cell r="O182" t="str">
            <v>Nambucca 132kV line switchbay - contract</v>
          </cell>
          <cell r="P182" t="str">
            <v>132SS</v>
          </cell>
          <cell r="Q182" t="str">
            <v>Northern</v>
          </cell>
          <cell r="R182">
            <v>0.5</v>
          </cell>
          <cell r="T182">
            <v>2.9166666666666674E-2</v>
          </cell>
          <cell r="U182">
            <v>0.38016169154228857</v>
          </cell>
          <cell r="V182">
            <v>9.0671641791044755E-2</v>
          </cell>
        </row>
        <row r="183">
          <cell r="A183">
            <v>119</v>
          </cell>
          <cell r="B183" t="str">
            <v>Kempsey - Pt Macquarie 330kV TL</v>
          </cell>
          <cell r="C183">
            <v>1</v>
          </cell>
          <cell r="D183">
            <v>39417</v>
          </cell>
          <cell r="E183">
            <v>24</v>
          </cell>
          <cell r="F183">
            <v>2</v>
          </cell>
          <cell r="G183">
            <v>38697</v>
          </cell>
          <cell r="H183">
            <v>4</v>
          </cell>
          <cell r="I183" t="str">
            <v>TL -REF</v>
          </cell>
          <cell r="J183">
            <v>24</v>
          </cell>
          <cell r="L183" t="str">
            <v>6.4.1</v>
          </cell>
          <cell r="M183" t="str">
            <v>Likely</v>
          </cell>
          <cell r="N183" t="str">
            <v>Proposed</v>
          </cell>
          <cell r="O183" t="str">
            <v>Kempsey 132kV Outlets Rearrangements - Contract</v>
          </cell>
          <cell r="P183" t="str">
            <v>TL REF</v>
          </cell>
          <cell r="Q183" t="str">
            <v>Northern</v>
          </cell>
          <cell r="R183">
            <v>1</v>
          </cell>
          <cell r="T183">
            <v>8.4770114942528757E-2</v>
          </cell>
          <cell r="U183">
            <v>0.73352256798430082</v>
          </cell>
          <cell r="V183">
            <v>0.18170731707317073</v>
          </cell>
        </row>
        <row r="184">
          <cell r="A184">
            <v>120</v>
          </cell>
          <cell r="B184" t="str">
            <v>Kempsey - Pt Macquarie 330kV TL</v>
          </cell>
          <cell r="C184">
            <v>1</v>
          </cell>
          <cell r="D184">
            <v>40148</v>
          </cell>
          <cell r="E184">
            <v>24</v>
          </cell>
          <cell r="F184">
            <v>1</v>
          </cell>
          <cell r="G184">
            <v>38708</v>
          </cell>
          <cell r="H184">
            <v>3</v>
          </cell>
          <cell r="I184" t="str">
            <v>TL -EIS</v>
          </cell>
          <cell r="J184">
            <v>48</v>
          </cell>
          <cell r="L184" t="str">
            <v>6.4.1</v>
          </cell>
          <cell r="M184" t="str">
            <v>Likely</v>
          </cell>
          <cell r="N184" t="str">
            <v>Proposed</v>
          </cell>
          <cell r="O184" t="str">
            <v>Port Macquarie 330kV to Port Macquarie 132kV Line (5km DCSP) Contract</v>
          </cell>
          <cell r="P184" t="str">
            <v>TL EIS</v>
          </cell>
          <cell r="Q184" t="str">
            <v>Northern</v>
          </cell>
          <cell r="R184">
            <v>8</v>
          </cell>
          <cell r="T184">
            <v>0.11487179487179489</v>
          </cell>
          <cell r="U184">
            <v>0.39179487179487188</v>
          </cell>
          <cell r="V184">
            <v>0.58133333333333326</v>
          </cell>
          <cell r="W184">
            <v>6.7554163701067624</v>
          </cell>
          <cell r="X184">
            <v>0.15658362989323849</v>
          </cell>
        </row>
        <row r="185">
          <cell r="A185">
            <v>121</v>
          </cell>
          <cell r="B185" t="str">
            <v>Kempsey - Pt Macquarie 330kV TL</v>
          </cell>
          <cell r="C185">
            <v>1</v>
          </cell>
          <cell r="D185">
            <v>40148</v>
          </cell>
          <cell r="E185">
            <v>24</v>
          </cell>
          <cell r="F185">
            <v>3</v>
          </cell>
          <cell r="G185">
            <v>39428</v>
          </cell>
          <cell r="H185">
            <v>10</v>
          </cell>
          <cell r="I185" t="str">
            <v>132kV Aug</v>
          </cell>
          <cell r="J185">
            <v>24</v>
          </cell>
          <cell r="L185" t="str">
            <v>6.4.1</v>
          </cell>
          <cell r="M185" t="str">
            <v>Likely</v>
          </cell>
          <cell r="N185" t="str">
            <v>Proposed</v>
          </cell>
          <cell r="O185" t="str">
            <v>Port Macquarie 132kV- New 132kV Line bay - Contract</v>
          </cell>
          <cell r="P185" t="str">
            <v>132SS</v>
          </cell>
          <cell r="Q185" t="str">
            <v>Northern</v>
          </cell>
          <cell r="R185">
            <v>1</v>
          </cell>
          <cell r="V185">
            <v>5.8333333333333348E-2</v>
          </cell>
          <cell r="W185">
            <v>0.76032338308457714</v>
          </cell>
          <cell r="X185">
            <v>0.18134328358208951</v>
          </cell>
        </row>
        <row r="186">
          <cell r="A186">
            <v>122</v>
          </cell>
          <cell r="B186" t="str">
            <v>Mid North Coast: Armidale - Kempsey 132 kV line</v>
          </cell>
          <cell r="C186">
            <v>1</v>
          </cell>
          <cell r="D186">
            <v>40878</v>
          </cell>
          <cell r="E186">
            <v>32</v>
          </cell>
          <cell r="F186">
            <v>1</v>
          </cell>
          <cell r="G186">
            <v>39078</v>
          </cell>
          <cell r="H186">
            <v>1</v>
          </cell>
          <cell r="I186" t="str">
            <v>EHV TL -EIS</v>
          </cell>
          <cell r="J186">
            <v>60</v>
          </cell>
          <cell r="L186" t="str">
            <v>6.5.3</v>
          </cell>
          <cell r="M186" t="str">
            <v>Poss</v>
          </cell>
          <cell r="N186" t="str">
            <v>Proposed</v>
          </cell>
          <cell r="O186" t="str">
            <v>Armidale - Kempsey TL Rebuild at 330kV (139Km) Contract</v>
          </cell>
          <cell r="P186" t="str">
            <v>TL EIS</v>
          </cell>
          <cell r="Q186" t="str">
            <v>Northern</v>
          </cell>
          <cell r="R186">
            <v>70</v>
          </cell>
          <cell r="U186">
            <v>0.65333333333333354</v>
          </cell>
          <cell r="V186">
            <v>2.8933333333333335</v>
          </cell>
          <cell r="W186">
            <v>2.3604301075268825</v>
          </cell>
          <cell r="X186">
            <v>6.5032258064516117</v>
          </cell>
          <cell r="Y186">
            <v>56.482839812517241</v>
          </cell>
          <cell r="Z186">
            <v>1.1068376068376073</v>
          </cell>
        </row>
        <row r="187">
          <cell r="A187">
            <v>123</v>
          </cell>
          <cell r="B187" t="str">
            <v>Mid North Coast: Coffs - Kempsey 132 kV line</v>
          </cell>
          <cell r="C187">
            <v>1</v>
          </cell>
          <cell r="D187">
            <v>39417</v>
          </cell>
          <cell r="E187">
            <v>33</v>
          </cell>
          <cell r="F187">
            <v>3</v>
          </cell>
          <cell r="G187">
            <v>38517</v>
          </cell>
          <cell r="H187">
            <v>7</v>
          </cell>
          <cell r="I187" t="str">
            <v>132kV Greenfield</v>
          </cell>
          <cell r="J187">
            <v>30</v>
          </cell>
          <cell r="L187" t="str">
            <v>6.5.3</v>
          </cell>
          <cell r="M187" t="str">
            <v>Poss</v>
          </cell>
          <cell r="N187" t="str">
            <v>Proposed</v>
          </cell>
          <cell r="O187" t="str">
            <v>Sawtell 132/66kV SS  - Contract</v>
          </cell>
          <cell r="P187" t="str">
            <v>132SS</v>
          </cell>
          <cell r="Q187" t="str">
            <v>Northern</v>
          </cell>
          <cell r="R187">
            <v>8</v>
          </cell>
          <cell r="S187">
            <v>1.4285714285714287E-2</v>
          </cell>
          <cell r="T187">
            <v>0.68571428571428605</v>
          </cell>
          <cell r="U187">
            <v>6.2349253731343293</v>
          </cell>
          <cell r="V187">
            <v>1.0650746268656719</v>
          </cell>
        </row>
        <row r="188">
          <cell r="A188">
            <v>124</v>
          </cell>
          <cell r="B188" t="str">
            <v>Mid North Coast: Coffs - Kempsey 132 kV line</v>
          </cell>
          <cell r="C188">
            <v>1</v>
          </cell>
          <cell r="D188">
            <v>39417</v>
          </cell>
          <cell r="E188">
            <v>33</v>
          </cell>
          <cell r="F188">
            <v>3</v>
          </cell>
          <cell r="G188">
            <v>38517</v>
          </cell>
          <cell r="H188">
            <v>7</v>
          </cell>
          <cell r="I188" t="str">
            <v>132kV Greenfield</v>
          </cell>
          <cell r="J188">
            <v>30</v>
          </cell>
          <cell r="L188" t="str">
            <v>6.5.3</v>
          </cell>
          <cell r="M188" t="str">
            <v>Poss</v>
          </cell>
          <cell r="N188" t="str">
            <v>Proposed</v>
          </cell>
          <cell r="O188" t="str">
            <v>Raleigh 132/66kV SS  - Contract</v>
          </cell>
          <cell r="P188" t="str">
            <v>132SS</v>
          </cell>
          <cell r="Q188" t="str">
            <v>Northern</v>
          </cell>
          <cell r="R188">
            <v>8</v>
          </cell>
          <cell r="S188">
            <v>1.4285714285714287E-2</v>
          </cell>
          <cell r="T188">
            <v>0.68571428571428605</v>
          </cell>
          <cell r="U188">
            <v>6.2349253731343293</v>
          </cell>
          <cell r="V188">
            <v>1.0650746268656719</v>
          </cell>
        </row>
        <row r="189">
          <cell r="A189">
            <v>125</v>
          </cell>
          <cell r="B189" t="str">
            <v>Mid North Coast: Coffs - Kempsey 132 kV line</v>
          </cell>
          <cell r="C189">
            <v>1</v>
          </cell>
          <cell r="D189">
            <v>39417</v>
          </cell>
          <cell r="E189">
            <v>33</v>
          </cell>
          <cell r="F189">
            <v>3</v>
          </cell>
          <cell r="G189">
            <v>38517</v>
          </cell>
          <cell r="H189">
            <v>7</v>
          </cell>
          <cell r="I189" t="str">
            <v>132kV Greenfield</v>
          </cell>
          <cell r="J189">
            <v>30</v>
          </cell>
          <cell r="L189" t="str">
            <v>6.5.3</v>
          </cell>
          <cell r="M189" t="str">
            <v>Poss</v>
          </cell>
          <cell r="N189" t="str">
            <v>Proposed</v>
          </cell>
          <cell r="O189" t="str">
            <v>Macksville 132/66kV SS  - Contract</v>
          </cell>
          <cell r="P189" t="str">
            <v>132SS</v>
          </cell>
          <cell r="Q189" t="str">
            <v>Northern</v>
          </cell>
          <cell r="R189">
            <v>8</v>
          </cell>
          <cell r="S189">
            <v>1.4285714285714287E-2</v>
          </cell>
          <cell r="T189">
            <v>0.68571428571428605</v>
          </cell>
          <cell r="U189">
            <v>6.2349253731343293</v>
          </cell>
          <cell r="V189">
            <v>1.0650746268656719</v>
          </cell>
        </row>
        <row r="190">
          <cell r="A190">
            <v>126</v>
          </cell>
          <cell r="B190" t="str">
            <v>Mid North Coast: Coffs - Kempsey 132 kV line</v>
          </cell>
          <cell r="C190">
            <v>1</v>
          </cell>
          <cell r="D190">
            <v>39417</v>
          </cell>
          <cell r="E190">
            <v>33</v>
          </cell>
          <cell r="F190">
            <v>3</v>
          </cell>
          <cell r="G190">
            <v>38697</v>
          </cell>
          <cell r="H190">
            <v>10</v>
          </cell>
          <cell r="I190" t="str">
            <v>132kV Aug</v>
          </cell>
          <cell r="J190">
            <v>24</v>
          </cell>
          <cell r="L190" t="str">
            <v>6.5.3</v>
          </cell>
          <cell r="M190" t="str">
            <v>Poss</v>
          </cell>
          <cell r="N190" t="str">
            <v>Proposed</v>
          </cell>
          <cell r="O190" t="str">
            <v>Coffs Harbour 132kV Augmentation - Contract</v>
          </cell>
          <cell r="P190" t="str">
            <v>132SS</v>
          </cell>
          <cell r="Q190" t="str">
            <v>Northern</v>
          </cell>
          <cell r="R190">
            <v>0.5</v>
          </cell>
          <cell r="T190">
            <v>2.9166666666666674E-2</v>
          </cell>
          <cell r="U190">
            <v>0.38016169154228857</v>
          </cell>
          <cell r="V190">
            <v>9.0671641791044755E-2</v>
          </cell>
        </row>
        <row r="191">
          <cell r="A191">
            <v>127</v>
          </cell>
          <cell r="B191" t="str">
            <v>Mid North Coast: Coffs - Kempsey 132 kV line</v>
          </cell>
          <cell r="C191">
            <v>1</v>
          </cell>
          <cell r="D191">
            <v>39417</v>
          </cell>
          <cell r="E191">
            <v>33</v>
          </cell>
          <cell r="F191">
            <v>3</v>
          </cell>
          <cell r="G191">
            <v>38697</v>
          </cell>
          <cell r="H191">
            <v>10</v>
          </cell>
          <cell r="I191" t="str">
            <v>132kV Aug</v>
          </cell>
          <cell r="J191">
            <v>24</v>
          </cell>
          <cell r="L191" t="str">
            <v>6.5.3</v>
          </cell>
          <cell r="M191" t="str">
            <v>Poss</v>
          </cell>
          <cell r="N191" t="str">
            <v>Proposed</v>
          </cell>
          <cell r="O191" t="str">
            <v>Nambucca 2nd 132kV/66kV Tx &amp; line swbays- Contract</v>
          </cell>
          <cell r="P191" t="str">
            <v>132TX</v>
          </cell>
          <cell r="Q191" t="str">
            <v>Northern</v>
          </cell>
          <cell r="R191">
            <v>5</v>
          </cell>
          <cell r="T191">
            <v>0.29166666666666674</v>
          </cell>
          <cell r="U191">
            <v>3.801616915422886</v>
          </cell>
          <cell r="V191">
            <v>0.90671641791044766</v>
          </cell>
        </row>
        <row r="192">
          <cell r="A192">
            <v>128</v>
          </cell>
          <cell r="B192" t="str">
            <v>Mid North Coast: Port Macquarie 330 kV SS</v>
          </cell>
          <cell r="C192">
            <v>1</v>
          </cell>
          <cell r="D192">
            <v>40878</v>
          </cell>
          <cell r="E192">
            <v>34</v>
          </cell>
          <cell r="F192">
            <v>3</v>
          </cell>
          <cell r="G192">
            <v>39798</v>
          </cell>
          <cell r="H192">
            <v>6</v>
          </cell>
          <cell r="I192" t="str">
            <v>330/132kV Greenfield</v>
          </cell>
          <cell r="J192">
            <v>36</v>
          </cell>
          <cell r="L192" t="str">
            <v>6.5.3</v>
          </cell>
          <cell r="M192" t="str">
            <v>Poss</v>
          </cell>
          <cell r="N192" t="str">
            <v>Proposed</v>
          </cell>
          <cell r="O192" t="str">
            <v>Port Macquarie 330/132kV SS - Contract</v>
          </cell>
          <cell r="P192" t="str">
            <v>330SS</v>
          </cell>
          <cell r="Q192" t="str">
            <v>Northern</v>
          </cell>
          <cell r="R192">
            <v>18</v>
          </cell>
          <cell r="W192">
            <v>0.56000000000000005</v>
          </cell>
          <cell r="X192">
            <v>1.6356521739130443</v>
          </cell>
          <cell r="Y192">
            <v>13.733004542504867</v>
          </cell>
          <cell r="Z192">
            <v>2.07134328358209</v>
          </cell>
        </row>
        <row r="193">
          <cell r="A193">
            <v>129</v>
          </cell>
          <cell r="B193" t="str">
            <v>QNI Upgrade proposal</v>
          </cell>
          <cell r="C193">
            <v>1</v>
          </cell>
          <cell r="D193">
            <v>40148</v>
          </cell>
          <cell r="E193">
            <v>45</v>
          </cell>
          <cell r="F193">
            <v>3</v>
          </cell>
          <cell r="G193">
            <v>39068</v>
          </cell>
          <cell r="H193">
            <v>6</v>
          </cell>
          <cell r="I193" t="str">
            <v>330/132kV Greenfield</v>
          </cell>
          <cell r="J193">
            <v>36</v>
          </cell>
          <cell r="L193" t="str">
            <v>6.5.1</v>
          </cell>
          <cell r="M193" t="str">
            <v>Poss</v>
          </cell>
          <cell r="N193" t="str">
            <v>Planning</v>
          </cell>
          <cell r="O193" t="str">
            <v>Series Compensation on QNI - Contract</v>
          </cell>
          <cell r="P193" t="str">
            <v>SVC</v>
          </cell>
          <cell r="Q193" t="str">
            <v>Northern</v>
          </cell>
          <cell r="R193">
            <v>50</v>
          </cell>
          <cell r="U193">
            <v>1.5555555555555558</v>
          </cell>
          <cell r="V193">
            <v>4.5434782608695654</v>
          </cell>
          <cell r="W193">
            <v>38.147234840291297</v>
          </cell>
          <cell r="X193">
            <v>5.753731343283583</v>
          </cell>
        </row>
        <row r="194">
          <cell r="A194">
            <v>130</v>
          </cell>
          <cell r="B194" t="str">
            <v>QNI Upgrade proposal</v>
          </cell>
          <cell r="C194">
            <v>1</v>
          </cell>
          <cell r="D194">
            <v>40878</v>
          </cell>
          <cell r="E194">
            <v>45</v>
          </cell>
          <cell r="F194">
            <v>1</v>
          </cell>
          <cell r="G194">
            <v>39078</v>
          </cell>
          <cell r="H194">
            <v>1</v>
          </cell>
          <cell r="I194" t="str">
            <v>EHV TL -EIS</v>
          </cell>
          <cell r="J194">
            <v>60</v>
          </cell>
          <cell r="L194" t="str">
            <v>6.5.1</v>
          </cell>
          <cell r="M194" t="str">
            <v>Poss</v>
          </cell>
          <cell r="N194" t="str">
            <v>Planning</v>
          </cell>
          <cell r="O194" t="str">
            <v>Replace Tamworth-Armidale 330kV Line - Contract</v>
          </cell>
          <cell r="P194" t="str">
            <v>TL EIS</v>
          </cell>
          <cell r="Q194" t="str">
            <v>Northern</v>
          </cell>
          <cell r="R194">
            <v>75</v>
          </cell>
          <cell r="U194">
            <v>0.7</v>
          </cell>
          <cell r="V194">
            <v>3.1</v>
          </cell>
          <cell r="W194">
            <v>2.5290322580645177</v>
          </cell>
          <cell r="X194">
            <v>6.967741935483871</v>
          </cell>
          <cell r="Y194">
            <v>60.517328370554182</v>
          </cell>
          <cell r="Z194">
            <v>1.1858974358974363</v>
          </cell>
        </row>
        <row r="195">
          <cell r="A195">
            <v>131</v>
          </cell>
          <cell r="B195" t="str">
            <v>QNI Upgrade proposal</v>
          </cell>
          <cell r="C195">
            <v>1</v>
          </cell>
          <cell r="D195">
            <v>40148</v>
          </cell>
          <cell r="E195">
            <v>45</v>
          </cell>
          <cell r="F195">
            <v>3</v>
          </cell>
          <cell r="G195">
            <v>39428</v>
          </cell>
          <cell r="H195">
            <v>10</v>
          </cell>
          <cell r="I195" t="str">
            <v>132kV Aug</v>
          </cell>
          <cell r="J195">
            <v>24</v>
          </cell>
          <cell r="L195" t="str">
            <v>6.5.1</v>
          </cell>
          <cell r="M195" t="str">
            <v>Poss</v>
          </cell>
          <cell r="N195" t="str">
            <v>Planning</v>
          </cell>
          <cell r="O195" t="str">
            <v>Phase Shifting Transformer - Armidale-Kempsey - Contract</v>
          </cell>
          <cell r="P195" t="str">
            <v>132TX</v>
          </cell>
          <cell r="Q195" t="str">
            <v>Northern</v>
          </cell>
          <cell r="R195">
            <v>18</v>
          </cell>
          <cell r="V195">
            <v>1.05</v>
          </cell>
          <cell r="W195">
            <v>13.685820895522387</v>
          </cell>
          <cell r="X195">
            <v>3.2641791044776118</v>
          </cell>
        </row>
        <row r="196">
          <cell r="A196">
            <v>132</v>
          </cell>
          <cell r="B196" t="str">
            <v>QNI Upgrade proposal</v>
          </cell>
          <cell r="C196">
            <v>1</v>
          </cell>
          <cell r="D196">
            <v>40148</v>
          </cell>
          <cell r="E196">
            <v>45</v>
          </cell>
          <cell r="F196">
            <v>3</v>
          </cell>
          <cell r="G196">
            <v>39428</v>
          </cell>
          <cell r="H196">
            <v>9</v>
          </cell>
          <cell r="I196" t="str">
            <v>330/132kV Aug</v>
          </cell>
          <cell r="J196">
            <v>24</v>
          </cell>
          <cell r="L196" t="str">
            <v>6.5.1</v>
          </cell>
          <cell r="M196" t="str">
            <v>Poss</v>
          </cell>
          <cell r="N196" t="str">
            <v>Planning</v>
          </cell>
          <cell r="O196" t="str">
            <v>SVC Control Enhancements - Contract</v>
          </cell>
          <cell r="P196" t="str">
            <v>SVC</v>
          </cell>
          <cell r="Q196" t="str">
            <v>Northern</v>
          </cell>
          <cell r="R196">
            <v>2</v>
          </cell>
          <cell r="V196">
            <v>0.1166666666666667</v>
          </cell>
          <cell r="W196">
            <v>1.5206467661691543</v>
          </cell>
          <cell r="X196">
            <v>0.36268656716417902</v>
          </cell>
        </row>
        <row r="197">
          <cell r="A197">
            <v>133</v>
          </cell>
          <cell r="B197" t="str">
            <v>QNI Upgrade proposal</v>
          </cell>
          <cell r="C197">
            <v>1</v>
          </cell>
          <cell r="D197">
            <v>40148</v>
          </cell>
          <cell r="E197">
            <v>45</v>
          </cell>
          <cell r="F197">
            <v>3</v>
          </cell>
          <cell r="G197">
            <v>39428</v>
          </cell>
          <cell r="H197">
            <v>9</v>
          </cell>
          <cell r="I197" t="str">
            <v>330/132kV Aug</v>
          </cell>
          <cell r="J197">
            <v>24</v>
          </cell>
          <cell r="L197" t="str">
            <v>6.5.1</v>
          </cell>
          <cell r="M197" t="str">
            <v>Poss</v>
          </cell>
          <cell r="N197" t="str">
            <v>Planning</v>
          </cell>
          <cell r="O197" t="str">
            <v>Tamworth 330kV SS Augmentations - Contract</v>
          </cell>
          <cell r="P197" t="str">
            <v>330SS</v>
          </cell>
          <cell r="Q197" t="str">
            <v>Northern</v>
          </cell>
          <cell r="R197">
            <v>2</v>
          </cell>
          <cell r="V197">
            <v>0.1166666666666667</v>
          </cell>
          <cell r="W197">
            <v>1.5206467661691543</v>
          </cell>
          <cell r="X197">
            <v>0.36268656716417902</v>
          </cell>
        </row>
        <row r="198">
          <cell r="A198">
            <v>134</v>
          </cell>
          <cell r="B198" t="str">
            <v>QNI Upgrade proposal</v>
          </cell>
          <cell r="C198">
            <v>1</v>
          </cell>
          <cell r="D198">
            <v>40148</v>
          </cell>
          <cell r="E198">
            <v>45</v>
          </cell>
          <cell r="F198">
            <v>3</v>
          </cell>
          <cell r="G198">
            <v>39428</v>
          </cell>
          <cell r="H198">
            <v>9</v>
          </cell>
          <cell r="I198" t="str">
            <v>330/132kV Aug</v>
          </cell>
          <cell r="J198">
            <v>24</v>
          </cell>
          <cell r="L198" t="str">
            <v>6.5.1</v>
          </cell>
          <cell r="M198" t="str">
            <v>Poss</v>
          </cell>
          <cell r="N198" t="str">
            <v>Planning</v>
          </cell>
          <cell r="O198" t="str">
            <v>Armidale 330kV SS Augmentations - Contract</v>
          </cell>
          <cell r="P198" t="str">
            <v>330SS</v>
          </cell>
          <cell r="Q198" t="str">
            <v>Northern</v>
          </cell>
          <cell r="R198">
            <v>4</v>
          </cell>
          <cell r="V198">
            <v>0.23333333333333339</v>
          </cell>
          <cell r="W198">
            <v>3.0412935323383086</v>
          </cell>
          <cell r="X198">
            <v>0.72537313432835804</v>
          </cell>
        </row>
        <row r="199">
          <cell r="A199">
            <v>135</v>
          </cell>
          <cell r="B199" t="str">
            <v>ACT and Surrounding Areas</v>
          </cell>
          <cell r="C199">
            <v>1</v>
          </cell>
          <cell r="D199">
            <v>40878</v>
          </cell>
          <cell r="E199">
            <v>1</v>
          </cell>
          <cell r="F199">
            <v>1</v>
          </cell>
          <cell r="G199">
            <v>39078</v>
          </cell>
          <cell r="H199">
            <v>1</v>
          </cell>
          <cell r="I199" t="str">
            <v>EHV TL -EIS</v>
          </cell>
          <cell r="J199">
            <v>60</v>
          </cell>
          <cell r="L199" t="str">
            <v>6.5.24</v>
          </cell>
          <cell r="M199" t="str">
            <v>Poss</v>
          </cell>
          <cell r="N199" t="str">
            <v>Future</v>
          </cell>
          <cell r="O199" t="str">
            <v>Construct Bungendore to Royalla 330kV line - contract</v>
          </cell>
          <cell r="P199" t="str">
            <v>TL EIS</v>
          </cell>
          <cell r="Q199" t="str">
            <v>Southern</v>
          </cell>
          <cell r="R199">
            <v>45</v>
          </cell>
          <cell r="U199">
            <v>0.42</v>
          </cell>
          <cell r="V199">
            <v>1.86</v>
          </cell>
          <cell r="W199">
            <v>1.5174193548387103</v>
          </cell>
          <cell r="X199">
            <v>4.1806451612903226</v>
          </cell>
          <cell r="Y199">
            <v>36.310397022332509</v>
          </cell>
          <cell r="Z199">
            <v>0.71153846153846179</v>
          </cell>
        </row>
        <row r="200">
          <cell r="A200">
            <v>136</v>
          </cell>
          <cell r="B200" t="str">
            <v>ACT and Surrounding Areas</v>
          </cell>
          <cell r="C200">
            <v>1</v>
          </cell>
          <cell r="D200">
            <v>40513</v>
          </cell>
          <cell r="E200">
            <v>1</v>
          </cell>
          <cell r="F200">
            <v>3</v>
          </cell>
          <cell r="G200">
            <v>39613</v>
          </cell>
          <cell r="H200">
            <v>7</v>
          </cell>
          <cell r="I200" t="str">
            <v>132kV Greenfield</v>
          </cell>
          <cell r="J200">
            <v>30</v>
          </cell>
          <cell r="L200" t="str">
            <v>6.5.24</v>
          </cell>
          <cell r="M200" t="str">
            <v>Poss</v>
          </cell>
          <cell r="N200" t="str">
            <v>Future</v>
          </cell>
          <cell r="O200" t="str">
            <v>Establish Royalla 132kV switching stn (8 x 132kV switchbays)</v>
          </cell>
          <cell r="P200" t="str">
            <v>132SS</v>
          </cell>
          <cell r="Q200" t="str">
            <v>Southern</v>
          </cell>
          <cell r="R200">
            <v>8</v>
          </cell>
          <cell r="V200">
            <v>1.4285714285714287E-2</v>
          </cell>
          <cell r="W200">
            <v>0.68571428571428605</v>
          </cell>
          <cell r="X200">
            <v>6.2349253731343293</v>
          </cell>
          <cell r="Y200">
            <v>1.0650746268656719</v>
          </cell>
        </row>
        <row r="201">
          <cell r="A201">
            <v>137</v>
          </cell>
          <cell r="B201" t="str">
            <v>ACT and Surrounding Areas</v>
          </cell>
          <cell r="C201">
            <v>1</v>
          </cell>
          <cell r="D201">
            <v>40513</v>
          </cell>
          <cell r="E201">
            <v>1</v>
          </cell>
          <cell r="F201">
            <v>2</v>
          </cell>
          <cell r="G201">
            <v>39793</v>
          </cell>
          <cell r="H201">
            <v>4</v>
          </cell>
          <cell r="I201" t="str">
            <v>TL -REF</v>
          </cell>
          <cell r="J201">
            <v>24</v>
          </cell>
          <cell r="L201" t="str">
            <v>6.5.24</v>
          </cell>
          <cell r="M201" t="str">
            <v>Poss</v>
          </cell>
          <cell r="N201" t="str">
            <v>Future</v>
          </cell>
          <cell r="O201" t="str">
            <v>132kV Line Easements - Royalla Outlets - Contract</v>
          </cell>
          <cell r="P201" t="str">
            <v>TL REF</v>
          </cell>
          <cell r="Q201" t="str">
            <v>Southern</v>
          </cell>
          <cell r="R201">
            <v>4</v>
          </cell>
          <cell r="W201">
            <v>0.33908045977011503</v>
          </cell>
          <cell r="X201">
            <v>2.9340902719372033</v>
          </cell>
          <cell r="Y201">
            <v>0.72682926829268291</v>
          </cell>
        </row>
        <row r="202">
          <cell r="A202">
            <v>138</v>
          </cell>
          <cell r="B202" t="str">
            <v>ACT and Surrounding Areas</v>
          </cell>
          <cell r="C202">
            <v>1</v>
          </cell>
          <cell r="D202">
            <v>40513</v>
          </cell>
          <cell r="E202">
            <v>1</v>
          </cell>
          <cell r="F202">
            <v>2</v>
          </cell>
          <cell r="G202">
            <v>39793</v>
          </cell>
          <cell r="H202">
            <v>4</v>
          </cell>
          <cell r="I202" t="str">
            <v>TL -REF</v>
          </cell>
          <cell r="J202">
            <v>24</v>
          </cell>
          <cell r="L202" t="str">
            <v>6.5.24</v>
          </cell>
          <cell r="M202" t="str">
            <v>Poss</v>
          </cell>
          <cell r="N202" t="str">
            <v>Future</v>
          </cell>
          <cell r="O202" t="str">
            <v>2x132kV lines from Royalla to ACTEW Gilmore Substation - contract</v>
          </cell>
          <cell r="P202" t="str">
            <v>TL REF</v>
          </cell>
          <cell r="Q202" t="str">
            <v>Southern</v>
          </cell>
          <cell r="R202">
            <v>10</v>
          </cell>
          <cell r="W202">
            <v>0.84770114942528751</v>
          </cell>
          <cell r="X202">
            <v>7.335225679843008</v>
          </cell>
          <cell r="Y202">
            <v>1.8170731707317072</v>
          </cell>
        </row>
        <row r="203">
          <cell r="A203">
            <v>139</v>
          </cell>
          <cell r="B203" t="str">
            <v>ACT and Surrounding Areas</v>
          </cell>
          <cell r="C203">
            <v>1</v>
          </cell>
          <cell r="D203">
            <v>40878</v>
          </cell>
          <cell r="E203">
            <v>1</v>
          </cell>
          <cell r="F203">
            <v>3</v>
          </cell>
          <cell r="G203">
            <v>39798</v>
          </cell>
          <cell r="H203">
            <v>6</v>
          </cell>
          <cell r="I203" t="str">
            <v>330/132kV Greenfield</v>
          </cell>
          <cell r="J203">
            <v>36</v>
          </cell>
          <cell r="L203" t="str">
            <v>6.5.24</v>
          </cell>
          <cell r="M203" t="str">
            <v>Poss</v>
          </cell>
          <cell r="N203" t="str">
            <v>Future</v>
          </cell>
          <cell r="O203" t="str">
            <v>Establish Royalla 330/132kV substation</v>
          </cell>
          <cell r="P203" t="str">
            <v>330SS</v>
          </cell>
          <cell r="Q203" t="str">
            <v>Southern</v>
          </cell>
          <cell r="R203">
            <v>18</v>
          </cell>
          <cell r="W203">
            <v>0.56000000000000005</v>
          </cell>
          <cell r="X203">
            <v>1.6356521739130443</v>
          </cell>
          <cell r="Y203">
            <v>13.733004542504867</v>
          </cell>
          <cell r="Z203">
            <v>2.07134328358209</v>
          </cell>
        </row>
        <row r="204">
          <cell r="A204">
            <v>140</v>
          </cell>
          <cell r="B204" t="str">
            <v>ACT and Surrounding Areas</v>
          </cell>
          <cell r="C204">
            <v>1</v>
          </cell>
          <cell r="D204">
            <v>40878</v>
          </cell>
          <cell r="E204">
            <v>1</v>
          </cell>
          <cell r="F204">
            <v>3</v>
          </cell>
          <cell r="G204">
            <v>39798</v>
          </cell>
          <cell r="H204">
            <v>6</v>
          </cell>
          <cell r="I204" t="str">
            <v>330/132kV Greenfield</v>
          </cell>
          <cell r="J204">
            <v>36</v>
          </cell>
          <cell r="L204" t="str">
            <v>6.5.24</v>
          </cell>
          <cell r="M204" t="str">
            <v>Poss</v>
          </cell>
          <cell r="N204" t="str">
            <v>Future</v>
          </cell>
          <cell r="O204" t="str">
            <v>Establish Bungendore 330kV Switching Station (3 breaker mesh)</v>
          </cell>
          <cell r="P204" t="str">
            <v>330SS</v>
          </cell>
          <cell r="Q204" t="str">
            <v>Southern</v>
          </cell>
          <cell r="R204">
            <v>14</v>
          </cell>
          <cell r="W204">
            <v>0.43555555555555558</v>
          </cell>
          <cell r="X204">
            <v>1.2721739130434788</v>
          </cell>
          <cell r="Y204">
            <v>10.681225755281563</v>
          </cell>
          <cell r="Z204">
            <v>1.6110447761194036</v>
          </cell>
        </row>
        <row r="205">
          <cell r="A205">
            <v>141</v>
          </cell>
          <cell r="B205" t="str">
            <v>Cooma and Bega supply</v>
          </cell>
          <cell r="C205">
            <v>1</v>
          </cell>
          <cell r="D205">
            <v>40878</v>
          </cell>
          <cell r="E205">
            <v>11</v>
          </cell>
          <cell r="F205">
            <v>1</v>
          </cell>
          <cell r="G205">
            <v>39078</v>
          </cell>
          <cell r="H205">
            <v>1</v>
          </cell>
          <cell r="I205" t="str">
            <v>EHV TL -EIS</v>
          </cell>
          <cell r="J205">
            <v>60</v>
          </cell>
          <cell r="L205" t="str">
            <v>6.5.25</v>
          </cell>
          <cell r="M205" t="str">
            <v>Poss</v>
          </cell>
          <cell r="N205" t="str">
            <v>Future</v>
          </cell>
          <cell r="O205" t="str">
            <v>Royalla- Cooma 330kV TL- Contract</v>
          </cell>
          <cell r="P205" t="str">
            <v>TL EIS</v>
          </cell>
          <cell r="Q205" t="str">
            <v>Southern</v>
          </cell>
          <cell r="R205">
            <v>60</v>
          </cell>
          <cell r="U205">
            <v>0.56000000000000005</v>
          </cell>
          <cell r="V205">
            <v>2.48</v>
          </cell>
          <cell r="W205">
            <v>2.023225806451614</v>
          </cell>
          <cell r="X205">
            <v>5.5741935483870959</v>
          </cell>
          <cell r="Y205">
            <v>48.41386269644336</v>
          </cell>
          <cell r="Z205">
            <v>0.94871794871794912</v>
          </cell>
        </row>
        <row r="206">
          <cell r="A206">
            <v>142</v>
          </cell>
          <cell r="B206" t="str">
            <v>Cooma and Bega supply</v>
          </cell>
          <cell r="C206">
            <v>1</v>
          </cell>
          <cell r="D206">
            <v>40148</v>
          </cell>
          <cell r="E206">
            <v>11</v>
          </cell>
          <cell r="F206">
            <v>3</v>
          </cell>
          <cell r="G206">
            <v>39248</v>
          </cell>
          <cell r="H206">
            <v>7</v>
          </cell>
          <cell r="I206" t="str">
            <v>132kV Greenfield</v>
          </cell>
          <cell r="J206">
            <v>30</v>
          </cell>
          <cell r="L206" t="str">
            <v>6.5.25-6</v>
          </cell>
          <cell r="M206" t="str">
            <v>Poss</v>
          </cell>
          <cell r="N206" t="str">
            <v>Future</v>
          </cell>
          <cell r="O206" t="str">
            <v>Establish North Cooma 132kV S.Stn - Contract</v>
          </cell>
          <cell r="P206" t="str">
            <v>132SS</v>
          </cell>
          <cell r="Q206" t="str">
            <v>Southern</v>
          </cell>
          <cell r="R206">
            <v>6</v>
          </cell>
          <cell r="U206">
            <v>1.0714285714285714E-2</v>
          </cell>
          <cell r="V206">
            <v>0.51428571428571446</v>
          </cell>
          <cell r="W206">
            <v>4.6761940298507456</v>
          </cell>
          <cell r="X206">
            <v>0.79880597014925392</v>
          </cell>
        </row>
        <row r="207">
          <cell r="A207">
            <v>143</v>
          </cell>
          <cell r="B207" t="str">
            <v>Cooma and Bega supply</v>
          </cell>
          <cell r="C207">
            <v>1</v>
          </cell>
          <cell r="D207">
            <v>40148</v>
          </cell>
          <cell r="E207">
            <v>11</v>
          </cell>
          <cell r="F207">
            <v>2</v>
          </cell>
          <cell r="G207">
            <v>39428</v>
          </cell>
          <cell r="H207">
            <v>4</v>
          </cell>
          <cell r="I207" t="str">
            <v>TL -REF</v>
          </cell>
          <cell r="J207">
            <v>24</v>
          </cell>
          <cell r="L207" t="str">
            <v>6.5.25</v>
          </cell>
          <cell r="M207" t="str">
            <v>Poss</v>
          </cell>
          <cell r="N207" t="str">
            <v>Future</v>
          </cell>
          <cell r="O207" t="str">
            <v>North Cooma 330/132kV Substation Outlets - Contracts</v>
          </cell>
          <cell r="P207" t="str">
            <v>TL REF</v>
          </cell>
          <cell r="Q207" t="str">
            <v>Southern</v>
          </cell>
          <cell r="R207">
            <v>3</v>
          </cell>
          <cell r="V207">
            <v>0.25431034482758619</v>
          </cell>
          <cell r="W207">
            <v>2.2005677039529021</v>
          </cell>
          <cell r="X207">
            <v>0.54512195121951201</v>
          </cell>
        </row>
        <row r="208">
          <cell r="A208">
            <v>144</v>
          </cell>
          <cell r="B208" t="str">
            <v>Cooma and Bega supply</v>
          </cell>
          <cell r="C208">
            <v>1</v>
          </cell>
          <cell r="D208">
            <v>42705</v>
          </cell>
          <cell r="E208">
            <v>11</v>
          </cell>
          <cell r="F208">
            <v>3</v>
          </cell>
          <cell r="G208">
            <v>41625</v>
          </cell>
          <cell r="H208">
            <v>6</v>
          </cell>
          <cell r="I208" t="str">
            <v>330/132kV Greenfield</v>
          </cell>
          <cell r="J208">
            <v>36</v>
          </cell>
          <cell r="L208" t="str">
            <v>6.5.25</v>
          </cell>
          <cell r="M208" t="str">
            <v>Poss</v>
          </cell>
          <cell r="N208" t="str">
            <v>Future</v>
          </cell>
          <cell r="O208" t="str">
            <v>Establish North Cooma 330/132kV - Contract</v>
          </cell>
          <cell r="P208" t="str">
            <v>132SS</v>
          </cell>
          <cell r="Q208" t="str">
            <v>Southern</v>
          </cell>
          <cell r="R208">
            <v>18</v>
          </cell>
          <cell r="AB208">
            <v>0.56000000000000005</v>
          </cell>
          <cell r="AC208">
            <v>1.6356521739130443</v>
          </cell>
          <cell r="AD208">
            <v>13.733004542504867</v>
          </cell>
          <cell r="AE208">
            <v>2.07134328358209</v>
          </cell>
        </row>
        <row r="209">
          <cell r="A209">
            <v>145</v>
          </cell>
          <cell r="B209" t="str">
            <v>Bayswater - Mount Piper 500 kV</v>
          </cell>
          <cell r="C209">
            <v>1</v>
          </cell>
          <cell r="D209">
            <v>39783</v>
          </cell>
          <cell r="E209">
            <v>4</v>
          </cell>
          <cell r="F209">
            <v>3</v>
          </cell>
          <cell r="G209">
            <v>38583</v>
          </cell>
          <cell r="H209">
            <v>5</v>
          </cell>
          <cell r="I209" t="str">
            <v>500/330kV Greenfield</v>
          </cell>
          <cell r="J209">
            <v>40</v>
          </cell>
          <cell r="L209" t="str">
            <v>6.5.6,34</v>
          </cell>
          <cell r="M209" t="str">
            <v>Poss</v>
          </cell>
          <cell r="N209" t="str">
            <v>Future</v>
          </cell>
          <cell r="O209" t="str">
            <v>Mt Piper 330kV Aug Stage 1 - Contract</v>
          </cell>
          <cell r="P209" t="str">
            <v>330SS</v>
          </cell>
          <cell r="Q209" t="str">
            <v>Central</v>
          </cell>
          <cell r="R209">
            <v>2</v>
          </cell>
          <cell r="T209">
            <v>0.11</v>
          </cell>
          <cell r="U209">
            <v>0.26447368421052642</v>
          </cell>
          <cell r="V209">
            <v>1.4045960832313347</v>
          </cell>
          <cell r="W209">
            <v>0.22093023255813962</v>
          </cell>
        </row>
        <row r="210">
          <cell r="A210">
            <v>146</v>
          </cell>
          <cell r="B210" t="str">
            <v>Bayswater - Mount Piper 500 kV</v>
          </cell>
          <cell r="C210">
            <v>1</v>
          </cell>
          <cell r="D210">
            <v>39783</v>
          </cell>
          <cell r="E210">
            <v>4</v>
          </cell>
          <cell r="F210">
            <v>3</v>
          </cell>
          <cell r="G210">
            <v>38583</v>
          </cell>
          <cell r="H210">
            <v>5</v>
          </cell>
          <cell r="I210" t="str">
            <v>500/330kV Greenfield</v>
          </cell>
          <cell r="J210">
            <v>40</v>
          </cell>
          <cell r="L210" t="str">
            <v>6.5.6,34</v>
          </cell>
          <cell r="M210" t="str">
            <v>Poss</v>
          </cell>
          <cell r="N210" t="str">
            <v>Future</v>
          </cell>
          <cell r="O210" t="str">
            <v>Wollar SS 500kV Upgrade - Contract</v>
          </cell>
          <cell r="P210" t="str">
            <v>500SS</v>
          </cell>
          <cell r="Q210" t="str">
            <v>Northern</v>
          </cell>
          <cell r="R210">
            <v>15</v>
          </cell>
          <cell r="T210">
            <v>0.82499999999999996</v>
          </cell>
          <cell r="U210">
            <v>1.9835526315789482</v>
          </cell>
          <cell r="V210">
            <v>10.534470624235011</v>
          </cell>
          <cell r="W210">
            <v>1.6569767441860472</v>
          </cell>
        </row>
        <row r="211">
          <cell r="A211">
            <v>147</v>
          </cell>
          <cell r="B211" t="str">
            <v>Bayswater - Mount Piper 500 kV</v>
          </cell>
          <cell r="C211">
            <v>1</v>
          </cell>
          <cell r="D211">
            <v>39783</v>
          </cell>
          <cell r="E211">
            <v>4</v>
          </cell>
          <cell r="F211">
            <v>3</v>
          </cell>
          <cell r="G211">
            <v>38583</v>
          </cell>
          <cell r="H211">
            <v>5</v>
          </cell>
          <cell r="I211" t="str">
            <v>500/330kV Greenfield</v>
          </cell>
          <cell r="J211">
            <v>40</v>
          </cell>
          <cell r="L211" t="str">
            <v>6.5.6,34</v>
          </cell>
          <cell r="M211" t="str">
            <v>Poss</v>
          </cell>
          <cell r="N211" t="str">
            <v>Future</v>
          </cell>
          <cell r="O211" t="str">
            <v>500/330kV substn Stage 1 at Mt Piper- Contract</v>
          </cell>
          <cell r="P211" t="str">
            <v>500SS</v>
          </cell>
          <cell r="Q211" t="str">
            <v>Northern</v>
          </cell>
          <cell r="R211">
            <v>75</v>
          </cell>
          <cell r="T211">
            <v>4.125</v>
          </cell>
          <cell r="U211">
            <v>9.9177631578947398</v>
          </cell>
          <cell r="V211">
            <v>52.672353121175043</v>
          </cell>
          <cell r="W211">
            <v>8.2848837209302353</v>
          </cell>
        </row>
        <row r="212">
          <cell r="A212">
            <v>148</v>
          </cell>
          <cell r="B212" t="str">
            <v>Bayswater - Mount Piper 500 kV</v>
          </cell>
          <cell r="C212">
            <v>1</v>
          </cell>
          <cell r="D212">
            <v>39783</v>
          </cell>
          <cell r="E212">
            <v>4</v>
          </cell>
          <cell r="F212">
            <v>3</v>
          </cell>
          <cell r="G212">
            <v>38583</v>
          </cell>
          <cell r="H212">
            <v>5</v>
          </cell>
          <cell r="I212" t="str">
            <v>500/330kV Greenfield</v>
          </cell>
          <cell r="J212">
            <v>40</v>
          </cell>
          <cell r="L212" t="str">
            <v>6.5.6,34</v>
          </cell>
          <cell r="M212" t="str">
            <v>Poss</v>
          </cell>
          <cell r="N212" t="str">
            <v>Future</v>
          </cell>
          <cell r="O212" t="str">
            <v>500/300kV substn at Bayswater - contract</v>
          </cell>
          <cell r="P212" t="str">
            <v>500SS</v>
          </cell>
          <cell r="Q212" t="str">
            <v>Northern</v>
          </cell>
          <cell r="R212">
            <v>65</v>
          </cell>
          <cell r="T212">
            <v>3.5750000000000002</v>
          </cell>
          <cell r="U212">
            <v>8.595394736842108</v>
          </cell>
          <cell r="V212">
            <v>45.649372705018372</v>
          </cell>
          <cell r="W212">
            <v>7.1802325581395374</v>
          </cell>
        </row>
        <row r="213">
          <cell r="A213">
            <v>149</v>
          </cell>
          <cell r="B213" t="str">
            <v>Bayswater - Mount Piper 500 kV</v>
          </cell>
          <cell r="C213">
            <v>1</v>
          </cell>
          <cell r="D213">
            <v>39783</v>
          </cell>
          <cell r="E213">
            <v>4</v>
          </cell>
          <cell r="F213">
            <v>2</v>
          </cell>
          <cell r="G213">
            <v>38703</v>
          </cell>
          <cell r="H213">
            <v>2</v>
          </cell>
          <cell r="I213" t="str">
            <v>EHV TL -REF</v>
          </cell>
          <cell r="J213">
            <v>36</v>
          </cell>
          <cell r="L213" t="str">
            <v>6.5.6,34</v>
          </cell>
          <cell r="M213" t="str">
            <v>Poss</v>
          </cell>
          <cell r="N213" t="str">
            <v>Future</v>
          </cell>
          <cell r="O213" t="str">
            <v>Mt Piper - Wang Line Works - Contract</v>
          </cell>
          <cell r="P213" t="str">
            <v>TL REF</v>
          </cell>
          <cell r="Q213" t="str">
            <v>Central</v>
          </cell>
          <cell r="R213">
            <v>5</v>
          </cell>
          <cell r="T213">
            <v>0.23333333333333331</v>
          </cell>
          <cell r="U213">
            <v>0.48716814159292038</v>
          </cell>
          <cell r="V213">
            <v>4.1002620260048452</v>
          </cell>
          <cell r="W213">
            <v>0.17923649906890135</v>
          </cell>
        </row>
        <row r="214">
          <cell r="A214">
            <v>150</v>
          </cell>
          <cell r="B214" t="str">
            <v>Bayswater - Mount Piper 500 kV</v>
          </cell>
          <cell r="C214">
            <v>1</v>
          </cell>
          <cell r="D214">
            <v>39783</v>
          </cell>
          <cell r="E214">
            <v>4</v>
          </cell>
          <cell r="F214">
            <v>2</v>
          </cell>
          <cell r="G214">
            <v>38703</v>
          </cell>
          <cell r="H214">
            <v>2</v>
          </cell>
          <cell r="I214" t="str">
            <v>EHV TL -REF</v>
          </cell>
          <cell r="J214">
            <v>36</v>
          </cell>
          <cell r="L214" t="str">
            <v>6.5.6,34</v>
          </cell>
          <cell r="M214" t="str">
            <v>Poss</v>
          </cell>
          <cell r="N214" t="str">
            <v>Future</v>
          </cell>
          <cell r="O214" t="str">
            <v>Bayswater - Mt Piper Line reconnections - contract</v>
          </cell>
          <cell r="P214" t="str">
            <v>TL REF</v>
          </cell>
          <cell r="Q214" t="str">
            <v>Northern</v>
          </cell>
          <cell r="R214">
            <v>5</v>
          </cell>
          <cell r="T214">
            <v>0.23333333333333331</v>
          </cell>
          <cell r="U214">
            <v>0.48716814159292038</v>
          </cell>
          <cell r="V214">
            <v>4.1002620260048452</v>
          </cell>
          <cell r="W214">
            <v>0.17923649906890135</v>
          </cell>
        </row>
        <row r="215">
          <cell r="A215">
            <v>151</v>
          </cell>
          <cell r="B215" t="str">
            <v>Marulan - Bannaby 500 kV</v>
          </cell>
          <cell r="C215">
            <v>0</v>
          </cell>
          <cell r="D215">
            <v>40148</v>
          </cell>
          <cell r="E215">
            <v>30</v>
          </cell>
          <cell r="F215">
            <v>3</v>
          </cell>
          <cell r="G215">
            <v>38948</v>
          </cell>
          <cell r="H215">
            <v>5</v>
          </cell>
          <cell r="I215" t="str">
            <v>500/330kV Greenfield</v>
          </cell>
          <cell r="J215">
            <v>40</v>
          </cell>
          <cell r="L215" t="str">
            <v>6.5.6,34</v>
          </cell>
          <cell r="M215" t="str">
            <v>Poss</v>
          </cell>
          <cell r="N215" t="str">
            <v>Future</v>
          </cell>
          <cell r="O215" t="str">
            <v>Marulan 500/330kV Stage 1 Development - Contract</v>
          </cell>
          <cell r="P215" t="str">
            <v>500SS</v>
          </cell>
          <cell r="Q215" t="str">
            <v>Southern</v>
          </cell>
          <cell r="R215">
            <v>25</v>
          </cell>
          <cell r="U215">
            <v>1.375</v>
          </cell>
          <cell r="V215">
            <v>3.3059210526315796</v>
          </cell>
          <cell r="W215">
            <v>17.55745104039168</v>
          </cell>
          <cell r="X215">
            <v>2.7616279069767455</v>
          </cell>
        </row>
        <row r="216">
          <cell r="A216">
            <v>152</v>
          </cell>
          <cell r="B216" t="str">
            <v>Marulan - Bannaby 500 kV</v>
          </cell>
          <cell r="C216">
            <v>1</v>
          </cell>
          <cell r="D216">
            <v>40148</v>
          </cell>
          <cell r="E216">
            <v>30</v>
          </cell>
          <cell r="F216">
            <v>3</v>
          </cell>
          <cell r="G216">
            <v>38948</v>
          </cell>
          <cell r="H216">
            <v>5</v>
          </cell>
          <cell r="I216" t="str">
            <v>500/330kV Greenfield</v>
          </cell>
          <cell r="J216">
            <v>40</v>
          </cell>
          <cell r="L216" t="str">
            <v>6.5.6,34</v>
          </cell>
          <cell r="M216" t="str">
            <v>Poss</v>
          </cell>
          <cell r="N216" t="str">
            <v>Future</v>
          </cell>
          <cell r="O216" t="str">
            <v>Bannaby 500/330kV Stage 1 Development - Contract</v>
          </cell>
          <cell r="P216" t="str">
            <v>500SS</v>
          </cell>
          <cell r="Q216" t="str">
            <v>Southern</v>
          </cell>
          <cell r="R216">
            <v>75</v>
          </cell>
          <cell r="U216">
            <v>4.125</v>
          </cell>
          <cell r="V216">
            <v>9.9177631578947398</v>
          </cell>
          <cell r="W216">
            <v>52.672353121175043</v>
          </cell>
          <cell r="X216">
            <v>8.2848837209302353</v>
          </cell>
        </row>
        <row r="217">
          <cell r="A217">
            <v>153</v>
          </cell>
          <cell r="B217" t="str">
            <v>Marulan - Bannaby 500 kV</v>
          </cell>
          <cell r="C217">
            <v>0</v>
          </cell>
          <cell r="D217">
            <v>40148</v>
          </cell>
          <cell r="E217">
            <v>30</v>
          </cell>
          <cell r="F217">
            <v>3</v>
          </cell>
          <cell r="G217">
            <v>38948</v>
          </cell>
          <cell r="H217">
            <v>5</v>
          </cell>
          <cell r="I217" t="str">
            <v>500/330kV Greenfield</v>
          </cell>
          <cell r="J217">
            <v>40</v>
          </cell>
          <cell r="L217" t="str">
            <v>6.5.6,34</v>
          </cell>
          <cell r="M217" t="str">
            <v>Poss</v>
          </cell>
          <cell r="N217" t="str">
            <v>Future</v>
          </cell>
          <cell r="O217" t="str">
            <v>Maraulan 500kV Outlets Redevelopment - Contract</v>
          </cell>
          <cell r="P217" t="str">
            <v>TL REF</v>
          </cell>
          <cell r="Q217" t="str">
            <v>Southern</v>
          </cell>
          <cell r="R217">
            <v>5</v>
          </cell>
          <cell r="U217">
            <v>0.27500000000000002</v>
          </cell>
          <cell r="V217">
            <v>0.66118421052631615</v>
          </cell>
          <cell r="W217">
            <v>3.5114902080783366</v>
          </cell>
          <cell r="X217">
            <v>0.55232558139534904</v>
          </cell>
        </row>
        <row r="218">
          <cell r="A218">
            <v>154</v>
          </cell>
          <cell r="B218" t="str">
            <v>Marulan - Bannaby 500 kV</v>
          </cell>
          <cell r="C218">
            <v>1</v>
          </cell>
          <cell r="D218">
            <v>40148</v>
          </cell>
          <cell r="E218">
            <v>30</v>
          </cell>
          <cell r="F218">
            <v>3</v>
          </cell>
          <cell r="G218">
            <v>38948</v>
          </cell>
          <cell r="H218">
            <v>5</v>
          </cell>
          <cell r="I218" t="str">
            <v>500/330kV Greenfield</v>
          </cell>
          <cell r="J218">
            <v>40</v>
          </cell>
          <cell r="L218" t="str">
            <v>6.5.6,34</v>
          </cell>
          <cell r="M218" t="str">
            <v>Poss</v>
          </cell>
          <cell r="N218" t="str">
            <v>Future</v>
          </cell>
          <cell r="O218" t="str">
            <v>Bannaby 500kV Outlets Redevelopment - Contract</v>
          </cell>
          <cell r="P218" t="str">
            <v>TL REF</v>
          </cell>
          <cell r="Q218" t="str">
            <v>Southern</v>
          </cell>
          <cell r="R218">
            <v>2</v>
          </cell>
          <cell r="U218">
            <v>0.11</v>
          </cell>
          <cell r="V218">
            <v>0.26447368421052642</v>
          </cell>
          <cell r="W218">
            <v>1.4045960832313347</v>
          </cell>
          <cell r="X218">
            <v>0.22093023255813962</v>
          </cell>
        </row>
        <row r="219">
          <cell r="A219">
            <v>155</v>
          </cell>
          <cell r="B219" t="str">
            <v>Marulan - South Coast Reinforcement</v>
          </cell>
          <cell r="C219">
            <v>1</v>
          </cell>
          <cell r="D219">
            <v>39783</v>
          </cell>
          <cell r="E219">
            <v>31</v>
          </cell>
          <cell r="F219">
            <v>2</v>
          </cell>
          <cell r="G219">
            <v>38703</v>
          </cell>
          <cell r="H219">
            <v>2</v>
          </cell>
          <cell r="I219" t="str">
            <v>EHV TL -REF</v>
          </cell>
          <cell r="J219">
            <v>36</v>
          </cell>
          <cell r="L219" t="str">
            <v>6.5.23</v>
          </cell>
          <cell r="M219" t="str">
            <v>Poss</v>
          </cell>
          <cell r="N219" t="str">
            <v>Future</v>
          </cell>
          <cell r="O219" t="str">
            <v>Uprating 8 &amp; 16 Lines - Contract</v>
          </cell>
          <cell r="P219" t="str">
            <v>TL REF</v>
          </cell>
          <cell r="Q219" t="str">
            <v>Southern</v>
          </cell>
          <cell r="R219">
            <v>8</v>
          </cell>
          <cell r="T219">
            <v>0.37333333333333335</v>
          </cell>
          <cell r="U219">
            <v>0.77946902654867267</v>
          </cell>
          <cell r="V219">
            <v>6.560419241607752</v>
          </cell>
          <cell r="W219">
            <v>0.28677839851024212</v>
          </cell>
        </row>
        <row r="220">
          <cell r="A220">
            <v>156</v>
          </cell>
          <cell r="B220" t="str">
            <v>Marulan - South Coast Reinforcement</v>
          </cell>
          <cell r="C220">
            <v>1</v>
          </cell>
          <cell r="D220">
            <v>39783</v>
          </cell>
          <cell r="E220">
            <v>31</v>
          </cell>
          <cell r="F220">
            <v>3</v>
          </cell>
          <cell r="G220">
            <v>39063</v>
          </cell>
          <cell r="H220">
            <v>9</v>
          </cell>
          <cell r="I220" t="str">
            <v>330/132kV Aug</v>
          </cell>
          <cell r="J220">
            <v>24</v>
          </cell>
          <cell r="L220" t="str">
            <v>6.5.23</v>
          </cell>
          <cell r="M220" t="str">
            <v>Poss</v>
          </cell>
          <cell r="N220" t="str">
            <v>Future</v>
          </cell>
          <cell r="O220" t="str">
            <v>Marulan 330kV Terminal Equipment- Contract</v>
          </cell>
          <cell r="P220" t="str">
            <v>330SS</v>
          </cell>
          <cell r="Q220" t="str">
            <v>Southern</v>
          </cell>
          <cell r="R220">
            <v>2</v>
          </cell>
          <cell r="U220">
            <v>0.1166666666666667</v>
          </cell>
          <cell r="V220">
            <v>1.5206467661691543</v>
          </cell>
          <cell r="W220">
            <v>0.36268656716417902</v>
          </cell>
        </row>
        <row r="221">
          <cell r="A221">
            <v>157</v>
          </cell>
          <cell r="B221" t="str">
            <v>Marulan - South Coast Reinforcement</v>
          </cell>
          <cell r="C221">
            <v>1</v>
          </cell>
          <cell r="D221">
            <v>39783</v>
          </cell>
          <cell r="E221">
            <v>31</v>
          </cell>
          <cell r="F221">
            <v>3</v>
          </cell>
          <cell r="G221">
            <v>39063</v>
          </cell>
          <cell r="H221">
            <v>9</v>
          </cell>
          <cell r="I221" t="str">
            <v>330/132kV Aug</v>
          </cell>
          <cell r="J221">
            <v>24</v>
          </cell>
          <cell r="L221" t="str">
            <v>6.5.23</v>
          </cell>
          <cell r="M221" t="str">
            <v>Poss</v>
          </cell>
          <cell r="N221" t="str">
            <v>Future</v>
          </cell>
          <cell r="O221" t="str">
            <v>Dapto 330kV Terminal Equipment- Contract</v>
          </cell>
          <cell r="P221" t="str">
            <v>330SS</v>
          </cell>
          <cell r="Q221" t="str">
            <v>Southern</v>
          </cell>
          <cell r="R221">
            <v>1</v>
          </cell>
          <cell r="U221">
            <v>5.8333333333333348E-2</v>
          </cell>
          <cell r="V221">
            <v>0.76032338308457714</v>
          </cell>
          <cell r="W221">
            <v>0.18134328358208951</v>
          </cell>
        </row>
        <row r="222">
          <cell r="A222">
            <v>158</v>
          </cell>
          <cell r="B222" t="str">
            <v>Marulan - South Coast Reinforcement</v>
          </cell>
          <cell r="C222">
            <v>1</v>
          </cell>
          <cell r="D222">
            <v>39783</v>
          </cell>
          <cell r="E222">
            <v>31</v>
          </cell>
          <cell r="F222">
            <v>3</v>
          </cell>
          <cell r="G222">
            <v>39063</v>
          </cell>
          <cell r="H222">
            <v>9</v>
          </cell>
          <cell r="I222" t="str">
            <v>330/132kV Aug</v>
          </cell>
          <cell r="J222">
            <v>24</v>
          </cell>
          <cell r="L222" t="str">
            <v>6.5.23</v>
          </cell>
          <cell r="M222" t="str">
            <v>Poss</v>
          </cell>
          <cell r="N222" t="str">
            <v>Future</v>
          </cell>
          <cell r="O222" t="str">
            <v>Avon 330kV Terminal Equipment - Contract</v>
          </cell>
          <cell r="P222" t="str">
            <v>330SS</v>
          </cell>
          <cell r="Q222" t="str">
            <v>Southern</v>
          </cell>
          <cell r="R222">
            <v>1</v>
          </cell>
          <cell r="U222">
            <v>5.8333333333333348E-2</v>
          </cell>
          <cell r="V222">
            <v>0.76032338308457714</v>
          </cell>
          <cell r="W222">
            <v>0.18134328358208951</v>
          </cell>
        </row>
        <row r="223">
          <cell r="A223">
            <v>159</v>
          </cell>
          <cell r="B223" t="str">
            <v>Marulan - Yass/Canberra Reinforcement</v>
          </cell>
          <cell r="C223">
            <v>1</v>
          </cell>
          <cell r="D223">
            <v>39783</v>
          </cell>
          <cell r="E223">
            <v>31</v>
          </cell>
          <cell r="F223">
            <v>2</v>
          </cell>
          <cell r="G223">
            <v>38703</v>
          </cell>
          <cell r="H223">
            <v>2</v>
          </cell>
          <cell r="I223" t="str">
            <v>EHV TL -REF</v>
          </cell>
          <cell r="J223">
            <v>36</v>
          </cell>
          <cell r="L223" t="str">
            <v>6.5.22</v>
          </cell>
          <cell r="M223" t="str">
            <v>Poss</v>
          </cell>
          <cell r="N223" t="str">
            <v>Future</v>
          </cell>
          <cell r="O223" t="str">
            <v>Uprating 4 &amp; 5 Lines - Contract</v>
          </cell>
          <cell r="P223" t="str">
            <v>TL REF</v>
          </cell>
          <cell r="Q223" t="str">
            <v>Southern</v>
          </cell>
          <cell r="R223">
            <v>8</v>
          </cell>
          <cell r="T223">
            <v>0.37333333333333335</v>
          </cell>
          <cell r="U223">
            <v>0.77946902654867267</v>
          </cell>
          <cell r="V223">
            <v>6.560419241607752</v>
          </cell>
          <cell r="W223">
            <v>0.28677839851024212</v>
          </cell>
        </row>
        <row r="224">
          <cell r="A224">
            <v>160</v>
          </cell>
          <cell r="B224" t="str">
            <v>Marulan - Yass/Canberra Reinforcement</v>
          </cell>
          <cell r="C224">
            <v>0</v>
          </cell>
          <cell r="D224">
            <v>40513</v>
          </cell>
          <cell r="E224">
            <v>31</v>
          </cell>
          <cell r="F224">
            <v>1</v>
          </cell>
          <cell r="G224">
            <v>38713</v>
          </cell>
          <cell r="H224">
            <v>1</v>
          </cell>
          <cell r="I224" t="str">
            <v>EHV TL -EIS</v>
          </cell>
          <cell r="J224">
            <v>60</v>
          </cell>
          <cell r="L224" t="str">
            <v>6.5.22</v>
          </cell>
          <cell r="M224" t="str">
            <v>Poss</v>
          </cell>
          <cell r="N224" t="str">
            <v>Future</v>
          </cell>
          <cell r="O224" t="str">
            <v>Turn 39 Line into Marulan - Line Contract</v>
          </cell>
          <cell r="P224" t="str">
            <v>TL REF</v>
          </cell>
          <cell r="Q224" t="str">
            <v>Southern</v>
          </cell>
          <cell r="R224">
            <v>25</v>
          </cell>
          <cell r="T224">
            <v>0.23333333333333336</v>
          </cell>
          <cell r="U224">
            <v>1.0333333333333334</v>
          </cell>
          <cell r="V224">
            <v>0.84301075268817205</v>
          </cell>
          <cell r="W224">
            <v>2.3225806451612905</v>
          </cell>
          <cell r="X224">
            <v>20.172442790184725</v>
          </cell>
          <cell r="Y224">
            <v>0.39529914529914545</v>
          </cell>
        </row>
        <row r="225">
          <cell r="A225">
            <v>161</v>
          </cell>
          <cell r="B225" t="str">
            <v>Marulan - Yass/Canberra Reinforcement</v>
          </cell>
          <cell r="C225">
            <v>1</v>
          </cell>
          <cell r="D225">
            <v>39783</v>
          </cell>
          <cell r="E225">
            <v>31</v>
          </cell>
          <cell r="F225">
            <v>3</v>
          </cell>
          <cell r="G225">
            <v>39063</v>
          </cell>
          <cell r="H225">
            <v>9</v>
          </cell>
          <cell r="I225" t="str">
            <v>330/132kV Aug</v>
          </cell>
          <cell r="J225">
            <v>24</v>
          </cell>
          <cell r="L225" t="str">
            <v>6.5.22</v>
          </cell>
          <cell r="M225" t="str">
            <v>Poss</v>
          </cell>
          <cell r="N225" t="str">
            <v>Future</v>
          </cell>
          <cell r="O225" t="str">
            <v>Marulan 330kV Augmentation - Contract</v>
          </cell>
          <cell r="P225" t="str">
            <v>330SS</v>
          </cell>
          <cell r="Q225" t="str">
            <v>Southern</v>
          </cell>
          <cell r="R225">
            <v>2</v>
          </cell>
          <cell r="U225">
            <v>0.1166666666666667</v>
          </cell>
          <cell r="V225">
            <v>1.5206467661691543</v>
          </cell>
          <cell r="W225">
            <v>0.36268656716417902</v>
          </cell>
        </row>
        <row r="226">
          <cell r="A226">
            <v>162</v>
          </cell>
          <cell r="B226" t="str">
            <v>Mt Piper - Marulan 500 kV</v>
          </cell>
          <cell r="C226">
            <v>1</v>
          </cell>
          <cell r="D226">
            <v>40148</v>
          </cell>
          <cell r="E226">
            <v>35</v>
          </cell>
          <cell r="F226">
            <v>3</v>
          </cell>
          <cell r="G226">
            <v>38948</v>
          </cell>
          <cell r="H226">
            <v>5</v>
          </cell>
          <cell r="I226" t="str">
            <v>500/330kV Greenfield</v>
          </cell>
          <cell r="J226">
            <v>40</v>
          </cell>
          <cell r="L226" t="str">
            <v>6.5.6,34</v>
          </cell>
          <cell r="M226" t="str">
            <v>Poss</v>
          </cell>
          <cell r="N226" t="str">
            <v>Future</v>
          </cell>
          <cell r="O226" t="str">
            <v>Mt Piper 330kV Aug Stage 2 - Contract</v>
          </cell>
          <cell r="P226" t="str">
            <v>330SS</v>
          </cell>
          <cell r="Q226" t="str">
            <v>Central</v>
          </cell>
          <cell r="R226">
            <v>10</v>
          </cell>
          <cell r="U226">
            <v>0.55000000000000004</v>
          </cell>
          <cell r="V226">
            <v>1.3223684210526323</v>
          </cell>
          <cell r="W226">
            <v>7.0229804161566731</v>
          </cell>
          <cell r="X226">
            <v>1.1046511627906981</v>
          </cell>
        </row>
        <row r="227">
          <cell r="A227">
            <v>163</v>
          </cell>
          <cell r="B227" t="str">
            <v>Mt Piper - Marulan 500 kV</v>
          </cell>
          <cell r="C227">
            <v>1</v>
          </cell>
          <cell r="D227">
            <v>40148</v>
          </cell>
          <cell r="E227">
            <v>35</v>
          </cell>
          <cell r="F227">
            <v>3</v>
          </cell>
          <cell r="G227">
            <v>38948</v>
          </cell>
          <cell r="H227">
            <v>5</v>
          </cell>
          <cell r="I227" t="str">
            <v>500/330kV Greenfield</v>
          </cell>
          <cell r="J227">
            <v>40</v>
          </cell>
          <cell r="L227" t="str">
            <v>6.5.6,34</v>
          </cell>
          <cell r="M227" t="str">
            <v>Poss</v>
          </cell>
          <cell r="N227" t="str">
            <v>Future</v>
          </cell>
          <cell r="O227" t="str">
            <v>Mt Piper 500kV Switchyard Stage 2- Contract</v>
          </cell>
          <cell r="P227" t="str">
            <v>500SS</v>
          </cell>
          <cell r="Q227" t="str">
            <v>Central</v>
          </cell>
          <cell r="R227">
            <v>15</v>
          </cell>
          <cell r="U227">
            <v>0.82499999999999996</v>
          </cell>
          <cell r="V227">
            <v>1.9835526315789482</v>
          </cell>
          <cell r="W227">
            <v>10.534470624235011</v>
          </cell>
          <cell r="X227">
            <v>1.6569767441860472</v>
          </cell>
        </row>
        <row r="228">
          <cell r="A228">
            <v>164</v>
          </cell>
          <cell r="B228" t="str">
            <v>Mt Piper - Marulan 500 kV</v>
          </cell>
          <cell r="C228">
            <v>1</v>
          </cell>
          <cell r="D228">
            <v>40148</v>
          </cell>
          <cell r="E228">
            <v>35</v>
          </cell>
          <cell r="F228">
            <v>3</v>
          </cell>
          <cell r="G228">
            <v>38948</v>
          </cell>
          <cell r="H228">
            <v>5</v>
          </cell>
          <cell r="I228" t="str">
            <v>500/330kV Greenfield</v>
          </cell>
          <cell r="J228">
            <v>40</v>
          </cell>
          <cell r="L228" t="str">
            <v>6.5.6,34</v>
          </cell>
          <cell r="M228" t="str">
            <v>Poss</v>
          </cell>
          <cell r="N228" t="str">
            <v>Future</v>
          </cell>
          <cell r="O228" t="str">
            <v>Mt Piper- Marulan line works - Contact</v>
          </cell>
          <cell r="P228" t="str">
            <v>TL REF</v>
          </cell>
          <cell r="Q228" t="str">
            <v>Central</v>
          </cell>
          <cell r="R228">
            <v>2</v>
          </cell>
          <cell r="U228">
            <v>0.11</v>
          </cell>
          <cell r="V228">
            <v>0.26447368421052642</v>
          </cell>
          <cell r="W228">
            <v>1.4045960832313347</v>
          </cell>
          <cell r="X228">
            <v>0.22093023255813962</v>
          </cell>
        </row>
        <row r="229">
          <cell r="A229">
            <v>165</v>
          </cell>
          <cell r="B229" t="str">
            <v>Newcastle and Lower North Coast Supply - Possible</v>
          </cell>
          <cell r="C229">
            <v>1</v>
          </cell>
          <cell r="D229">
            <v>42339</v>
          </cell>
          <cell r="E229">
            <v>39</v>
          </cell>
          <cell r="F229">
            <v>1</v>
          </cell>
          <cell r="G229">
            <v>40539</v>
          </cell>
          <cell r="H229">
            <v>1</v>
          </cell>
          <cell r="I229" t="str">
            <v>EHV TL -EIS</v>
          </cell>
          <cell r="J229">
            <v>60</v>
          </cell>
          <cell r="L229" t="str">
            <v>6.5.7</v>
          </cell>
          <cell r="M229" t="str">
            <v>Poss</v>
          </cell>
          <cell r="N229" t="str">
            <v>Planning</v>
          </cell>
          <cell r="O229" t="str">
            <v>Richmond Vale-Bayswater 500kV Line - Contract</v>
          </cell>
          <cell r="P229" t="str">
            <v>TL EIS</v>
          </cell>
          <cell r="Q229" t="str">
            <v>Northern</v>
          </cell>
          <cell r="R229">
            <v>120</v>
          </cell>
          <cell r="Y229">
            <v>1.1200000000000001</v>
          </cell>
          <cell r="Z229">
            <v>4.96</v>
          </cell>
          <cell r="AA229">
            <v>4.046451612903228</v>
          </cell>
          <cell r="AB229">
            <v>11.148387096774192</v>
          </cell>
          <cell r="AC229">
            <v>96.82772539288672</v>
          </cell>
          <cell r="AD229">
            <v>1.8974358974358982</v>
          </cell>
        </row>
        <row r="230">
          <cell r="A230">
            <v>166</v>
          </cell>
          <cell r="B230" t="str">
            <v>Newcastle and Lower North Coast Supply - Possible</v>
          </cell>
          <cell r="C230">
            <v>1</v>
          </cell>
          <cell r="D230">
            <v>42339</v>
          </cell>
          <cell r="E230">
            <v>39</v>
          </cell>
          <cell r="F230">
            <v>1</v>
          </cell>
          <cell r="G230">
            <v>40539</v>
          </cell>
          <cell r="H230">
            <v>1</v>
          </cell>
          <cell r="I230" t="str">
            <v>EHV TL -EIS</v>
          </cell>
          <cell r="J230">
            <v>60</v>
          </cell>
          <cell r="L230" t="str">
            <v>6.5.7</v>
          </cell>
          <cell r="M230" t="str">
            <v>Poss</v>
          </cell>
          <cell r="N230" t="str">
            <v>Planning</v>
          </cell>
          <cell r="O230" t="str">
            <v>Richmond Vale 330kV Line Alterations - Contract</v>
          </cell>
          <cell r="P230" t="str">
            <v>TL REF</v>
          </cell>
          <cell r="Q230" t="str">
            <v>Northern</v>
          </cell>
          <cell r="R230">
            <v>20</v>
          </cell>
          <cell r="Y230">
            <v>0.1866666666666667</v>
          </cell>
          <cell r="Z230">
            <v>0.82666666666666688</v>
          </cell>
          <cell r="AA230">
            <v>0.67440860215053788</v>
          </cell>
          <cell r="AB230">
            <v>1.8580645161290319</v>
          </cell>
          <cell r="AC230">
            <v>16.137954232147781</v>
          </cell>
          <cell r="AD230">
            <v>0.31623931623931634</v>
          </cell>
        </row>
        <row r="231">
          <cell r="A231">
            <v>167</v>
          </cell>
          <cell r="B231" t="str">
            <v>Newcastle and Lower North Coast Supply - Possible</v>
          </cell>
          <cell r="C231">
            <v>1</v>
          </cell>
          <cell r="D231">
            <v>42339</v>
          </cell>
          <cell r="E231">
            <v>39</v>
          </cell>
          <cell r="F231">
            <v>3</v>
          </cell>
          <cell r="G231">
            <v>41259</v>
          </cell>
          <cell r="H231">
            <v>6</v>
          </cell>
          <cell r="I231" t="str">
            <v>330/132kV Greenfield</v>
          </cell>
          <cell r="J231">
            <v>36</v>
          </cell>
          <cell r="L231" t="str">
            <v>6.5.7</v>
          </cell>
          <cell r="M231" t="str">
            <v>Poss</v>
          </cell>
          <cell r="N231" t="str">
            <v>Planning</v>
          </cell>
          <cell r="O231" t="str">
            <v>Richmond Vale 330kV SS - Contract</v>
          </cell>
          <cell r="P231" t="str">
            <v>330SS</v>
          </cell>
          <cell r="Q231" t="str">
            <v>Northern</v>
          </cell>
          <cell r="R231">
            <v>28</v>
          </cell>
          <cell r="AA231">
            <v>0.87111111111111117</v>
          </cell>
          <cell r="AB231">
            <v>2.5443478260869576</v>
          </cell>
          <cell r="AC231">
            <v>21.362451510563126</v>
          </cell>
          <cell r="AD231">
            <v>3.2220895522388071</v>
          </cell>
        </row>
        <row r="232">
          <cell r="A232">
            <v>168</v>
          </cell>
          <cell r="B232" t="str">
            <v>Newcastle and Lower North Coast Supply - Possible</v>
          </cell>
          <cell r="C232">
            <v>1</v>
          </cell>
          <cell r="D232">
            <v>42339</v>
          </cell>
          <cell r="E232">
            <v>39</v>
          </cell>
          <cell r="F232">
            <v>3</v>
          </cell>
          <cell r="G232">
            <v>41619</v>
          </cell>
          <cell r="H232">
            <v>9</v>
          </cell>
          <cell r="I232" t="str">
            <v>330/132kV Aug</v>
          </cell>
          <cell r="J232">
            <v>24</v>
          </cell>
          <cell r="L232" t="str">
            <v>6.5.7</v>
          </cell>
          <cell r="M232" t="str">
            <v>Poss</v>
          </cell>
          <cell r="N232" t="str">
            <v>Planning</v>
          </cell>
          <cell r="O232" t="str">
            <v>Bayswater 330kV SS Augmentations - Contract</v>
          </cell>
          <cell r="P232" t="str">
            <v>330SS</v>
          </cell>
          <cell r="Q232" t="str">
            <v>Northern</v>
          </cell>
          <cell r="R232">
            <v>4</v>
          </cell>
          <cell r="AB232">
            <v>0.23333333333333339</v>
          </cell>
          <cell r="AC232">
            <v>3.0412935323383086</v>
          </cell>
          <cell r="AD232">
            <v>0.72537313432835804</v>
          </cell>
        </row>
        <row r="233">
          <cell r="A233">
            <v>169</v>
          </cell>
          <cell r="B233" t="str">
            <v>NSW - Victoria Interconnection - Series Capacitors</v>
          </cell>
          <cell r="C233">
            <v>1</v>
          </cell>
          <cell r="D233">
            <v>41061</v>
          </cell>
          <cell r="E233">
            <v>40</v>
          </cell>
          <cell r="F233">
            <v>3</v>
          </cell>
          <cell r="G233">
            <v>39981</v>
          </cell>
          <cell r="H233">
            <v>6</v>
          </cell>
          <cell r="I233" t="str">
            <v>330/132kV Greenfield</v>
          </cell>
          <cell r="J233">
            <v>36</v>
          </cell>
          <cell r="L233" t="str">
            <v>6.5.32</v>
          </cell>
          <cell r="M233" t="str">
            <v>Poss</v>
          </cell>
          <cell r="N233" t="str">
            <v>Planning</v>
          </cell>
          <cell r="O233" t="str">
            <v>Series Capacitors at Wagga 330kV - Contract</v>
          </cell>
          <cell r="P233" t="str">
            <v>330CAP</v>
          </cell>
          <cell r="Q233" t="str">
            <v>Southern</v>
          </cell>
          <cell r="R233">
            <v>18</v>
          </cell>
          <cell r="W233">
            <v>0.02</v>
          </cell>
          <cell r="X233">
            <v>1.28</v>
          </cell>
          <cell r="Y233">
            <v>8.0173913043478251</v>
          </cell>
          <cell r="Z233">
            <v>8.6826086956521724</v>
          </cell>
        </row>
        <row r="234">
          <cell r="A234">
            <v>170</v>
          </cell>
          <cell r="B234" t="str">
            <v>NSW - Victoria Interconnection - Series Capacitors</v>
          </cell>
          <cell r="C234">
            <v>1</v>
          </cell>
          <cell r="D234">
            <v>41061</v>
          </cell>
          <cell r="E234">
            <v>40</v>
          </cell>
          <cell r="F234">
            <v>3</v>
          </cell>
          <cell r="G234">
            <v>39981</v>
          </cell>
          <cell r="H234">
            <v>6</v>
          </cell>
          <cell r="I234" t="str">
            <v>330/132kV Greenfield</v>
          </cell>
          <cell r="J234">
            <v>36</v>
          </cell>
          <cell r="L234" t="str">
            <v>6.5.32</v>
          </cell>
          <cell r="M234" t="str">
            <v>Poss</v>
          </cell>
          <cell r="N234" t="str">
            <v>Planning</v>
          </cell>
          <cell r="O234" t="str">
            <v>Series Capacitors at Jindera 330kV - Contract</v>
          </cell>
          <cell r="P234" t="str">
            <v>330CAP</v>
          </cell>
          <cell r="Q234" t="str">
            <v>Southern</v>
          </cell>
          <cell r="R234">
            <v>18</v>
          </cell>
          <cell r="W234">
            <v>0.02</v>
          </cell>
          <cell r="X234">
            <v>1.28</v>
          </cell>
          <cell r="Y234">
            <v>8.0173913043478251</v>
          </cell>
          <cell r="Z234">
            <v>8.6826086956521724</v>
          </cell>
        </row>
        <row r="235">
          <cell r="A235">
            <v>171</v>
          </cell>
          <cell r="B235" t="str">
            <v>NSW - Victoria Interconnection - Series Capacitors</v>
          </cell>
          <cell r="C235">
            <v>1</v>
          </cell>
          <cell r="D235">
            <v>41061</v>
          </cell>
          <cell r="E235">
            <v>40</v>
          </cell>
          <cell r="F235">
            <v>3</v>
          </cell>
          <cell r="G235">
            <v>40341</v>
          </cell>
          <cell r="H235">
            <v>9</v>
          </cell>
          <cell r="I235" t="str">
            <v>330/132kV Aug</v>
          </cell>
          <cell r="J235">
            <v>24</v>
          </cell>
          <cell r="L235" t="str">
            <v>6.5.32</v>
          </cell>
          <cell r="M235" t="str">
            <v>Poss</v>
          </cell>
          <cell r="N235" t="str">
            <v>Planning</v>
          </cell>
          <cell r="O235" t="str">
            <v>Wagga 330kV S/S Augmentations - Contract</v>
          </cell>
          <cell r="P235" t="str">
            <v>330SS</v>
          </cell>
          <cell r="Q235" t="str">
            <v>Southern</v>
          </cell>
          <cell r="R235">
            <v>2</v>
          </cell>
          <cell r="X235">
            <v>4.7619047619047623E-3</v>
          </cell>
          <cell r="Y235">
            <v>0.2764880952380952</v>
          </cell>
          <cell r="Z235">
            <v>1.71875</v>
          </cell>
        </row>
        <row r="236">
          <cell r="A236">
            <v>172</v>
          </cell>
          <cell r="B236" t="str">
            <v>NSW - Victoria Interconnection - Series Capacitors</v>
          </cell>
          <cell r="C236">
            <v>1</v>
          </cell>
          <cell r="D236">
            <v>41061</v>
          </cell>
          <cell r="E236">
            <v>40</v>
          </cell>
          <cell r="F236">
            <v>3</v>
          </cell>
          <cell r="G236">
            <v>40341</v>
          </cell>
          <cell r="H236">
            <v>9</v>
          </cell>
          <cell r="I236" t="str">
            <v>330/132kV Aug</v>
          </cell>
          <cell r="J236">
            <v>24</v>
          </cell>
          <cell r="L236" t="str">
            <v>6.5.32</v>
          </cell>
          <cell r="M236" t="str">
            <v>Poss</v>
          </cell>
          <cell r="N236" t="str">
            <v>Planning</v>
          </cell>
          <cell r="O236" t="str">
            <v>Jindera 330kV SS Augmentations - Contract</v>
          </cell>
          <cell r="P236" t="str">
            <v>330SS</v>
          </cell>
          <cell r="Q236" t="str">
            <v>Southern</v>
          </cell>
          <cell r="R236">
            <v>2</v>
          </cell>
          <cell r="X236">
            <v>4.7619047619047623E-3</v>
          </cell>
          <cell r="Y236">
            <v>0.2764880952380952</v>
          </cell>
          <cell r="Z236">
            <v>1.71875</v>
          </cell>
        </row>
        <row r="237">
          <cell r="A237">
            <v>173</v>
          </cell>
          <cell r="B237" t="str">
            <v>South West NSW &amp; Possible VIC I/C - 330 kV Line</v>
          </cell>
          <cell r="C237">
            <v>1</v>
          </cell>
          <cell r="D237">
            <v>41244</v>
          </cell>
          <cell r="E237">
            <v>50</v>
          </cell>
          <cell r="F237">
            <v>1</v>
          </cell>
          <cell r="G237">
            <v>39444</v>
          </cell>
          <cell r="H237">
            <v>1</v>
          </cell>
          <cell r="I237" t="str">
            <v>EHV TL -EIS</v>
          </cell>
          <cell r="J237">
            <v>60</v>
          </cell>
          <cell r="L237" t="str">
            <v>6.5.28</v>
          </cell>
          <cell r="M237" t="str">
            <v>Poss</v>
          </cell>
          <cell r="N237" t="str">
            <v>Future</v>
          </cell>
          <cell r="O237" t="str">
            <v>Wagga - Finley 330kV TL (184km) - Contract</v>
          </cell>
          <cell r="P237" t="str">
            <v>TL EIS</v>
          </cell>
          <cell r="Q237" t="str">
            <v>Southern</v>
          </cell>
          <cell r="R237">
            <v>125</v>
          </cell>
          <cell r="V237">
            <v>1.1666666666666667</v>
          </cell>
          <cell r="W237">
            <v>5.1666666666666661</v>
          </cell>
          <cell r="X237">
            <v>4.2150537634408618</v>
          </cell>
          <cell r="Y237">
            <v>11.61290322580645</v>
          </cell>
          <cell r="Z237">
            <v>100.86221395092365</v>
          </cell>
          <cell r="AA237">
            <v>1.9764957264957275</v>
          </cell>
        </row>
        <row r="238">
          <cell r="A238">
            <v>174</v>
          </cell>
          <cell r="B238" t="str">
            <v>South West NSW &amp; Possible VIC I/C - 330 kV Line</v>
          </cell>
          <cell r="C238">
            <v>1</v>
          </cell>
          <cell r="D238">
            <v>40878</v>
          </cell>
          <cell r="E238">
            <v>50</v>
          </cell>
          <cell r="F238">
            <v>3</v>
          </cell>
          <cell r="G238">
            <v>39798</v>
          </cell>
          <cell r="H238">
            <v>6</v>
          </cell>
          <cell r="I238" t="str">
            <v>330/132kV Greenfield</v>
          </cell>
          <cell r="J238">
            <v>36</v>
          </cell>
          <cell r="L238" t="str">
            <v>6.5.28</v>
          </cell>
          <cell r="M238" t="str">
            <v>Poss</v>
          </cell>
          <cell r="N238" t="str">
            <v>Future</v>
          </cell>
          <cell r="O238" t="str">
            <v>Finley 330/132kV Substation - Contract</v>
          </cell>
          <cell r="P238" t="str">
            <v>330SS</v>
          </cell>
          <cell r="Q238" t="str">
            <v>Southern</v>
          </cell>
          <cell r="R238">
            <v>18</v>
          </cell>
          <cell r="W238">
            <v>0.56000000000000005</v>
          </cell>
          <cell r="X238">
            <v>1.6356521739130443</v>
          </cell>
          <cell r="Y238">
            <v>13.733004542504867</v>
          </cell>
          <cell r="Z238">
            <v>2.07134328358209</v>
          </cell>
        </row>
        <row r="239">
          <cell r="A239">
            <v>175</v>
          </cell>
          <cell r="B239" t="str">
            <v>South West NSW &amp; Possible VIC I/C - 330 kV Line</v>
          </cell>
          <cell r="C239">
            <v>1</v>
          </cell>
          <cell r="D239">
            <v>40878</v>
          </cell>
          <cell r="E239">
            <v>50</v>
          </cell>
          <cell r="F239">
            <v>3</v>
          </cell>
          <cell r="G239">
            <v>40158</v>
          </cell>
          <cell r="H239">
            <v>9</v>
          </cell>
          <cell r="I239" t="str">
            <v>330/132kV Aug</v>
          </cell>
          <cell r="J239">
            <v>24</v>
          </cell>
          <cell r="L239" t="str">
            <v>6.5.28</v>
          </cell>
          <cell r="M239" t="str">
            <v>Poss</v>
          </cell>
          <cell r="N239" t="str">
            <v>Future</v>
          </cell>
          <cell r="O239" t="str">
            <v>Wagga 330kV Switchbay - Contract</v>
          </cell>
          <cell r="P239" t="str">
            <v>330SS</v>
          </cell>
          <cell r="Q239" t="str">
            <v>Southern</v>
          </cell>
          <cell r="R239">
            <v>1</v>
          </cell>
          <cell r="X239">
            <v>5.8333333333333348E-2</v>
          </cell>
          <cell r="Y239">
            <v>0.76032338308457714</v>
          </cell>
          <cell r="Z239">
            <v>0.18134328358208951</v>
          </cell>
        </row>
        <row r="240">
          <cell r="A240">
            <v>176</v>
          </cell>
          <cell r="B240" t="str">
            <v>Yass - Wagga 330 kV DC Line Development</v>
          </cell>
          <cell r="C240">
            <v>1</v>
          </cell>
          <cell r="D240">
            <v>41244</v>
          </cell>
          <cell r="E240">
            <v>67</v>
          </cell>
          <cell r="F240">
            <v>1</v>
          </cell>
          <cell r="G240">
            <v>39444</v>
          </cell>
          <cell r="H240">
            <v>1</v>
          </cell>
          <cell r="I240" t="str">
            <v>EHV TL -EIS</v>
          </cell>
          <cell r="J240">
            <v>60</v>
          </cell>
          <cell r="L240" t="str">
            <v>6.4.2</v>
          </cell>
          <cell r="M240" t="str">
            <v>Poss</v>
          </cell>
          <cell r="N240" t="str">
            <v>Proposed</v>
          </cell>
          <cell r="O240" t="str">
            <v>Yass Wagga 330kVTL (Double Circuit ) - Contract</v>
          </cell>
          <cell r="P240" t="str">
            <v>TL EIS</v>
          </cell>
          <cell r="Q240" t="str">
            <v>Southern</v>
          </cell>
          <cell r="R240">
            <v>120</v>
          </cell>
          <cell r="V240">
            <v>1.1200000000000001</v>
          </cell>
          <cell r="W240">
            <v>4.96</v>
          </cell>
          <cell r="X240">
            <v>4.046451612903228</v>
          </cell>
          <cell r="Y240">
            <v>11.148387096774192</v>
          </cell>
          <cell r="Z240">
            <v>96.82772539288672</v>
          </cell>
          <cell r="AA240">
            <v>1.8974358974358982</v>
          </cell>
        </row>
        <row r="241">
          <cell r="A241">
            <v>177</v>
          </cell>
          <cell r="B241" t="str">
            <v>Yass - Wagga 330 kV DC Line Development</v>
          </cell>
          <cell r="C241">
            <v>1</v>
          </cell>
          <cell r="D241">
            <v>41244</v>
          </cell>
          <cell r="E241">
            <v>67</v>
          </cell>
          <cell r="F241">
            <v>3</v>
          </cell>
          <cell r="G241">
            <v>40524</v>
          </cell>
          <cell r="H241">
            <v>9</v>
          </cell>
          <cell r="I241" t="str">
            <v>330/132kV Aug</v>
          </cell>
          <cell r="J241">
            <v>24</v>
          </cell>
          <cell r="L241" t="str">
            <v>6.4.2</v>
          </cell>
          <cell r="M241" t="str">
            <v>Poss</v>
          </cell>
          <cell r="N241" t="str">
            <v>Proposed</v>
          </cell>
          <cell r="O241" t="str">
            <v>Yass 330kV Substation Aug - Contract</v>
          </cell>
          <cell r="P241" t="str">
            <v>330SS</v>
          </cell>
          <cell r="Q241" t="str">
            <v>Southern</v>
          </cell>
          <cell r="R241">
            <v>3</v>
          </cell>
          <cell r="Y241">
            <v>0.17499999999999999</v>
          </cell>
          <cell r="Z241">
            <v>2.2809701492537315</v>
          </cell>
          <cell r="AA241">
            <v>0.54402985074626864</v>
          </cell>
        </row>
        <row r="242">
          <cell r="A242">
            <v>178</v>
          </cell>
          <cell r="B242" t="str">
            <v>Yass - Wagga 330 kV DC Line Development</v>
          </cell>
          <cell r="C242">
            <v>1</v>
          </cell>
          <cell r="D242">
            <v>41244</v>
          </cell>
          <cell r="E242">
            <v>67</v>
          </cell>
          <cell r="F242">
            <v>3</v>
          </cell>
          <cell r="G242">
            <v>40524</v>
          </cell>
          <cell r="H242">
            <v>9</v>
          </cell>
          <cell r="I242" t="str">
            <v>330/132kV Aug</v>
          </cell>
          <cell r="J242">
            <v>24</v>
          </cell>
          <cell r="L242" t="str">
            <v>6.4.2</v>
          </cell>
          <cell r="M242" t="str">
            <v>Poss</v>
          </cell>
          <cell r="N242" t="str">
            <v>Proposed</v>
          </cell>
          <cell r="O242" t="str">
            <v>Wagga 330kV Substation Aug - Contract</v>
          </cell>
          <cell r="P242" t="str">
            <v>330SS</v>
          </cell>
          <cell r="Q242" t="str">
            <v>Southern</v>
          </cell>
          <cell r="R242">
            <v>3</v>
          </cell>
          <cell r="Y242">
            <v>0.17499999999999999</v>
          </cell>
          <cell r="Z242">
            <v>2.2809701492537315</v>
          </cell>
          <cell r="AA242">
            <v>0.54402985074626864</v>
          </cell>
        </row>
        <row r="243">
          <cell r="A243">
            <v>179</v>
          </cell>
          <cell r="B243" t="str">
            <v>Yass - Wagga 330 kV SC Line Development</v>
          </cell>
          <cell r="C243">
            <v>1</v>
          </cell>
          <cell r="D243">
            <v>41244</v>
          </cell>
          <cell r="E243">
            <v>67</v>
          </cell>
          <cell r="F243">
            <v>1</v>
          </cell>
          <cell r="G243">
            <v>39444</v>
          </cell>
          <cell r="H243">
            <v>1</v>
          </cell>
          <cell r="I243" t="str">
            <v>EHV TL -EIS</v>
          </cell>
          <cell r="J243">
            <v>60</v>
          </cell>
          <cell r="L243" t="str">
            <v>6.4.2</v>
          </cell>
          <cell r="M243" t="str">
            <v>Poss</v>
          </cell>
          <cell r="N243" t="str">
            <v>Proposed</v>
          </cell>
          <cell r="O243" t="str">
            <v>Yass Wagga 330kVTL (Single Circuit ) - Contract</v>
          </cell>
          <cell r="P243" t="str">
            <v>TL EIS</v>
          </cell>
          <cell r="Q243" t="str">
            <v>Southern</v>
          </cell>
          <cell r="R243">
            <v>85</v>
          </cell>
          <cell r="V243">
            <v>0.79333333333333345</v>
          </cell>
          <cell r="W243">
            <v>3.5133333333333336</v>
          </cell>
          <cell r="X243">
            <v>2.8662365591397858</v>
          </cell>
          <cell r="Y243">
            <v>7.8967741935483859</v>
          </cell>
          <cell r="Z243">
            <v>68.586305486628078</v>
          </cell>
          <cell r="AA243">
            <v>1.3440170940170943</v>
          </cell>
        </row>
        <row r="244">
          <cell r="A244">
            <v>180</v>
          </cell>
          <cell r="B244" t="str">
            <v>Yass - Wagga 330 kV SC Line Development</v>
          </cell>
          <cell r="C244">
            <v>1</v>
          </cell>
          <cell r="D244">
            <v>41244</v>
          </cell>
          <cell r="E244">
            <v>67</v>
          </cell>
          <cell r="F244">
            <v>3</v>
          </cell>
          <cell r="G244">
            <v>40524</v>
          </cell>
          <cell r="H244">
            <v>9</v>
          </cell>
          <cell r="I244" t="str">
            <v>330/132kV Aug</v>
          </cell>
          <cell r="J244">
            <v>24</v>
          </cell>
          <cell r="L244" t="str">
            <v>6.4.2</v>
          </cell>
          <cell r="M244" t="str">
            <v>Poss</v>
          </cell>
          <cell r="N244" t="str">
            <v>Proposed</v>
          </cell>
          <cell r="O244" t="str">
            <v>Yass 330kV Substation Aug - Contract</v>
          </cell>
          <cell r="P244" t="str">
            <v>330SS</v>
          </cell>
          <cell r="Q244" t="str">
            <v>Southern</v>
          </cell>
          <cell r="R244">
            <v>3</v>
          </cell>
          <cell r="Y244">
            <v>0.17499999999999999</v>
          </cell>
          <cell r="Z244">
            <v>2.2809701492537315</v>
          </cell>
          <cell r="AA244">
            <v>0.54402985074626864</v>
          </cell>
        </row>
        <row r="245">
          <cell r="A245">
            <v>181</v>
          </cell>
          <cell r="B245" t="str">
            <v>Yass - Wagga 330 kV SC Line Development</v>
          </cell>
          <cell r="C245">
            <v>1</v>
          </cell>
          <cell r="D245">
            <v>41244</v>
          </cell>
          <cell r="E245">
            <v>67</v>
          </cell>
          <cell r="F245">
            <v>3</v>
          </cell>
          <cell r="G245">
            <v>40524</v>
          </cell>
          <cell r="H245">
            <v>9</v>
          </cell>
          <cell r="I245" t="str">
            <v>330/132kV Aug</v>
          </cell>
          <cell r="J245">
            <v>24</v>
          </cell>
          <cell r="L245" t="str">
            <v>6.4.2</v>
          </cell>
          <cell r="M245" t="str">
            <v>Poss</v>
          </cell>
          <cell r="N245" t="str">
            <v>Proposed</v>
          </cell>
          <cell r="O245" t="str">
            <v>Wagga 330kV Substation Aug - Contract</v>
          </cell>
          <cell r="P245" t="str">
            <v>330SS</v>
          </cell>
          <cell r="Q245" t="str">
            <v>Southern</v>
          </cell>
          <cell r="R245">
            <v>3</v>
          </cell>
          <cell r="Y245">
            <v>0.17499999999999999</v>
          </cell>
          <cell r="Z245">
            <v>2.2809701492537315</v>
          </cell>
          <cell r="AA245">
            <v>0.54402985074626864</v>
          </cell>
        </row>
        <row r="246">
          <cell r="A246">
            <v>182</v>
          </cell>
          <cell r="B246" t="str">
            <v>Southern Close of 500kV Ring</v>
          </cell>
          <cell r="C246">
            <v>1</v>
          </cell>
          <cell r="D246">
            <v>41974</v>
          </cell>
          <cell r="E246">
            <v>68</v>
          </cell>
          <cell r="F246">
            <v>1</v>
          </cell>
          <cell r="G246">
            <v>40174</v>
          </cell>
          <cell r="H246">
            <v>1</v>
          </cell>
          <cell r="I246" t="str">
            <v>EHV TL -EIS</v>
          </cell>
          <cell r="J246">
            <v>60</v>
          </cell>
          <cell r="N246" t="str">
            <v>Proposed</v>
          </cell>
          <cell r="O246" t="str">
            <v>Marulan to Kemps Creek 500kV (ex 39 &amp; 14 lines) (xxkm)</v>
          </cell>
          <cell r="P246" t="str">
            <v>TL EIS</v>
          </cell>
          <cell r="Q246" t="str">
            <v>Southern</v>
          </cell>
          <cell r="R246">
            <v>150</v>
          </cell>
          <cell r="X246">
            <v>1.4</v>
          </cell>
          <cell r="Y246">
            <v>6.2</v>
          </cell>
          <cell r="Z246">
            <v>5.0580645161290354</v>
          </cell>
          <cell r="AA246">
            <v>13.935483870967742</v>
          </cell>
          <cell r="AB246">
            <v>121.03465674110836</v>
          </cell>
          <cell r="AC246">
            <v>2.3717948717948727</v>
          </cell>
        </row>
        <row r="247">
          <cell r="A247">
            <v>183</v>
          </cell>
          <cell r="B247" t="str">
            <v>Southern Close of 500kV Ring</v>
          </cell>
          <cell r="C247">
            <v>1</v>
          </cell>
          <cell r="D247">
            <v>41609</v>
          </cell>
          <cell r="E247">
            <v>68</v>
          </cell>
          <cell r="F247">
            <v>3</v>
          </cell>
          <cell r="G247">
            <v>40769</v>
          </cell>
          <cell r="H247">
            <v>8</v>
          </cell>
          <cell r="I247" t="str">
            <v>500/330kV Aug</v>
          </cell>
          <cell r="J247">
            <v>28</v>
          </cell>
          <cell r="N247" t="str">
            <v>Proposed</v>
          </cell>
          <cell r="O247" t="str">
            <v>Kemps Creek 500kV Augmentation</v>
          </cell>
          <cell r="P247" t="str">
            <v>500SS</v>
          </cell>
          <cell r="Q247" t="str">
            <v>Central</v>
          </cell>
          <cell r="R247">
            <v>25</v>
          </cell>
          <cell r="Z247">
            <v>1.9642857142857142</v>
          </cell>
          <cell r="AA247">
            <v>19.294160231660232</v>
          </cell>
          <cell r="AB247">
            <v>3.7415540540540544</v>
          </cell>
        </row>
        <row r="248">
          <cell r="A248">
            <v>184</v>
          </cell>
          <cell r="B248" t="str">
            <v>Southern Close of 500kV Ring</v>
          </cell>
          <cell r="C248">
            <v>1</v>
          </cell>
          <cell r="D248">
            <v>41609</v>
          </cell>
          <cell r="E248">
            <v>68</v>
          </cell>
          <cell r="F248">
            <v>3</v>
          </cell>
          <cell r="G248">
            <v>40769</v>
          </cell>
          <cell r="H248">
            <v>8</v>
          </cell>
          <cell r="I248" t="str">
            <v>500/330kV Aug</v>
          </cell>
          <cell r="J248">
            <v>28</v>
          </cell>
          <cell r="N248" t="str">
            <v>Proposed</v>
          </cell>
          <cell r="O248" t="str">
            <v>Bannaby 500kV Augmentation</v>
          </cell>
          <cell r="P248" t="str">
            <v>500SS</v>
          </cell>
          <cell r="Q248" t="str">
            <v>Southern</v>
          </cell>
          <cell r="R248">
            <v>25</v>
          </cell>
          <cell r="Z248">
            <v>1.9642857142857142</v>
          </cell>
          <cell r="AA248">
            <v>19.294160231660232</v>
          </cell>
          <cell r="AB248">
            <v>3.7415540540540544</v>
          </cell>
        </row>
        <row r="249">
          <cell r="A249">
            <v>185</v>
          </cell>
          <cell r="B249" t="str">
            <v>Northern Close of 500kV Ring</v>
          </cell>
          <cell r="C249">
            <v>1</v>
          </cell>
          <cell r="D249">
            <v>43435</v>
          </cell>
          <cell r="E249">
            <v>69</v>
          </cell>
          <cell r="F249">
            <v>1</v>
          </cell>
          <cell r="G249">
            <v>41635</v>
          </cell>
          <cell r="H249">
            <v>1</v>
          </cell>
          <cell r="I249" t="str">
            <v>EHV TL -EIS</v>
          </cell>
          <cell r="J249">
            <v>60</v>
          </cell>
          <cell r="N249" t="str">
            <v>Proposed</v>
          </cell>
          <cell r="O249" t="str">
            <v>Richmond Vale-Eraring 500kV Line</v>
          </cell>
          <cell r="P249" t="str">
            <v>TL EIS</v>
          </cell>
          <cell r="Q249" t="str">
            <v>Northern</v>
          </cell>
          <cell r="R249">
            <v>60</v>
          </cell>
          <cell r="AB249">
            <v>0.56000000000000005</v>
          </cell>
          <cell r="AC249">
            <v>2.48</v>
          </cell>
          <cell r="AD249">
            <v>2.023225806451614</v>
          </cell>
          <cell r="AE249">
            <v>5.5741935483870959</v>
          </cell>
          <cell r="AF249">
            <v>48.41386269644336</v>
          </cell>
          <cell r="AG249">
            <v>0.94871794871794912</v>
          </cell>
        </row>
        <row r="250">
          <cell r="A250">
            <v>186</v>
          </cell>
          <cell r="B250" t="str">
            <v>Northern Close of 500kV Ring</v>
          </cell>
          <cell r="C250">
            <v>1</v>
          </cell>
          <cell r="D250">
            <v>43435</v>
          </cell>
          <cell r="E250">
            <v>69</v>
          </cell>
          <cell r="F250">
            <v>3</v>
          </cell>
          <cell r="G250">
            <v>42595</v>
          </cell>
          <cell r="H250">
            <v>8</v>
          </cell>
          <cell r="I250" t="str">
            <v>500/330kV Aug</v>
          </cell>
          <cell r="J250">
            <v>28</v>
          </cell>
          <cell r="N250" t="str">
            <v>Proposed</v>
          </cell>
          <cell r="O250" t="str">
            <v>Eraring 500kV Augmentation</v>
          </cell>
          <cell r="P250" t="str">
            <v>500SS</v>
          </cell>
          <cell r="Q250" t="str">
            <v>Northern</v>
          </cell>
          <cell r="R250">
            <v>25</v>
          </cell>
          <cell r="AE250">
            <v>1.9642857142857142</v>
          </cell>
          <cell r="AF250">
            <v>19.294160231660232</v>
          </cell>
          <cell r="AG250">
            <v>3.7415540540540544</v>
          </cell>
        </row>
        <row r="251">
          <cell r="A251">
            <v>187</v>
          </cell>
          <cell r="B251" t="str">
            <v>Northern Close of 500kV Ring</v>
          </cell>
          <cell r="C251">
            <v>1</v>
          </cell>
          <cell r="D251">
            <v>43435</v>
          </cell>
          <cell r="E251">
            <v>69</v>
          </cell>
          <cell r="F251">
            <v>3</v>
          </cell>
          <cell r="G251">
            <v>42595</v>
          </cell>
          <cell r="H251">
            <v>8</v>
          </cell>
          <cell r="I251" t="str">
            <v>500/330kV Aug</v>
          </cell>
          <cell r="J251">
            <v>28</v>
          </cell>
          <cell r="N251" t="str">
            <v>Proposed</v>
          </cell>
          <cell r="O251" t="str">
            <v>Eraring 500/330kV Tx Augmentation</v>
          </cell>
          <cell r="P251" t="str">
            <v>500SS</v>
          </cell>
          <cell r="Q251" t="str">
            <v>Northern</v>
          </cell>
          <cell r="R251">
            <v>25</v>
          </cell>
          <cell r="AE251">
            <v>1.9642857142857142</v>
          </cell>
          <cell r="AF251">
            <v>19.294160231660232</v>
          </cell>
          <cell r="AG251">
            <v>3.7415540540540544</v>
          </cell>
        </row>
        <row r="252">
          <cell r="A252">
            <v>188</v>
          </cell>
          <cell r="B252" t="str">
            <v>Northern Close of 500kV Ring</v>
          </cell>
          <cell r="C252">
            <v>1</v>
          </cell>
          <cell r="D252">
            <v>43435</v>
          </cell>
          <cell r="E252">
            <v>69</v>
          </cell>
          <cell r="F252">
            <v>3</v>
          </cell>
          <cell r="G252">
            <v>42595</v>
          </cell>
          <cell r="H252">
            <v>8</v>
          </cell>
          <cell r="I252" t="str">
            <v>500/330kV Aug</v>
          </cell>
          <cell r="J252">
            <v>28</v>
          </cell>
          <cell r="N252" t="str">
            <v>Proposed</v>
          </cell>
          <cell r="O252" t="str">
            <v>Richmond Vale 500kV Augmentation</v>
          </cell>
          <cell r="P252" t="str">
            <v>500SS</v>
          </cell>
          <cell r="Q252" t="str">
            <v>Northern</v>
          </cell>
          <cell r="R252">
            <v>25</v>
          </cell>
          <cell r="AE252">
            <v>1.9642857142857142</v>
          </cell>
          <cell r="AF252">
            <v>19.294160231660232</v>
          </cell>
          <cell r="AG252">
            <v>3.7415540540540544</v>
          </cell>
        </row>
        <row r="253">
          <cell r="A253">
            <v>189</v>
          </cell>
          <cell r="B253" t="str">
            <v>Flow control of NW System</v>
          </cell>
          <cell r="C253">
            <v>1</v>
          </cell>
          <cell r="D253">
            <v>41974</v>
          </cell>
          <cell r="E253">
            <v>70</v>
          </cell>
          <cell r="F253">
            <v>3</v>
          </cell>
          <cell r="G253">
            <v>40894</v>
          </cell>
          <cell r="H253">
            <v>6</v>
          </cell>
          <cell r="I253" t="str">
            <v>330/132kV Greenfield</v>
          </cell>
          <cell r="J253">
            <v>36</v>
          </cell>
          <cell r="N253" t="str">
            <v>Proposed</v>
          </cell>
          <cell r="O253" t="str">
            <v>Baywater-Sydney West 330kV Series Caps (2 off)</v>
          </cell>
          <cell r="P253" t="str">
            <v>SVC</v>
          </cell>
          <cell r="Q253" t="str">
            <v>Northern</v>
          </cell>
          <cell r="R253">
            <v>50</v>
          </cell>
          <cell r="Z253">
            <v>1.5555555555555558</v>
          </cell>
          <cell r="AA253">
            <v>4.5434782608695654</v>
          </cell>
          <cell r="AB253">
            <v>38.147234840291297</v>
          </cell>
          <cell r="AC253">
            <v>5.753731343283583</v>
          </cell>
        </row>
        <row r="254">
          <cell r="A254">
            <v>190</v>
          </cell>
          <cell r="B254" t="str">
            <v>Establish Mason Park SS</v>
          </cell>
          <cell r="C254">
            <v>1</v>
          </cell>
          <cell r="D254">
            <v>40513</v>
          </cell>
          <cell r="E254">
            <v>71</v>
          </cell>
          <cell r="F254">
            <v>3</v>
          </cell>
          <cell r="G254">
            <v>39433</v>
          </cell>
          <cell r="H254">
            <v>6</v>
          </cell>
          <cell r="I254" t="str">
            <v>330/132kV Greenfield</v>
          </cell>
          <cell r="J254">
            <v>36</v>
          </cell>
          <cell r="N254" t="str">
            <v>Proposed</v>
          </cell>
          <cell r="O254" t="str">
            <v>Establish Mason Park 330/132kV Substation</v>
          </cell>
          <cell r="P254" t="str">
            <v>330SS</v>
          </cell>
          <cell r="Q254" t="str">
            <v>Central</v>
          </cell>
          <cell r="R254">
            <v>60</v>
          </cell>
          <cell r="V254">
            <v>1.8666666666666667</v>
          </cell>
          <cell r="W254">
            <v>5.4521739130434801</v>
          </cell>
          <cell r="X254">
            <v>45.776681808349544</v>
          </cell>
          <cell r="Y254">
            <v>6.9044776119402993</v>
          </cell>
        </row>
        <row r="255">
          <cell r="A255">
            <v>191</v>
          </cell>
          <cell r="B255" t="str">
            <v>Establish Mason Park SS</v>
          </cell>
          <cell r="C255">
            <v>1</v>
          </cell>
          <cell r="D255">
            <v>40513</v>
          </cell>
          <cell r="E255">
            <v>71</v>
          </cell>
          <cell r="F255">
            <v>1</v>
          </cell>
          <cell r="G255">
            <v>38713</v>
          </cell>
          <cell r="H255">
            <v>1</v>
          </cell>
          <cell r="I255" t="str">
            <v>EHV TL -EIS</v>
          </cell>
          <cell r="J255">
            <v>60</v>
          </cell>
          <cell r="N255" t="str">
            <v>Proposed</v>
          </cell>
          <cell r="O255" t="str">
            <v>Second Holroyd-Mason Park 330kV Cable</v>
          </cell>
          <cell r="P255" t="str">
            <v>TL EIS</v>
          </cell>
          <cell r="Q255" t="str">
            <v>Central</v>
          </cell>
          <cell r="R255">
            <v>120</v>
          </cell>
          <cell r="T255">
            <v>1.1200000000000001</v>
          </cell>
          <cell r="U255">
            <v>4.96</v>
          </cell>
          <cell r="V255">
            <v>4.046451612903228</v>
          </cell>
          <cell r="W255">
            <v>11.148387096774192</v>
          </cell>
          <cell r="X255">
            <v>96.82772539288672</v>
          </cell>
          <cell r="Y255">
            <v>1.8974358974358982</v>
          </cell>
        </row>
        <row r="256">
          <cell r="A256">
            <v>192</v>
          </cell>
          <cell r="B256" t="str">
            <v>Establish Mason Park SS</v>
          </cell>
          <cell r="C256">
            <v>1</v>
          </cell>
          <cell r="D256">
            <v>40513</v>
          </cell>
          <cell r="E256">
            <v>71</v>
          </cell>
          <cell r="F256">
            <v>3</v>
          </cell>
          <cell r="G256">
            <v>39793</v>
          </cell>
          <cell r="H256">
            <v>9</v>
          </cell>
          <cell r="I256" t="str">
            <v>330/132kV Aug</v>
          </cell>
          <cell r="J256">
            <v>24</v>
          </cell>
          <cell r="N256" t="str">
            <v>Proposed</v>
          </cell>
          <cell r="O256" t="str">
            <v>Holroyd 330kV Augmentation</v>
          </cell>
          <cell r="P256" t="str">
            <v>330SS</v>
          </cell>
          <cell r="Q256" t="str">
            <v>Central</v>
          </cell>
          <cell r="R256">
            <v>20</v>
          </cell>
          <cell r="W256">
            <v>1.166666666666667</v>
          </cell>
          <cell r="X256">
            <v>15.206467661691544</v>
          </cell>
          <cell r="Y256">
            <v>3.6268656716417906</v>
          </cell>
        </row>
        <row r="257">
          <cell r="A257">
            <v>193</v>
          </cell>
          <cell r="B257" t="str">
            <v>Sydney Park 330/132kV Substation</v>
          </cell>
          <cell r="C257">
            <v>1</v>
          </cell>
          <cell r="D257">
            <v>42705</v>
          </cell>
          <cell r="E257">
            <v>72</v>
          </cell>
          <cell r="F257">
            <v>3</v>
          </cell>
          <cell r="G257">
            <v>41625</v>
          </cell>
          <cell r="H257">
            <v>6</v>
          </cell>
          <cell r="I257" t="str">
            <v>330/132kV Greenfield</v>
          </cell>
          <cell r="J257">
            <v>36</v>
          </cell>
          <cell r="N257" t="str">
            <v>Proposed</v>
          </cell>
          <cell r="O257" t="str">
            <v>Establish Sydney Park 330/132kV Substation</v>
          </cell>
          <cell r="P257" t="str">
            <v>330SS</v>
          </cell>
          <cell r="Q257" t="str">
            <v>Central</v>
          </cell>
          <cell r="R257">
            <v>60</v>
          </cell>
          <cell r="AB257">
            <v>1.8666666666666667</v>
          </cell>
          <cell r="AC257">
            <v>5.4521739130434801</v>
          </cell>
          <cell r="AD257">
            <v>45.776681808349544</v>
          </cell>
          <cell r="AE257">
            <v>6.9044776119402993</v>
          </cell>
        </row>
        <row r="258">
          <cell r="A258">
            <v>194</v>
          </cell>
          <cell r="B258" t="str">
            <v>Sydney Park 330/132kV Substation</v>
          </cell>
          <cell r="C258">
            <v>1</v>
          </cell>
          <cell r="D258">
            <v>42705</v>
          </cell>
          <cell r="E258">
            <v>72</v>
          </cell>
          <cell r="F258">
            <v>1</v>
          </cell>
          <cell r="G258">
            <v>40905</v>
          </cell>
          <cell r="H258">
            <v>1</v>
          </cell>
          <cell r="I258" t="str">
            <v>EHV TL -EIS</v>
          </cell>
          <cell r="J258">
            <v>60</v>
          </cell>
          <cell r="N258" t="str">
            <v>Proposed</v>
          </cell>
          <cell r="O258" t="str">
            <v>Mason Park-Sydney Park 330kV Cable</v>
          </cell>
          <cell r="P258" t="str">
            <v>TL EIS</v>
          </cell>
          <cell r="Q258" t="str">
            <v>Central</v>
          </cell>
          <cell r="R258">
            <v>120</v>
          </cell>
          <cell r="Z258">
            <v>1.1200000000000001</v>
          </cell>
          <cell r="AA258">
            <v>4.96</v>
          </cell>
          <cell r="AB258">
            <v>4.046451612903228</v>
          </cell>
          <cell r="AC258">
            <v>11.148387096774192</v>
          </cell>
          <cell r="AD258">
            <v>96.82772539288672</v>
          </cell>
          <cell r="AE258">
            <v>1.8974358974358982</v>
          </cell>
        </row>
        <row r="259">
          <cell r="A259">
            <v>195</v>
          </cell>
          <cell r="B259" t="str">
            <v>Sydney Park 330/132kV Substation</v>
          </cell>
          <cell r="C259">
            <v>1</v>
          </cell>
          <cell r="D259">
            <v>42705</v>
          </cell>
          <cell r="E259">
            <v>72</v>
          </cell>
          <cell r="F259">
            <v>1</v>
          </cell>
          <cell r="G259">
            <v>40905</v>
          </cell>
          <cell r="H259">
            <v>1</v>
          </cell>
          <cell r="I259" t="str">
            <v>EHV TL -EIS</v>
          </cell>
          <cell r="J259">
            <v>60</v>
          </cell>
          <cell r="N259" t="str">
            <v>Proposed</v>
          </cell>
          <cell r="O259" t="str">
            <v>Lane Cove to Mason Park 330kV Cable</v>
          </cell>
          <cell r="P259" t="str">
            <v>TL EIS</v>
          </cell>
          <cell r="Q259" t="str">
            <v>Central</v>
          </cell>
          <cell r="R259">
            <v>100</v>
          </cell>
          <cell r="Z259">
            <v>0.93333333333333346</v>
          </cell>
          <cell r="AA259">
            <v>4.1333333333333337</v>
          </cell>
          <cell r="AB259">
            <v>3.3720430107526882</v>
          </cell>
          <cell r="AC259">
            <v>9.2903225806451619</v>
          </cell>
          <cell r="AD259">
            <v>80.6897711607389</v>
          </cell>
          <cell r="AE259">
            <v>1.5811965811965818</v>
          </cell>
        </row>
        <row r="260">
          <cell r="A260">
            <v>196</v>
          </cell>
          <cell r="B260" t="str">
            <v>Sydney Park 330/132kV Substation</v>
          </cell>
          <cell r="C260">
            <v>1</v>
          </cell>
          <cell r="D260">
            <v>42705</v>
          </cell>
          <cell r="E260">
            <v>72</v>
          </cell>
          <cell r="F260">
            <v>1</v>
          </cell>
          <cell r="G260">
            <v>40905</v>
          </cell>
          <cell r="H260">
            <v>1</v>
          </cell>
          <cell r="I260" t="str">
            <v>EHV TL -EIS</v>
          </cell>
          <cell r="J260">
            <v>60</v>
          </cell>
          <cell r="N260" t="str">
            <v>Proposed</v>
          </cell>
          <cell r="O260" t="str">
            <v>Upgrade of Sydney North - Lane Cover to 330kV</v>
          </cell>
          <cell r="P260" t="str">
            <v>330SS</v>
          </cell>
          <cell r="Q260" t="str">
            <v>Central</v>
          </cell>
          <cell r="R260">
            <v>170</v>
          </cell>
          <cell r="Z260">
            <v>1.5866666666666669</v>
          </cell>
          <cell r="AA260">
            <v>7.0266666666666673</v>
          </cell>
          <cell r="AB260">
            <v>5.7324731182795716</v>
          </cell>
          <cell r="AC260">
            <v>15.793548387096772</v>
          </cell>
          <cell r="AD260">
            <v>137.17261097325616</v>
          </cell>
          <cell r="AE260">
            <v>2.6880341880341887</v>
          </cell>
        </row>
        <row r="261">
          <cell r="A261">
            <v>197</v>
          </cell>
          <cell r="B261" t="str">
            <v>Prymont 330/132kV Substation</v>
          </cell>
          <cell r="C261">
            <v>1</v>
          </cell>
          <cell r="D261">
            <v>43800</v>
          </cell>
          <cell r="E261">
            <v>73</v>
          </cell>
          <cell r="F261">
            <v>3</v>
          </cell>
          <cell r="G261">
            <v>42720</v>
          </cell>
          <cell r="H261">
            <v>6</v>
          </cell>
          <cell r="I261" t="str">
            <v>330/132kV Greenfield</v>
          </cell>
          <cell r="J261">
            <v>36</v>
          </cell>
          <cell r="N261" t="str">
            <v>Proposed</v>
          </cell>
          <cell r="O261" t="str">
            <v>Establish Lane Cove 330kV SS</v>
          </cell>
          <cell r="P261" t="str">
            <v>330SS</v>
          </cell>
          <cell r="Q261" t="str">
            <v>Central</v>
          </cell>
          <cell r="R261">
            <v>40</v>
          </cell>
          <cell r="AE261">
            <v>1.2444444444444445</v>
          </cell>
          <cell r="AF261">
            <v>3.6347826086956534</v>
          </cell>
          <cell r="AG261">
            <v>30.517787872233036</v>
          </cell>
        </row>
        <row r="262">
          <cell r="A262">
            <v>198</v>
          </cell>
          <cell r="B262" t="str">
            <v>Prymont 330/132kV Substation</v>
          </cell>
          <cell r="C262">
            <v>1</v>
          </cell>
          <cell r="D262">
            <v>43800</v>
          </cell>
          <cell r="E262">
            <v>73</v>
          </cell>
          <cell r="F262">
            <v>3</v>
          </cell>
          <cell r="G262">
            <v>42720</v>
          </cell>
          <cell r="H262">
            <v>6</v>
          </cell>
          <cell r="I262" t="str">
            <v>330/132kV Greenfield</v>
          </cell>
          <cell r="J262">
            <v>36</v>
          </cell>
          <cell r="N262" t="str">
            <v>Proposed</v>
          </cell>
          <cell r="O262" t="str">
            <v>Establish Prymont 330/132kV Substation</v>
          </cell>
          <cell r="P262" t="str">
            <v>330SS</v>
          </cell>
          <cell r="Q262" t="str">
            <v>Central</v>
          </cell>
          <cell r="R262">
            <v>80</v>
          </cell>
          <cell r="AE262">
            <v>2.4888888888888889</v>
          </cell>
          <cell r="AF262">
            <v>7.2695652173913068</v>
          </cell>
          <cell r="AG262">
            <v>61.035575744466072</v>
          </cell>
        </row>
        <row r="263">
          <cell r="A263">
            <v>199</v>
          </cell>
          <cell r="B263" t="str">
            <v>Prymont 330/132kV Substation</v>
          </cell>
          <cell r="C263">
            <v>1</v>
          </cell>
          <cell r="D263">
            <v>43800</v>
          </cell>
          <cell r="E263">
            <v>73</v>
          </cell>
          <cell r="F263">
            <v>1</v>
          </cell>
          <cell r="G263">
            <v>42000</v>
          </cell>
          <cell r="H263">
            <v>1</v>
          </cell>
          <cell r="I263" t="str">
            <v>EHV TL -EIS</v>
          </cell>
          <cell r="J263">
            <v>60</v>
          </cell>
          <cell r="N263" t="str">
            <v>Proposed</v>
          </cell>
          <cell r="O263" t="str">
            <v>Lane Cove to Prymont 330kV Cable &amp; Tunnel</v>
          </cell>
          <cell r="P263" t="str">
            <v>330SS</v>
          </cell>
          <cell r="Q263" t="str">
            <v>Central</v>
          </cell>
          <cell r="R263">
            <v>200</v>
          </cell>
          <cell r="AC263">
            <v>1.8666666666666669</v>
          </cell>
          <cell r="AD263">
            <v>8.2666666666666675</v>
          </cell>
          <cell r="AE263">
            <v>6.7440860215053764</v>
          </cell>
          <cell r="AF263">
            <v>18.580645161290324</v>
          </cell>
          <cell r="AG263">
            <v>161.3795423214778</v>
          </cell>
        </row>
        <row r="264">
          <cell r="A264">
            <v>200</v>
          </cell>
          <cell r="B264" t="str">
            <v>Hawkesbury 500/330kV Substation</v>
          </cell>
          <cell r="C264">
            <v>1</v>
          </cell>
          <cell r="D264">
            <v>41974</v>
          </cell>
          <cell r="E264">
            <v>74</v>
          </cell>
          <cell r="F264">
            <v>3</v>
          </cell>
          <cell r="G264">
            <v>40774</v>
          </cell>
          <cell r="H264">
            <v>5</v>
          </cell>
          <cell r="I264" t="str">
            <v>500/330kV Greenfield</v>
          </cell>
          <cell r="J264">
            <v>40</v>
          </cell>
          <cell r="N264" t="str">
            <v>Proposed</v>
          </cell>
          <cell r="O264" t="str">
            <v>Establish Hawkesbury 500/330kV Substation</v>
          </cell>
          <cell r="P264" t="str">
            <v>500SS</v>
          </cell>
          <cell r="Q264" t="str">
            <v>Central</v>
          </cell>
          <cell r="R264">
            <v>50</v>
          </cell>
          <cell r="Z264">
            <v>2.75</v>
          </cell>
          <cell r="AA264">
            <v>6.6118421052631593</v>
          </cell>
          <cell r="AB264">
            <v>35.114902080783359</v>
          </cell>
          <cell r="AC264">
            <v>5.5232558139534911</v>
          </cell>
        </row>
        <row r="265">
          <cell r="A265">
            <v>201</v>
          </cell>
          <cell r="B265" t="str">
            <v>Hawkesbury 500/330kV Substation</v>
          </cell>
          <cell r="C265">
            <v>1</v>
          </cell>
          <cell r="D265">
            <v>41974</v>
          </cell>
          <cell r="E265">
            <v>74</v>
          </cell>
          <cell r="F265">
            <v>2</v>
          </cell>
          <cell r="G265">
            <v>40894</v>
          </cell>
          <cell r="H265">
            <v>2</v>
          </cell>
          <cell r="I265" t="str">
            <v>EHV TL -REF</v>
          </cell>
          <cell r="J265">
            <v>36</v>
          </cell>
          <cell r="N265" t="str">
            <v>Proposed</v>
          </cell>
          <cell r="O265" t="str">
            <v>330kV Connections Hawkesbury to Vineyard 330kV</v>
          </cell>
          <cell r="P265" t="str">
            <v>TL EIS</v>
          </cell>
          <cell r="Q265" t="str">
            <v>Central</v>
          </cell>
          <cell r="R265">
            <v>20</v>
          </cell>
          <cell r="Z265">
            <v>0.93333333333333324</v>
          </cell>
          <cell r="AA265">
            <v>1.9486725663716815</v>
          </cell>
          <cell r="AB265">
            <v>16.401048104019381</v>
          </cell>
          <cell r="AC265">
            <v>0.7169459962756054</v>
          </cell>
        </row>
        <row r="266">
          <cell r="A266">
            <v>202</v>
          </cell>
          <cell r="B266" t="str">
            <v>Hawkesbury 500/330kV Substation</v>
          </cell>
          <cell r="C266">
            <v>1</v>
          </cell>
          <cell r="D266">
            <v>41974</v>
          </cell>
          <cell r="E266">
            <v>74</v>
          </cell>
          <cell r="F266">
            <v>1</v>
          </cell>
          <cell r="G266">
            <v>40174</v>
          </cell>
          <cell r="H266">
            <v>1</v>
          </cell>
          <cell r="I266" t="str">
            <v>EHV TL -EIS</v>
          </cell>
          <cell r="J266">
            <v>60</v>
          </cell>
          <cell r="N266" t="str">
            <v>Proposed</v>
          </cell>
          <cell r="O266" t="str">
            <v>Augment 20 cct to double circuit between Vineyard and Syd N</v>
          </cell>
          <cell r="P266" t="str">
            <v>TL EIS</v>
          </cell>
          <cell r="Q266" t="str">
            <v>Central</v>
          </cell>
          <cell r="R266">
            <v>40</v>
          </cell>
          <cell r="X266">
            <v>0.37333333333333341</v>
          </cell>
          <cell r="Y266">
            <v>1.6533333333333338</v>
          </cell>
          <cell r="Z266">
            <v>1.3488172043010758</v>
          </cell>
          <cell r="AA266">
            <v>3.7161290322580638</v>
          </cell>
          <cell r="AB266">
            <v>32.275908464295561</v>
          </cell>
          <cell r="AC266">
            <v>0.63247863247863267</v>
          </cell>
        </row>
        <row r="267">
          <cell r="A267">
            <v>203</v>
          </cell>
          <cell r="B267" t="str">
            <v>330/132kV transformers(2010-2014)</v>
          </cell>
          <cell r="C267">
            <v>1</v>
          </cell>
          <cell r="D267">
            <v>40695</v>
          </cell>
          <cell r="E267">
            <v>75</v>
          </cell>
          <cell r="F267">
            <v>3</v>
          </cell>
          <cell r="G267">
            <v>39975</v>
          </cell>
          <cell r="H267">
            <v>9</v>
          </cell>
          <cell r="I267" t="str">
            <v>330/132kV Aug</v>
          </cell>
          <cell r="J267">
            <v>24</v>
          </cell>
          <cell r="N267" t="str">
            <v>Proposed</v>
          </cell>
          <cell r="O267" t="str">
            <v>Installation of 2x375MVA transformers (location TBA)</v>
          </cell>
          <cell r="P267" t="str">
            <v>330TX</v>
          </cell>
          <cell r="Q267" t="str">
            <v>Various</v>
          </cell>
          <cell r="R267">
            <v>15</v>
          </cell>
          <cell r="W267">
            <v>3.5714285714285719E-2</v>
          </cell>
          <cell r="X267">
            <v>2.073660714285714</v>
          </cell>
          <cell r="Y267">
            <v>12.890625</v>
          </cell>
        </row>
        <row r="268">
          <cell r="A268">
            <v>204</v>
          </cell>
          <cell r="B268" t="str">
            <v>330/132kV transformers(2010-2014)</v>
          </cell>
          <cell r="C268">
            <v>1</v>
          </cell>
          <cell r="D268">
            <v>41426</v>
          </cell>
          <cell r="E268">
            <v>75</v>
          </cell>
          <cell r="F268">
            <v>3</v>
          </cell>
          <cell r="G268">
            <v>40706</v>
          </cell>
          <cell r="H268">
            <v>9</v>
          </cell>
          <cell r="I268" t="str">
            <v>330/132kV Aug</v>
          </cell>
          <cell r="J268">
            <v>24</v>
          </cell>
          <cell r="N268" t="str">
            <v>Proposed</v>
          </cell>
          <cell r="O268" t="str">
            <v>Installation of 2x375MVA transformers (location TBA)</v>
          </cell>
          <cell r="P268" t="str">
            <v>330TX</v>
          </cell>
          <cell r="Q268" t="str">
            <v>Various</v>
          </cell>
          <cell r="R268">
            <v>22.5</v>
          </cell>
          <cell r="Y268">
            <v>5.3571428571428575E-2</v>
          </cell>
          <cell r="Z268">
            <v>3.1104910714285712</v>
          </cell>
          <cell r="AA268">
            <v>19.3359375</v>
          </cell>
        </row>
        <row r="269">
          <cell r="A269">
            <v>205</v>
          </cell>
          <cell r="B269" t="str">
            <v>330/132kV transformers(2010-2014)</v>
          </cell>
          <cell r="C269">
            <v>1</v>
          </cell>
          <cell r="D269">
            <v>42156</v>
          </cell>
          <cell r="E269">
            <v>75</v>
          </cell>
          <cell r="F269">
            <v>3</v>
          </cell>
          <cell r="G269">
            <v>41436</v>
          </cell>
          <cell r="H269">
            <v>9</v>
          </cell>
          <cell r="I269" t="str">
            <v>330/132kV Aug</v>
          </cell>
          <cell r="J269">
            <v>24</v>
          </cell>
          <cell r="N269" t="str">
            <v>Proposed</v>
          </cell>
          <cell r="O269" t="str">
            <v>Installation of 2x375MVA transformers (location TBA)</v>
          </cell>
          <cell r="P269" t="str">
            <v>330TX</v>
          </cell>
          <cell r="Q269" t="str">
            <v>Various</v>
          </cell>
          <cell r="R269">
            <v>15</v>
          </cell>
          <cell r="AA269">
            <v>3.5714285714285719E-2</v>
          </cell>
          <cell r="AB269">
            <v>2.073660714285714</v>
          </cell>
          <cell r="AC269">
            <v>12.890625</v>
          </cell>
        </row>
        <row r="270">
          <cell r="A270">
            <v>206</v>
          </cell>
          <cell r="B270" t="str">
            <v>330/132kV transformers(2010-2014)</v>
          </cell>
          <cell r="C270">
            <v>1</v>
          </cell>
          <cell r="D270">
            <v>42887</v>
          </cell>
          <cell r="E270">
            <v>75</v>
          </cell>
          <cell r="F270">
            <v>3</v>
          </cell>
          <cell r="G270">
            <v>42167</v>
          </cell>
          <cell r="H270">
            <v>9</v>
          </cell>
          <cell r="I270" t="str">
            <v>330/132kV Aug</v>
          </cell>
          <cell r="J270">
            <v>24</v>
          </cell>
          <cell r="N270" t="str">
            <v>Proposed</v>
          </cell>
          <cell r="O270" t="str">
            <v>Installation of 2x375MVA transformers (location TBA)</v>
          </cell>
          <cell r="P270" t="str">
            <v>330TX</v>
          </cell>
          <cell r="Q270" t="str">
            <v>Various</v>
          </cell>
          <cell r="R270">
            <v>22.5</v>
          </cell>
          <cell r="AC270">
            <v>5.3571428571428575E-2</v>
          </cell>
          <cell r="AD270">
            <v>3.1104910714285712</v>
          </cell>
          <cell r="AE270">
            <v>19.3359375</v>
          </cell>
        </row>
        <row r="271">
          <cell r="A271">
            <v>207</v>
          </cell>
          <cell r="B271" t="str">
            <v>330/132kV transformers(2010-2014)</v>
          </cell>
          <cell r="C271">
            <v>1</v>
          </cell>
          <cell r="D271">
            <v>43617</v>
          </cell>
          <cell r="E271">
            <v>75</v>
          </cell>
          <cell r="F271">
            <v>3</v>
          </cell>
          <cell r="G271">
            <v>42897</v>
          </cell>
          <cell r="H271">
            <v>9</v>
          </cell>
          <cell r="I271" t="str">
            <v>330/132kV Aug</v>
          </cell>
          <cell r="J271">
            <v>24</v>
          </cell>
          <cell r="N271" t="str">
            <v>Proposed</v>
          </cell>
          <cell r="O271" t="str">
            <v>Installation of 2x375MVA transformers (location TBA)</v>
          </cell>
          <cell r="P271" t="str">
            <v>330TX</v>
          </cell>
          <cell r="Q271" t="str">
            <v>Various</v>
          </cell>
          <cell r="R271">
            <v>15</v>
          </cell>
          <cell r="AE271">
            <v>3.5714285714285719E-2</v>
          </cell>
          <cell r="AF271">
            <v>2.073660714285714</v>
          </cell>
          <cell r="AG271">
            <v>12.890625</v>
          </cell>
        </row>
        <row r="272">
          <cell r="A272">
            <v>208</v>
          </cell>
          <cell r="B272" t="str">
            <v>Reactive Power Support -330kV</v>
          </cell>
          <cell r="C272">
            <v>1</v>
          </cell>
          <cell r="D272">
            <v>40695</v>
          </cell>
          <cell r="E272">
            <v>76</v>
          </cell>
          <cell r="F272">
            <v>3</v>
          </cell>
          <cell r="G272">
            <v>40275</v>
          </cell>
          <cell r="H272">
            <v>12</v>
          </cell>
          <cell r="I272" t="str">
            <v>Capacitor Replace</v>
          </cell>
          <cell r="J272">
            <v>14</v>
          </cell>
          <cell r="N272" t="str">
            <v>Proposed</v>
          </cell>
          <cell r="O272" t="str">
            <v>2x330kV 200MVAr cap banks</v>
          </cell>
          <cell r="P272" t="str">
            <v>330CAP</v>
          </cell>
          <cell r="Q272" t="str">
            <v>Various</v>
          </cell>
          <cell r="R272">
            <v>5</v>
          </cell>
          <cell r="X272">
            <v>0.25</v>
          </cell>
          <cell r="Y272">
            <v>4.75</v>
          </cell>
        </row>
        <row r="273">
          <cell r="A273">
            <v>209</v>
          </cell>
          <cell r="B273" t="str">
            <v>Reactive Power Support -330kV</v>
          </cell>
          <cell r="C273">
            <v>1</v>
          </cell>
          <cell r="D273">
            <v>41426</v>
          </cell>
          <cell r="E273">
            <v>76</v>
          </cell>
          <cell r="F273">
            <v>3</v>
          </cell>
          <cell r="G273">
            <v>41006</v>
          </cell>
          <cell r="H273">
            <v>12</v>
          </cell>
          <cell r="I273" t="str">
            <v>Capacitor Replace</v>
          </cell>
          <cell r="J273">
            <v>14</v>
          </cell>
          <cell r="N273" t="str">
            <v>Proposed</v>
          </cell>
          <cell r="O273" t="str">
            <v>2x330kV 200MVAr cap banks</v>
          </cell>
          <cell r="P273" t="str">
            <v>330CAP</v>
          </cell>
          <cell r="Q273" t="str">
            <v>Various</v>
          </cell>
          <cell r="R273">
            <v>10</v>
          </cell>
          <cell r="Z273">
            <v>0.5</v>
          </cell>
          <cell r="AA273">
            <v>9.5</v>
          </cell>
        </row>
        <row r="274">
          <cell r="A274">
            <v>210</v>
          </cell>
          <cell r="B274" t="str">
            <v>Reactive Power Support -330kV</v>
          </cell>
          <cell r="C274">
            <v>1</v>
          </cell>
          <cell r="D274">
            <v>42156</v>
          </cell>
          <cell r="E274">
            <v>76</v>
          </cell>
          <cell r="F274">
            <v>3</v>
          </cell>
          <cell r="G274">
            <v>41736</v>
          </cell>
          <cell r="H274">
            <v>12</v>
          </cell>
          <cell r="I274" t="str">
            <v>Capacitor Replace</v>
          </cell>
          <cell r="J274">
            <v>14</v>
          </cell>
          <cell r="N274" t="str">
            <v>Proposed</v>
          </cell>
          <cell r="O274" t="str">
            <v>2x330kV 200MVAr cap banks</v>
          </cell>
          <cell r="P274" t="str">
            <v>330CAP</v>
          </cell>
          <cell r="Q274" t="str">
            <v>Various</v>
          </cell>
          <cell r="R274">
            <v>5</v>
          </cell>
          <cell r="AB274">
            <v>0.25</v>
          </cell>
          <cell r="AC274">
            <v>4.75</v>
          </cell>
        </row>
        <row r="275">
          <cell r="A275">
            <v>211</v>
          </cell>
          <cell r="B275" t="str">
            <v>Reactive Power Support -330kV</v>
          </cell>
          <cell r="C275">
            <v>1</v>
          </cell>
          <cell r="D275">
            <v>42887</v>
          </cell>
          <cell r="E275">
            <v>76</v>
          </cell>
          <cell r="F275">
            <v>3</v>
          </cell>
          <cell r="G275">
            <v>42467</v>
          </cell>
          <cell r="H275">
            <v>12</v>
          </cell>
          <cell r="I275" t="str">
            <v>Capacitor Replace</v>
          </cell>
          <cell r="J275">
            <v>14</v>
          </cell>
          <cell r="N275" t="str">
            <v>Proposed</v>
          </cell>
          <cell r="O275" t="str">
            <v>2x330kV 200MVAr cap banks</v>
          </cell>
          <cell r="P275" t="str">
            <v>330CAP</v>
          </cell>
          <cell r="Q275" t="str">
            <v>Various</v>
          </cell>
          <cell r="R275">
            <v>10</v>
          </cell>
          <cell r="AD275">
            <v>0.5</v>
          </cell>
          <cell r="AE275">
            <v>9.5</v>
          </cell>
        </row>
        <row r="276">
          <cell r="A276">
            <v>212</v>
          </cell>
          <cell r="B276" t="str">
            <v>Reactive Power Support -330kV</v>
          </cell>
          <cell r="C276">
            <v>1</v>
          </cell>
          <cell r="D276">
            <v>43617</v>
          </cell>
          <cell r="E276">
            <v>76</v>
          </cell>
          <cell r="F276">
            <v>3</v>
          </cell>
          <cell r="G276">
            <v>43197</v>
          </cell>
          <cell r="H276">
            <v>12</v>
          </cell>
          <cell r="I276" t="str">
            <v>Capacitor Replace</v>
          </cell>
          <cell r="J276">
            <v>14</v>
          </cell>
          <cell r="N276" t="str">
            <v>Proposed</v>
          </cell>
          <cell r="O276" t="str">
            <v>2x330kV 200MVAr cap banks</v>
          </cell>
          <cell r="P276" t="str">
            <v>330CAP</v>
          </cell>
          <cell r="Q276" t="str">
            <v>Various</v>
          </cell>
          <cell r="R276">
            <v>5</v>
          </cell>
          <cell r="AF276">
            <v>0.25</v>
          </cell>
          <cell r="AG276">
            <v>4.75</v>
          </cell>
        </row>
        <row r="277">
          <cell r="A277">
            <v>213</v>
          </cell>
          <cell r="B277" t="str">
            <v>Reactive Power Support -132kV</v>
          </cell>
          <cell r="C277">
            <v>1</v>
          </cell>
          <cell r="D277">
            <v>40695</v>
          </cell>
          <cell r="E277">
            <v>77</v>
          </cell>
          <cell r="F277">
            <v>3</v>
          </cell>
          <cell r="G277">
            <v>40275</v>
          </cell>
          <cell r="H277">
            <v>12</v>
          </cell>
          <cell r="I277" t="str">
            <v>Capacitor Replace</v>
          </cell>
          <cell r="J277">
            <v>14</v>
          </cell>
          <cell r="N277" t="str">
            <v>Proposed</v>
          </cell>
          <cell r="O277" t="str">
            <v>132kV Cap Banks as required for two years</v>
          </cell>
          <cell r="P277" t="str">
            <v>132CAP</v>
          </cell>
          <cell r="Q277" t="str">
            <v>Various</v>
          </cell>
          <cell r="R277">
            <v>4</v>
          </cell>
          <cell r="X277">
            <v>0.2</v>
          </cell>
          <cell r="Y277">
            <v>3.8</v>
          </cell>
        </row>
        <row r="278">
          <cell r="A278">
            <v>214</v>
          </cell>
          <cell r="B278" t="str">
            <v>Reactive Power Support -132kV</v>
          </cell>
          <cell r="C278">
            <v>1</v>
          </cell>
          <cell r="D278">
            <v>41426</v>
          </cell>
          <cell r="E278">
            <v>77</v>
          </cell>
          <cell r="F278">
            <v>3</v>
          </cell>
          <cell r="G278">
            <v>41006</v>
          </cell>
          <cell r="H278">
            <v>12</v>
          </cell>
          <cell r="I278" t="str">
            <v>Capacitor Replace</v>
          </cell>
          <cell r="J278">
            <v>14</v>
          </cell>
          <cell r="N278" t="str">
            <v>Proposed</v>
          </cell>
          <cell r="O278" t="str">
            <v>132kV Cap Banks as required for two years</v>
          </cell>
          <cell r="P278" t="str">
            <v>132CAP</v>
          </cell>
          <cell r="Q278" t="str">
            <v>Various</v>
          </cell>
          <cell r="R278">
            <v>8</v>
          </cell>
          <cell r="Z278">
            <v>0.4</v>
          </cell>
          <cell r="AA278">
            <v>7.6</v>
          </cell>
        </row>
        <row r="279">
          <cell r="A279">
            <v>215</v>
          </cell>
          <cell r="B279" t="str">
            <v>Reactive Power Support -132kV</v>
          </cell>
          <cell r="C279">
            <v>1</v>
          </cell>
          <cell r="D279">
            <v>42156</v>
          </cell>
          <cell r="E279">
            <v>77</v>
          </cell>
          <cell r="F279">
            <v>3</v>
          </cell>
          <cell r="G279">
            <v>41736</v>
          </cell>
          <cell r="H279">
            <v>12</v>
          </cell>
          <cell r="I279" t="str">
            <v>Capacitor Replace</v>
          </cell>
          <cell r="J279">
            <v>14</v>
          </cell>
          <cell r="N279" t="str">
            <v>Proposed</v>
          </cell>
          <cell r="O279" t="str">
            <v>132kV Cap Banks as required for two years</v>
          </cell>
          <cell r="P279" t="str">
            <v>132CAP</v>
          </cell>
          <cell r="Q279" t="str">
            <v>Various</v>
          </cell>
          <cell r="R279">
            <v>4</v>
          </cell>
          <cell r="AB279">
            <v>0.2</v>
          </cell>
          <cell r="AC279">
            <v>3.8</v>
          </cell>
        </row>
        <row r="280">
          <cell r="A280">
            <v>216</v>
          </cell>
          <cell r="B280" t="str">
            <v>Reactive Power Support -132kV</v>
          </cell>
          <cell r="C280">
            <v>1</v>
          </cell>
          <cell r="D280">
            <v>42887</v>
          </cell>
          <cell r="E280">
            <v>77</v>
          </cell>
          <cell r="F280">
            <v>3</v>
          </cell>
          <cell r="G280">
            <v>42467</v>
          </cell>
          <cell r="H280">
            <v>12</v>
          </cell>
          <cell r="I280" t="str">
            <v>Capacitor Replace</v>
          </cell>
          <cell r="J280">
            <v>14</v>
          </cell>
          <cell r="N280" t="str">
            <v>Proposed</v>
          </cell>
          <cell r="O280" t="str">
            <v>132kV Cap Banks as required for two years</v>
          </cell>
          <cell r="P280" t="str">
            <v>132CAP</v>
          </cell>
          <cell r="Q280" t="str">
            <v>Various</v>
          </cell>
          <cell r="R280">
            <v>8</v>
          </cell>
          <cell r="AD280">
            <v>0.4</v>
          </cell>
          <cell r="AE280">
            <v>7.6</v>
          </cell>
        </row>
        <row r="281">
          <cell r="A281">
            <v>217</v>
          </cell>
          <cell r="B281" t="str">
            <v>Reactive Power Support -132kV</v>
          </cell>
          <cell r="C281">
            <v>1</v>
          </cell>
          <cell r="D281">
            <v>43617</v>
          </cell>
          <cell r="E281">
            <v>77</v>
          </cell>
          <cell r="F281">
            <v>3</v>
          </cell>
          <cell r="G281">
            <v>43197</v>
          </cell>
          <cell r="H281">
            <v>12</v>
          </cell>
          <cell r="I281" t="str">
            <v>Capacitor Replace</v>
          </cell>
          <cell r="J281">
            <v>14</v>
          </cell>
          <cell r="N281" t="str">
            <v>Proposed</v>
          </cell>
          <cell r="O281" t="str">
            <v>132kV Cap Banks as required for two years</v>
          </cell>
          <cell r="P281" t="str">
            <v>132CAP</v>
          </cell>
          <cell r="Q281" t="str">
            <v>Various</v>
          </cell>
          <cell r="R281">
            <v>4</v>
          </cell>
          <cell r="AF281">
            <v>0.2</v>
          </cell>
          <cell r="AG281">
            <v>3.8</v>
          </cell>
        </row>
        <row r="282">
          <cell r="A282">
            <v>218</v>
          </cell>
          <cell r="B282" t="str">
            <v>Terminal Pt Tx Upgrades 132kV - 2 years</v>
          </cell>
          <cell r="C282">
            <v>1</v>
          </cell>
          <cell r="D282">
            <v>40695</v>
          </cell>
          <cell r="E282">
            <v>78</v>
          </cell>
          <cell r="F282">
            <v>3</v>
          </cell>
          <cell r="G282">
            <v>40155</v>
          </cell>
          <cell r="H282">
            <v>11</v>
          </cell>
          <cell r="I282" t="str">
            <v>Transformer Replace</v>
          </cell>
          <cell r="J282">
            <v>18</v>
          </cell>
          <cell r="N282" t="str">
            <v>Proposed</v>
          </cell>
          <cell r="O282" t="str">
            <v>132kV Transformer Replacements - 2 years</v>
          </cell>
          <cell r="P282" t="str">
            <v>132TX</v>
          </cell>
          <cell r="Q282" t="str">
            <v>Various</v>
          </cell>
          <cell r="R282">
            <v>10</v>
          </cell>
          <cell r="X282">
            <v>0.8</v>
          </cell>
          <cell r="Y282">
            <v>9.1999999999999993</v>
          </cell>
        </row>
        <row r="283">
          <cell r="A283">
            <v>219</v>
          </cell>
          <cell r="B283" t="str">
            <v>Terminal Pt Tx Upgrades 132kV - 2 years</v>
          </cell>
          <cell r="C283">
            <v>1</v>
          </cell>
          <cell r="D283">
            <v>41426</v>
          </cell>
          <cell r="E283">
            <v>78</v>
          </cell>
          <cell r="F283">
            <v>3</v>
          </cell>
          <cell r="G283">
            <v>40886</v>
          </cell>
          <cell r="H283">
            <v>11</v>
          </cell>
          <cell r="I283" t="str">
            <v>Transformer Replace</v>
          </cell>
          <cell r="J283">
            <v>18</v>
          </cell>
          <cell r="N283" t="str">
            <v>Proposed</v>
          </cell>
          <cell r="O283" t="str">
            <v>132kV Transformer Replacements - 2 years</v>
          </cell>
          <cell r="P283" t="str">
            <v>132TX</v>
          </cell>
          <cell r="Q283" t="str">
            <v>Various</v>
          </cell>
          <cell r="R283">
            <v>20</v>
          </cell>
          <cell r="Z283">
            <v>1.6</v>
          </cell>
          <cell r="AA283">
            <v>18.399999999999999</v>
          </cell>
        </row>
        <row r="284">
          <cell r="A284">
            <v>220</v>
          </cell>
          <cell r="B284" t="str">
            <v>Terminal Pt Tx Upgrades 132kV - 2 years</v>
          </cell>
          <cell r="C284">
            <v>1</v>
          </cell>
          <cell r="D284">
            <v>42156</v>
          </cell>
          <cell r="E284">
            <v>78</v>
          </cell>
          <cell r="F284">
            <v>3</v>
          </cell>
          <cell r="G284">
            <v>41616</v>
          </cell>
          <cell r="H284">
            <v>11</v>
          </cell>
          <cell r="I284" t="str">
            <v>Transformer Replace</v>
          </cell>
          <cell r="J284">
            <v>18</v>
          </cell>
          <cell r="N284" t="str">
            <v>Proposed</v>
          </cell>
          <cell r="O284" t="str">
            <v>132kV Transformer Replacements - 2 years</v>
          </cell>
          <cell r="P284" t="str">
            <v>132TX</v>
          </cell>
          <cell r="Q284" t="str">
            <v>Various</v>
          </cell>
          <cell r="R284">
            <v>10</v>
          </cell>
          <cell r="AB284">
            <v>0.8</v>
          </cell>
          <cell r="AC284">
            <v>9.1999999999999993</v>
          </cell>
        </row>
        <row r="285">
          <cell r="A285">
            <v>221</v>
          </cell>
          <cell r="B285" t="str">
            <v>Terminal Pt Tx Upgrades 132kV - 2 years</v>
          </cell>
          <cell r="C285">
            <v>1</v>
          </cell>
          <cell r="D285">
            <v>42887</v>
          </cell>
          <cell r="E285">
            <v>78</v>
          </cell>
          <cell r="F285">
            <v>3</v>
          </cell>
          <cell r="G285">
            <v>42347</v>
          </cell>
          <cell r="H285">
            <v>11</v>
          </cell>
          <cell r="I285" t="str">
            <v>Transformer Replace</v>
          </cell>
          <cell r="J285">
            <v>18</v>
          </cell>
          <cell r="N285" t="str">
            <v>Proposed</v>
          </cell>
          <cell r="O285" t="str">
            <v>132kV Transformer Replacements - 2 years</v>
          </cell>
          <cell r="P285" t="str">
            <v>132TX</v>
          </cell>
          <cell r="Q285" t="str">
            <v>Various</v>
          </cell>
          <cell r="R285">
            <v>20</v>
          </cell>
          <cell r="AD285">
            <v>1.6</v>
          </cell>
          <cell r="AE285">
            <v>18.399999999999999</v>
          </cell>
        </row>
        <row r="286">
          <cell r="A286">
            <v>222</v>
          </cell>
          <cell r="B286" t="str">
            <v>Terminal Pt Tx Upgrades 132kV - 2 years</v>
          </cell>
          <cell r="C286">
            <v>1</v>
          </cell>
          <cell r="D286">
            <v>43617</v>
          </cell>
          <cell r="E286">
            <v>78</v>
          </cell>
          <cell r="F286">
            <v>3</v>
          </cell>
          <cell r="G286">
            <v>43077</v>
          </cell>
          <cell r="H286">
            <v>11</v>
          </cell>
          <cell r="I286" t="str">
            <v>Transformer Replace</v>
          </cell>
          <cell r="J286">
            <v>18</v>
          </cell>
          <cell r="N286" t="str">
            <v>Proposed</v>
          </cell>
          <cell r="O286" t="str">
            <v>132kV Transformer Replacements - 2 years</v>
          </cell>
          <cell r="P286" t="str">
            <v>132TX</v>
          </cell>
          <cell r="Q286" t="str">
            <v>Various</v>
          </cell>
          <cell r="R286">
            <v>10</v>
          </cell>
          <cell r="AF286">
            <v>0.8</v>
          </cell>
          <cell r="AG286">
            <v>9.1999999999999993</v>
          </cell>
        </row>
        <row r="287">
          <cell r="A287">
            <v>223</v>
          </cell>
          <cell r="B287" t="str">
            <v>Establish 132kV Susbtations - 2 years</v>
          </cell>
          <cell r="C287">
            <v>1</v>
          </cell>
          <cell r="D287">
            <v>40695</v>
          </cell>
          <cell r="E287">
            <v>100</v>
          </cell>
          <cell r="F287">
            <v>3</v>
          </cell>
          <cell r="G287">
            <v>39795</v>
          </cell>
          <cell r="H287">
            <v>7</v>
          </cell>
          <cell r="I287" t="str">
            <v>132kV Greenfield</v>
          </cell>
          <cell r="J287">
            <v>30</v>
          </cell>
          <cell r="N287" t="str">
            <v>Proposed</v>
          </cell>
          <cell r="O287" t="str">
            <v>132kV Substations Established - 2 years</v>
          </cell>
          <cell r="P287" t="str">
            <v>132SS</v>
          </cell>
          <cell r="Q287" t="str">
            <v>Various</v>
          </cell>
          <cell r="R287">
            <v>10</v>
          </cell>
          <cell r="W287">
            <v>0.5</v>
          </cell>
          <cell r="X287">
            <v>3.0096525096525104</v>
          </cell>
          <cell r="Y287">
            <v>6.4903474903474905</v>
          </cell>
        </row>
        <row r="288">
          <cell r="A288">
            <v>224</v>
          </cell>
          <cell r="B288" t="str">
            <v>Establish 132kV Susbtations - 2 years</v>
          </cell>
          <cell r="C288">
            <v>1</v>
          </cell>
          <cell r="D288">
            <v>41426</v>
          </cell>
          <cell r="E288">
            <v>100</v>
          </cell>
          <cell r="F288">
            <v>3</v>
          </cell>
          <cell r="G288">
            <v>40526</v>
          </cell>
          <cell r="H288">
            <v>7</v>
          </cell>
          <cell r="I288" t="str">
            <v>132kV Greenfield</v>
          </cell>
          <cell r="J288">
            <v>30</v>
          </cell>
          <cell r="N288" t="str">
            <v>Proposed</v>
          </cell>
          <cell r="O288" t="str">
            <v>132kV Substations Established - 2 years</v>
          </cell>
          <cell r="P288" t="str">
            <v>132SS</v>
          </cell>
          <cell r="Q288" t="str">
            <v>Various</v>
          </cell>
          <cell r="R288">
            <v>20</v>
          </cell>
          <cell r="Y288">
            <v>1</v>
          </cell>
          <cell r="Z288">
            <v>6.0193050193050208</v>
          </cell>
          <cell r="AA288">
            <v>12.980694980694981</v>
          </cell>
        </row>
        <row r="289">
          <cell r="A289">
            <v>225</v>
          </cell>
          <cell r="B289" t="str">
            <v>Establish 132kV Susbtations - 2 years</v>
          </cell>
          <cell r="C289">
            <v>1</v>
          </cell>
          <cell r="D289">
            <v>42156</v>
          </cell>
          <cell r="E289">
            <v>100</v>
          </cell>
          <cell r="F289">
            <v>3</v>
          </cell>
          <cell r="G289">
            <v>41256</v>
          </cell>
          <cell r="H289">
            <v>7</v>
          </cell>
          <cell r="I289" t="str">
            <v>132kV Greenfield</v>
          </cell>
          <cell r="J289">
            <v>30</v>
          </cell>
          <cell r="N289" t="str">
            <v>Proposed</v>
          </cell>
          <cell r="O289" t="str">
            <v>132kV Substations Established - 2 years</v>
          </cell>
          <cell r="P289" t="str">
            <v>132SS</v>
          </cell>
          <cell r="Q289" t="str">
            <v>Various</v>
          </cell>
          <cell r="R289">
            <v>10</v>
          </cell>
          <cell r="AA289">
            <v>0.5</v>
          </cell>
          <cell r="AB289">
            <v>3.0096525096525104</v>
          </cell>
          <cell r="AC289">
            <v>6.4903474903474905</v>
          </cell>
        </row>
        <row r="290">
          <cell r="A290">
            <v>226</v>
          </cell>
          <cell r="B290" t="str">
            <v>Establish 132kV Susbtations - 2 years</v>
          </cell>
          <cell r="C290">
            <v>1</v>
          </cell>
          <cell r="D290">
            <v>42887</v>
          </cell>
          <cell r="E290">
            <v>100</v>
          </cell>
          <cell r="F290">
            <v>3</v>
          </cell>
          <cell r="G290">
            <v>41987</v>
          </cell>
          <cell r="H290">
            <v>7</v>
          </cell>
          <cell r="I290" t="str">
            <v>132kV Greenfield</v>
          </cell>
          <cell r="J290">
            <v>30</v>
          </cell>
          <cell r="N290" t="str">
            <v>Proposed</v>
          </cell>
          <cell r="O290" t="str">
            <v>132kV Substations Established - 2 years</v>
          </cell>
          <cell r="P290" t="str">
            <v>132SS</v>
          </cell>
          <cell r="Q290" t="str">
            <v>Various</v>
          </cell>
          <cell r="R290">
            <v>20</v>
          </cell>
          <cell r="AC290">
            <v>1</v>
          </cell>
          <cell r="AD290">
            <v>6.0193050193050208</v>
          </cell>
          <cell r="AE290">
            <v>12.980694980694981</v>
          </cell>
        </row>
        <row r="291">
          <cell r="A291">
            <v>227</v>
          </cell>
          <cell r="B291" t="str">
            <v>Establish 132kV Susbtations - 2 years</v>
          </cell>
          <cell r="C291">
            <v>1</v>
          </cell>
          <cell r="D291">
            <v>43617</v>
          </cell>
          <cell r="E291">
            <v>100</v>
          </cell>
          <cell r="F291">
            <v>3</v>
          </cell>
          <cell r="G291">
            <v>42717</v>
          </cell>
          <cell r="H291">
            <v>7</v>
          </cell>
          <cell r="I291" t="str">
            <v>132kV Greenfield</v>
          </cell>
          <cell r="J291">
            <v>30</v>
          </cell>
          <cell r="N291" t="str">
            <v>Proposed</v>
          </cell>
          <cell r="O291" t="str">
            <v>132kV Transformer Replacements - 2 years</v>
          </cell>
          <cell r="P291" t="str">
            <v>132SS</v>
          </cell>
          <cell r="Q291" t="str">
            <v>Various</v>
          </cell>
          <cell r="R291">
            <v>10</v>
          </cell>
          <cell r="AE291">
            <v>0.5</v>
          </cell>
          <cell r="AF291">
            <v>3.0096525096525104</v>
          </cell>
          <cell r="AG291">
            <v>6.4903474903474905</v>
          </cell>
        </row>
        <row r="292">
          <cell r="A292">
            <v>228</v>
          </cell>
          <cell r="B292" t="str">
            <v>Rural 132kV Lines - 2 years</v>
          </cell>
          <cell r="C292">
            <v>1</v>
          </cell>
          <cell r="D292">
            <v>40695</v>
          </cell>
          <cell r="E292">
            <v>101</v>
          </cell>
          <cell r="F292">
            <v>1</v>
          </cell>
          <cell r="G292">
            <v>39255</v>
          </cell>
          <cell r="H292">
            <v>3</v>
          </cell>
          <cell r="I292" t="str">
            <v>TL -EIS</v>
          </cell>
          <cell r="J292">
            <v>48</v>
          </cell>
          <cell r="N292" t="str">
            <v>Proposed</v>
          </cell>
          <cell r="O292" t="str">
            <v>Rural 132kV Lines over 2 years</v>
          </cell>
          <cell r="P292" t="str">
            <v>TL EIS</v>
          </cell>
          <cell r="Q292" t="str">
            <v>Various</v>
          </cell>
          <cell r="R292">
            <v>50</v>
          </cell>
          <cell r="U292">
            <v>2.5641025641025647E-2</v>
          </cell>
          <cell r="V292">
            <v>2.1410256410256414</v>
          </cell>
          <cell r="W292">
            <v>2.1133333333333342</v>
          </cell>
          <cell r="X292">
            <v>10.976276150627619</v>
          </cell>
          <cell r="Y292">
            <v>34.74372384937238</v>
          </cell>
        </row>
        <row r="293">
          <cell r="A293">
            <v>229</v>
          </cell>
          <cell r="B293" t="str">
            <v>Rural 132kV Lines - 2 years</v>
          </cell>
          <cell r="C293">
            <v>1</v>
          </cell>
          <cell r="D293">
            <v>41426</v>
          </cell>
          <cell r="E293">
            <v>101</v>
          </cell>
          <cell r="F293">
            <v>1</v>
          </cell>
          <cell r="G293">
            <v>39986</v>
          </cell>
          <cell r="H293">
            <v>3</v>
          </cell>
          <cell r="I293" t="str">
            <v>TL -EIS</v>
          </cell>
          <cell r="J293">
            <v>48</v>
          </cell>
          <cell r="N293" t="str">
            <v>Proposed</v>
          </cell>
          <cell r="O293" t="str">
            <v>Rural 132kV Lines over 2 years</v>
          </cell>
          <cell r="P293" t="str">
            <v>TL EIS</v>
          </cell>
          <cell r="Q293" t="str">
            <v>Various</v>
          </cell>
          <cell r="R293">
            <v>75</v>
          </cell>
          <cell r="W293">
            <v>3.8461538461538471E-2</v>
          </cell>
          <cell r="X293">
            <v>3.2115384615384626</v>
          </cell>
          <cell r="Y293">
            <v>3.17</v>
          </cell>
          <cell r="Z293">
            <v>16.464414225941425</v>
          </cell>
          <cell r="AA293">
            <v>52.115585774058566</v>
          </cell>
        </row>
        <row r="294">
          <cell r="A294">
            <v>230</v>
          </cell>
          <cell r="B294" t="str">
            <v>Rural 132kV Lines - 2 years</v>
          </cell>
          <cell r="C294">
            <v>1</v>
          </cell>
          <cell r="D294">
            <v>42156</v>
          </cell>
          <cell r="E294">
            <v>101</v>
          </cell>
          <cell r="F294">
            <v>1</v>
          </cell>
          <cell r="G294">
            <v>40716</v>
          </cell>
          <cell r="H294">
            <v>3</v>
          </cell>
          <cell r="I294" t="str">
            <v>TL -EIS</v>
          </cell>
          <cell r="J294">
            <v>48</v>
          </cell>
          <cell r="N294" t="str">
            <v>Proposed</v>
          </cell>
          <cell r="O294" t="str">
            <v>Rural 132kV Lines over 2 years</v>
          </cell>
          <cell r="P294" t="str">
            <v>TL EIS</v>
          </cell>
          <cell r="Q294" t="str">
            <v>Various</v>
          </cell>
          <cell r="R294">
            <v>50</v>
          </cell>
          <cell r="Y294">
            <v>2.5641025641025647E-2</v>
          </cell>
          <cell r="Z294">
            <v>2.1410256410256414</v>
          </cell>
          <cell r="AA294">
            <v>2.1133333333333342</v>
          </cell>
          <cell r="AB294">
            <v>10.976276150627619</v>
          </cell>
          <cell r="AC294">
            <v>34.74372384937238</v>
          </cell>
        </row>
        <row r="295">
          <cell r="A295">
            <v>231</v>
          </cell>
          <cell r="B295" t="str">
            <v>Rural 132kV Lines - 2 years</v>
          </cell>
          <cell r="C295">
            <v>1</v>
          </cell>
          <cell r="D295">
            <v>42887</v>
          </cell>
          <cell r="E295">
            <v>101</v>
          </cell>
          <cell r="F295">
            <v>1</v>
          </cell>
          <cell r="G295">
            <v>41447</v>
          </cell>
          <cell r="H295">
            <v>3</v>
          </cell>
          <cell r="I295" t="str">
            <v>TL -EIS</v>
          </cell>
          <cell r="J295">
            <v>48</v>
          </cell>
          <cell r="N295" t="str">
            <v>Proposed</v>
          </cell>
          <cell r="O295" t="str">
            <v>Rural 132kV Lines over 2 years</v>
          </cell>
          <cell r="P295" t="str">
            <v>TL EIS</v>
          </cell>
          <cell r="Q295" t="str">
            <v>Various</v>
          </cell>
          <cell r="R295">
            <v>75</v>
          </cell>
          <cell r="AA295">
            <v>3.8461538461538471E-2</v>
          </cell>
          <cell r="AB295">
            <v>3.2115384615384626</v>
          </cell>
          <cell r="AC295">
            <v>3.17</v>
          </cell>
          <cell r="AD295">
            <v>16.464414225941425</v>
          </cell>
          <cell r="AE295">
            <v>52.115585774058566</v>
          </cell>
        </row>
        <row r="296">
          <cell r="A296">
            <v>232</v>
          </cell>
          <cell r="B296" t="str">
            <v>Rural 132kV Lines - 2 years</v>
          </cell>
          <cell r="C296">
            <v>1</v>
          </cell>
          <cell r="D296">
            <v>43617</v>
          </cell>
          <cell r="E296">
            <v>101</v>
          </cell>
          <cell r="F296">
            <v>1</v>
          </cell>
          <cell r="G296">
            <v>42177</v>
          </cell>
          <cell r="H296">
            <v>3</v>
          </cell>
          <cell r="I296" t="str">
            <v>TL -EIS</v>
          </cell>
          <cell r="J296">
            <v>48</v>
          </cell>
          <cell r="N296" t="str">
            <v>Proposed</v>
          </cell>
          <cell r="O296" t="str">
            <v>Rural 132kV Lines over 2 years</v>
          </cell>
          <cell r="P296" t="str">
            <v>TL EIS</v>
          </cell>
          <cell r="Q296" t="str">
            <v>Various</v>
          </cell>
          <cell r="R296">
            <v>50</v>
          </cell>
          <cell r="AC296">
            <v>2.5641025641025647E-2</v>
          </cell>
          <cell r="AD296">
            <v>2.1410256410256414</v>
          </cell>
          <cell r="AE296">
            <v>2.1133333333333342</v>
          </cell>
          <cell r="AF296">
            <v>10.976276150627619</v>
          </cell>
          <cell r="AG296">
            <v>34.74372384937238</v>
          </cell>
        </row>
        <row r="297">
          <cell r="A297">
            <v>233</v>
          </cell>
          <cell r="B297" t="str">
            <v>Miscellaneous Projects (2010-2019)</v>
          </cell>
          <cell r="C297">
            <v>1</v>
          </cell>
          <cell r="D297">
            <v>40695</v>
          </cell>
          <cell r="E297">
            <v>102</v>
          </cell>
          <cell r="F297">
            <v>3</v>
          </cell>
          <cell r="G297">
            <v>39975</v>
          </cell>
          <cell r="H297">
            <v>9</v>
          </cell>
          <cell r="I297" t="str">
            <v>330/132kV Aug</v>
          </cell>
          <cell r="J297">
            <v>24</v>
          </cell>
          <cell r="N297" t="str">
            <v>Proposed</v>
          </cell>
          <cell r="O297" t="str">
            <v>Miscellaneous Projects</v>
          </cell>
          <cell r="P297" t="str">
            <v>330TX</v>
          </cell>
          <cell r="Q297" t="str">
            <v>Various</v>
          </cell>
          <cell r="R297">
            <v>80</v>
          </cell>
          <cell r="W297">
            <v>0.19047619047619049</v>
          </cell>
          <cell r="X297">
            <v>11.05952380952381</v>
          </cell>
          <cell r="Y297">
            <v>68.75</v>
          </cell>
        </row>
        <row r="298">
          <cell r="A298">
            <v>234</v>
          </cell>
          <cell r="B298" t="str">
            <v>Miscellaneous Projects (2010-2019)</v>
          </cell>
          <cell r="C298">
            <v>1</v>
          </cell>
          <cell r="D298">
            <v>41426</v>
          </cell>
          <cell r="E298">
            <v>102</v>
          </cell>
          <cell r="F298">
            <v>3</v>
          </cell>
          <cell r="G298">
            <v>40706</v>
          </cell>
          <cell r="H298">
            <v>9</v>
          </cell>
          <cell r="I298" t="str">
            <v>330/132kV Aug</v>
          </cell>
          <cell r="J298">
            <v>24</v>
          </cell>
          <cell r="N298" t="str">
            <v>Proposed</v>
          </cell>
          <cell r="O298" t="str">
            <v>Miscellaneous Projects</v>
          </cell>
          <cell r="P298" t="str">
            <v>330TX</v>
          </cell>
          <cell r="Q298" t="str">
            <v>Various</v>
          </cell>
          <cell r="R298">
            <v>80</v>
          </cell>
          <cell r="Y298">
            <v>0.19047619047619049</v>
          </cell>
          <cell r="Z298">
            <v>11.05952380952381</v>
          </cell>
          <cell r="AA298">
            <v>68.75</v>
          </cell>
        </row>
        <row r="299">
          <cell r="A299">
            <v>235</v>
          </cell>
          <cell r="B299" t="str">
            <v>Miscellaneous Projects (2010-2019)</v>
          </cell>
          <cell r="C299">
            <v>1</v>
          </cell>
          <cell r="D299">
            <v>42156</v>
          </cell>
          <cell r="E299">
            <v>102</v>
          </cell>
          <cell r="F299">
            <v>3</v>
          </cell>
          <cell r="G299">
            <v>41436</v>
          </cell>
          <cell r="H299">
            <v>9</v>
          </cell>
          <cell r="I299" t="str">
            <v>330/132kV Aug</v>
          </cell>
          <cell r="J299">
            <v>24</v>
          </cell>
          <cell r="N299" t="str">
            <v>Proposed</v>
          </cell>
          <cell r="O299" t="str">
            <v>Miscellaneous Projects</v>
          </cell>
          <cell r="P299" t="str">
            <v>330TX</v>
          </cell>
          <cell r="Q299" t="str">
            <v>Various</v>
          </cell>
          <cell r="R299">
            <v>80</v>
          </cell>
          <cell r="AA299">
            <v>0.19047619047619049</v>
          </cell>
          <cell r="AB299">
            <v>11.05952380952381</v>
          </cell>
          <cell r="AC299">
            <v>68.75</v>
          </cell>
        </row>
        <row r="300">
          <cell r="A300">
            <v>236</v>
          </cell>
          <cell r="B300" t="str">
            <v>Miscellaneous Projects (2010-2019)</v>
          </cell>
          <cell r="C300">
            <v>1</v>
          </cell>
          <cell r="D300">
            <v>42887</v>
          </cell>
          <cell r="E300">
            <v>102</v>
          </cell>
          <cell r="F300">
            <v>3</v>
          </cell>
          <cell r="G300">
            <v>42167</v>
          </cell>
          <cell r="H300">
            <v>9</v>
          </cell>
          <cell r="I300" t="str">
            <v>330/132kV Aug</v>
          </cell>
          <cell r="J300">
            <v>24</v>
          </cell>
          <cell r="N300" t="str">
            <v>Proposed</v>
          </cell>
          <cell r="O300" t="str">
            <v>Miscellaneous Projects</v>
          </cell>
          <cell r="P300" t="str">
            <v>330TX</v>
          </cell>
          <cell r="Q300" t="str">
            <v>Various</v>
          </cell>
          <cell r="R300">
            <v>80</v>
          </cell>
          <cell r="AC300">
            <v>0.19047619047619049</v>
          </cell>
          <cell r="AD300">
            <v>11.05952380952381</v>
          </cell>
          <cell r="AE300">
            <v>68.75</v>
          </cell>
        </row>
        <row r="301">
          <cell r="A301">
            <v>237</v>
          </cell>
          <cell r="B301" t="str">
            <v>Miscellaneous Projects (2010-2019)</v>
          </cell>
          <cell r="C301">
            <v>1</v>
          </cell>
          <cell r="D301">
            <v>43617</v>
          </cell>
          <cell r="E301">
            <v>102</v>
          </cell>
          <cell r="F301">
            <v>3</v>
          </cell>
          <cell r="G301">
            <v>42897</v>
          </cell>
          <cell r="H301">
            <v>9</v>
          </cell>
          <cell r="I301" t="str">
            <v>330/132kV Aug</v>
          </cell>
          <cell r="J301">
            <v>24</v>
          </cell>
          <cell r="N301" t="str">
            <v>Proposed</v>
          </cell>
          <cell r="O301" t="str">
            <v>Miscellaneous Projects</v>
          </cell>
          <cell r="P301" t="str">
            <v>330TX</v>
          </cell>
          <cell r="Q301" t="str">
            <v>Various</v>
          </cell>
          <cell r="R301">
            <v>80</v>
          </cell>
          <cell r="AE301">
            <v>0.19047619047619049</v>
          </cell>
          <cell r="AF301">
            <v>11.05952380952381</v>
          </cell>
          <cell r="AG301">
            <v>68.75</v>
          </cell>
        </row>
        <row r="303">
          <cell r="A303" t="str">
            <v>Asset Replacement Projects</v>
          </cell>
        </row>
        <row r="304">
          <cell r="B304" t="str">
            <v>Cooma Area</v>
          </cell>
          <cell r="O304" t="str">
            <v>Replacement of 11kV Regulators (3 off)</v>
          </cell>
        </row>
        <row r="305">
          <cell r="B305" t="str">
            <v>Orange Substation</v>
          </cell>
          <cell r="O305" t="str">
            <v>Replacement of Orange 132/66kV Transformers</v>
          </cell>
        </row>
        <row r="306">
          <cell r="B306" t="str">
            <v>Queanbeyan Substation Refurbishment</v>
          </cell>
          <cell r="O306" t="str">
            <v>Replacement of the Queanbeyan Transformers</v>
          </cell>
        </row>
        <row r="307">
          <cell r="B307" t="str">
            <v>Queanbeyan Substation Refurbishment</v>
          </cell>
          <cell r="O307" t="str">
            <v>Replacement of the Queanbeyan 132kV &amp; 66kV switchyards</v>
          </cell>
        </row>
        <row r="308">
          <cell r="B308" t="str">
            <v>Queanbeyan Substation Refurbishment</v>
          </cell>
          <cell r="O308" t="str">
            <v>Replacement of the Queanbeyan Secondary Systems</v>
          </cell>
        </row>
        <row r="309">
          <cell r="B309" t="str">
            <v>Canberra Substation - Secondary Systems</v>
          </cell>
          <cell r="O309" t="str">
            <v>Replacement of the Canberra Tunnel Board</v>
          </cell>
        </row>
        <row r="310">
          <cell r="B310" t="str">
            <v xml:space="preserve">Yass-Wagga 132kV Line Refurbishment </v>
          </cell>
          <cell r="O310" t="str">
            <v>Replacement of 132kV structures</v>
          </cell>
        </row>
        <row r="311">
          <cell r="B311" t="str">
            <v xml:space="preserve">Yass-Wagga 132kV Line Refurbishment </v>
          </cell>
          <cell r="O311" t="str">
            <v>Replacement of 132kV structures and conductor</v>
          </cell>
        </row>
        <row r="312">
          <cell r="B312" t="str">
            <v>Darlington Pt to Coleambally 132kV Line</v>
          </cell>
          <cell r="O312" t="str">
            <v>Second Darlington Point to Coleambally 132kV Line</v>
          </cell>
        </row>
        <row r="313">
          <cell r="B313" t="str">
            <v>Darlington Pt to Coleambally 132kV Line</v>
          </cell>
          <cell r="O313" t="str">
            <v>Coleambally SS Augmentation</v>
          </cell>
        </row>
        <row r="314">
          <cell r="B314" t="str">
            <v>Darlington Pt to Coleambally 132kV Line</v>
          </cell>
          <cell r="O314" t="str">
            <v>Darlington Point 132kV Augmentations</v>
          </cell>
        </row>
        <row r="315">
          <cell r="B315" t="str">
            <v>Dapto 330/132kV Transformer</v>
          </cell>
          <cell r="O315" t="str">
            <v>Dapto 330/132kV Transformer (4th unit in No.2 Position)</v>
          </cell>
        </row>
        <row r="316">
          <cell r="B316" t="str">
            <v>Sydney West 330kV Upgrade</v>
          </cell>
          <cell r="O316" t="str">
            <v>Double Breaker on 30 Liverpol circuit at Sydney West</v>
          </cell>
        </row>
        <row r="317">
          <cell r="B317" t="str">
            <v>Power Station Connections</v>
          </cell>
          <cell r="O317" t="str">
            <v>Ulan 2x500MW units (30km to Wollar)</v>
          </cell>
        </row>
        <row r="318">
          <cell r="B318" t="str">
            <v>Power Station Connections</v>
          </cell>
          <cell r="O318" t="str">
            <v>Mt Piper 3 &amp; 4 units connected to 500kV switchyard</v>
          </cell>
        </row>
        <row r="319">
          <cell r="B319" t="str">
            <v>Power Station Connections</v>
          </cell>
          <cell r="O319" t="str">
            <v>GT plant connected at Uranquinity</v>
          </cell>
        </row>
        <row r="320">
          <cell r="B320" t="str">
            <v>Power Station Connections</v>
          </cell>
          <cell r="O320" t="str">
            <v>GT plant connected at Tomago</v>
          </cell>
        </row>
        <row r="321">
          <cell r="B321" t="str">
            <v>Power Station Connections</v>
          </cell>
          <cell r="O321" t="str">
            <v>GT plant connected at Eraring</v>
          </cell>
        </row>
        <row r="322">
          <cell r="B322" t="str">
            <v>Power Station Connections</v>
          </cell>
          <cell r="O322" t="str">
            <v>GT plant connected at Munmorah</v>
          </cell>
        </row>
        <row r="323">
          <cell r="B323" t="str">
            <v>Power Station Connections</v>
          </cell>
          <cell r="O323" t="str">
            <v>GT plant connected at Tallawarra</v>
          </cell>
        </row>
        <row r="324">
          <cell r="B324" t="str">
            <v>Power Station Connections</v>
          </cell>
          <cell r="O324" t="str">
            <v>GT plant connected at Marulan</v>
          </cell>
        </row>
        <row r="335">
          <cell r="A335" t="str">
            <v>Previous Committed List</v>
          </cell>
        </row>
        <row r="336">
          <cell r="A336">
            <v>1</v>
          </cell>
          <cell r="B336" t="str">
            <v>Newcastle and Lower North Coast Supply - Committed</v>
          </cell>
          <cell r="C336">
            <v>1</v>
          </cell>
          <cell r="D336">
            <v>38322</v>
          </cell>
          <cell r="E336">
            <v>39</v>
          </cell>
          <cell r="F336">
            <v>3</v>
          </cell>
          <cell r="G336">
            <v>38292</v>
          </cell>
          <cell r="H336">
            <v>6</v>
          </cell>
          <cell r="I336" t="str">
            <v>330/132kV Greenfield</v>
          </cell>
          <cell r="J336">
            <v>1</v>
          </cell>
          <cell r="L336" t="str">
            <v>6.5.7</v>
          </cell>
          <cell r="M336" t="str">
            <v>Comm</v>
          </cell>
          <cell r="N336" t="str">
            <v>Committed</v>
          </cell>
          <cell r="O336" t="str">
            <v>Establishment of Waratah West 330/132kV Sub - Contract</v>
          </cell>
          <cell r="P336" t="str">
            <v>330SS</v>
          </cell>
          <cell r="Q336" t="str">
            <v>Northern</v>
          </cell>
          <cell r="R336">
            <v>14</v>
          </cell>
        </row>
        <row r="337">
          <cell r="A337">
            <v>2</v>
          </cell>
          <cell r="B337" t="str">
            <v>Sydney West SVC</v>
          </cell>
          <cell r="C337">
            <v>1</v>
          </cell>
          <cell r="D337">
            <v>38322</v>
          </cell>
          <cell r="E337">
            <v>55</v>
          </cell>
          <cell r="F337">
            <v>3</v>
          </cell>
          <cell r="G337">
            <v>38292</v>
          </cell>
          <cell r="H337">
            <v>6</v>
          </cell>
          <cell r="I337" t="str">
            <v>330/132kV Greenfield</v>
          </cell>
          <cell r="J337">
            <v>1</v>
          </cell>
          <cell r="L337" t="str">
            <v>5.2.2</v>
          </cell>
          <cell r="M337" t="str">
            <v>Const</v>
          </cell>
          <cell r="N337" t="str">
            <v>Committed</v>
          </cell>
          <cell r="O337" t="str">
            <v>Sydney West SVC - Contract</v>
          </cell>
          <cell r="P337" t="str">
            <v>SVC</v>
          </cell>
          <cell r="Q337" t="str">
            <v>Central</v>
          </cell>
          <cell r="R337">
            <v>20</v>
          </cell>
        </row>
        <row r="338">
          <cell r="A338">
            <v>3</v>
          </cell>
          <cell r="B338" t="str">
            <v>Waratah West - 330 kV Transformation</v>
          </cell>
          <cell r="C338">
            <v>1</v>
          </cell>
          <cell r="D338">
            <v>38322</v>
          </cell>
          <cell r="E338">
            <v>63</v>
          </cell>
          <cell r="F338">
            <v>3</v>
          </cell>
          <cell r="G338">
            <v>38292</v>
          </cell>
          <cell r="H338">
            <v>6</v>
          </cell>
          <cell r="I338" t="str">
            <v>330/132kV Greenfield</v>
          </cell>
          <cell r="J338">
            <v>1</v>
          </cell>
          <cell r="L338" t="str">
            <v>5.2.1</v>
          </cell>
          <cell r="M338" t="str">
            <v>Const</v>
          </cell>
          <cell r="N338" t="str">
            <v>Committed</v>
          </cell>
          <cell r="O338" t="str">
            <v>Waratah West- 330kV Tx1 for PDR T2059 Tomago Smelter Upgrade</v>
          </cell>
          <cell r="P338" t="str">
            <v>330SS</v>
          </cell>
          <cell r="Q338" t="str">
            <v>Northern</v>
          </cell>
        </row>
        <row r="339">
          <cell r="A339">
            <v>4</v>
          </cell>
          <cell r="B339" t="str">
            <v>Yass 330 kV Substation Equipment Replacement</v>
          </cell>
          <cell r="C339">
            <v>1</v>
          </cell>
          <cell r="D339">
            <v>38534</v>
          </cell>
          <cell r="E339">
            <v>68</v>
          </cell>
          <cell r="F339">
            <v>3</v>
          </cell>
          <cell r="G339">
            <v>38292</v>
          </cell>
          <cell r="H339">
            <v>6</v>
          </cell>
          <cell r="I339" t="str">
            <v>330/132kV Greenfield</v>
          </cell>
          <cell r="J339">
            <v>8.0666666666666664</v>
          </cell>
          <cell r="L339" t="str">
            <v>5.2.7</v>
          </cell>
          <cell r="M339" t="str">
            <v>Const</v>
          </cell>
          <cell r="N339" t="str">
            <v>Committed</v>
          </cell>
          <cell r="O339" t="str">
            <v>Yass 330kV Substation Refurbishment - Contract</v>
          </cell>
          <cell r="P339" t="str">
            <v>330SS</v>
          </cell>
          <cell r="Q339" t="str">
            <v>Southern</v>
          </cell>
          <cell r="R339">
            <v>32</v>
          </cell>
        </row>
        <row r="340">
          <cell r="A340">
            <v>5</v>
          </cell>
          <cell r="B340" t="str">
            <v>Yass 330 kV Substation Equipment Replacement</v>
          </cell>
          <cell r="C340">
            <v>1</v>
          </cell>
          <cell r="D340">
            <v>38534</v>
          </cell>
          <cell r="E340">
            <v>68</v>
          </cell>
          <cell r="F340">
            <v>2</v>
          </cell>
          <cell r="G340">
            <v>38292</v>
          </cell>
          <cell r="H340">
            <v>2</v>
          </cell>
          <cell r="I340" t="str">
            <v>EHV TL -REF</v>
          </cell>
          <cell r="J340">
            <v>8.0666666666666664</v>
          </cell>
          <cell r="L340" t="str">
            <v>5.2.7</v>
          </cell>
          <cell r="M340" t="str">
            <v>Const</v>
          </cell>
          <cell r="N340" t="str">
            <v>Committed</v>
          </cell>
          <cell r="O340" t="str">
            <v>Yass TL Re-arrangements associated with Sub - Contract</v>
          </cell>
          <cell r="P340" t="str">
            <v>TL REF</v>
          </cell>
          <cell r="Q340" t="str">
            <v>Southern</v>
          </cell>
          <cell r="R340">
            <v>6</v>
          </cell>
        </row>
        <row r="341">
          <cell r="A341">
            <v>6</v>
          </cell>
          <cell r="B341" t="str">
            <v>Newcastle and Lower North Coast Supply - Committed</v>
          </cell>
          <cell r="C341">
            <v>1</v>
          </cell>
          <cell r="D341">
            <v>38322</v>
          </cell>
          <cell r="E341">
            <v>39</v>
          </cell>
          <cell r="F341">
            <v>3</v>
          </cell>
          <cell r="G341">
            <v>38292</v>
          </cell>
          <cell r="H341">
            <v>9</v>
          </cell>
          <cell r="I341" t="str">
            <v>330/132kV Aug</v>
          </cell>
          <cell r="J341">
            <v>1</v>
          </cell>
          <cell r="L341" t="str">
            <v>6.5.7</v>
          </cell>
          <cell r="M341" t="str">
            <v>Comm</v>
          </cell>
          <cell r="N341" t="str">
            <v>Committed</v>
          </cell>
          <cell r="O341" t="str">
            <v>Tomago 330kV SS Augmentations - Contract</v>
          </cell>
          <cell r="P341" t="str">
            <v>330SS</v>
          </cell>
          <cell r="Q341" t="str">
            <v>Northern</v>
          </cell>
          <cell r="R341">
            <v>4</v>
          </cell>
        </row>
        <row r="342">
          <cell r="A342">
            <v>7</v>
          </cell>
          <cell r="B342" t="str">
            <v>Newcastle and Lower North Coast Supply - Committed</v>
          </cell>
          <cell r="C342">
            <v>1</v>
          </cell>
          <cell r="D342">
            <v>38322</v>
          </cell>
          <cell r="E342">
            <v>39</v>
          </cell>
          <cell r="F342">
            <v>3</v>
          </cell>
          <cell r="G342">
            <v>38292</v>
          </cell>
          <cell r="H342">
            <v>9</v>
          </cell>
          <cell r="I342" t="str">
            <v>330/132kV Aug</v>
          </cell>
          <cell r="J342">
            <v>1</v>
          </cell>
          <cell r="L342" t="str">
            <v>6.5.7</v>
          </cell>
          <cell r="M342" t="str">
            <v>Comm</v>
          </cell>
          <cell r="N342" t="str">
            <v>Committed</v>
          </cell>
          <cell r="O342" t="str">
            <v>Newcastle 330/132kV Substation Augmentations - Contract</v>
          </cell>
          <cell r="P342" t="str">
            <v>330SS</v>
          </cell>
          <cell r="Q342" t="str">
            <v>Northern</v>
          </cell>
          <cell r="R342">
            <v>1</v>
          </cell>
        </row>
        <row r="343">
          <cell r="A343">
            <v>8</v>
          </cell>
          <cell r="B343" t="str">
            <v>Newcastle and Lower North Coast Supply - Committed</v>
          </cell>
          <cell r="C343">
            <v>1</v>
          </cell>
          <cell r="D343">
            <v>38322</v>
          </cell>
          <cell r="E343">
            <v>39</v>
          </cell>
          <cell r="F343">
            <v>2</v>
          </cell>
          <cell r="G343">
            <v>38292</v>
          </cell>
          <cell r="H343">
            <v>4</v>
          </cell>
          <cell r="I343" t="str">
            <v>TL -REF</v>
          </cell>
          <cell r="J343">
            <v>1</v>
          </cell>
          <cell r="L343" t="str">
            <v>6.5.7</v>
          </cell>
          <cell r="M343" t="str">
            <v>Comm</v>
          </cell>
          <cell r="N343" t="str">
            <v>Committed</v>
          </cell>
          <cell r="O343" t="str">
            <v>Tomago/Waratah West minor line alterations - Contract</v>
          </cell>
          <cell r="P343" t="str">
            <v>TL REF</v>
          </cell>
          <cell r="Q343" t="str">
            <v>Northern</v>
          </cell>
          <cell r="R343">
            <v>1</v>
          </cell>
        </row>
        <row r="344">
          <cell r="A344">
            <v>9</v>
          </cell>
          <cell r="B344" t="str">
            <v>Waratah West - 330 kV Transformation</v>
          </cell>
          <cell r="C344">
            <v>1</v>
          </cell>
          <cell r="D344">
            <v>38322</v>
          </cell>
          <cell r="E344">
            <v>64</v>
          </cell>
          <cell r="F344">
            <v>3</v>
          </cell>
          <cell r="G344">
            <v>38292</v>
          </cell>
          <cell r="H344">
            <v>9</v>
          </cell>
          <cell r="I344" t="str">
            <v>330/132kV Aug</v>
          </cell>
          <cell r="J344">
            <v>1</v>
          </cell>
          <cell r="L344" t="str">
            <v>5.2.1</v>
          </cell>
          <cell r="M344" t="str">
            <v>Const</v>
          </cell>
          <cell r="N344" t="str">
            <v>Committed</v>
          </cell>
          <cell r="O344" t="str">
            <v>Tomago SS Augmentation for PDR T2059 Tomago Smelter Upgrade</v>
          </cell>
          <cell r="P344" t="str">
            <v>330SS</v>
          </cell>
          <cell r="Q344" t="str">
            <v>Northern</v>
          </cell>
        </row>
        <row r="345">
          <cell r="A345">
            <v>10</v>
          </cell>
          <cell r="B345" t="str">
            <v>Waratah West - 330 kV Transformation</v>
          </cell>
          <cell r="C345">
            <v>1</v>
          </cell>
          <cell r="D345">
            <v>38322</v>
          </cell>
          <cell r="E345">
            <v>64</v>
          </cell>
          <cell r="F345">
            <v>3</v>
          </cell>
          <cell r="G345">
            <v>38292</v>
          </cell>
          <cell r="H345">
            <v>9</v>
          </cell>
          <cell r="I345" t="str">
            <v>330/132kV Aug</v>
          </cell>
          <cell r="J345">
            <v>1</v>
          </cell>
          <cell r="L345" t="str">
            <v>5.2.1</v>
          </cell>
          <cell r="M345" t="str">
            <v>Const</v>
          </cell>
          <cell r="N345" t="str">
            <v>Committed</v>
          </cell>
          <cell r="O345" t="str">
            <v>Newcastle SS Augmentation for PDR T2059 Tomago Smelter Upgrade</v>
          </cell>
          <cell r="P345" t="str">
            <v>330SS</v>
          </cell>
          <cell r="Q345" t="str">
            <v>Northern</v>
          </cell>
        </row>
        <row r="346">
          <cell r="A346">
            <v>11</v>
          </cell>
          <cell r="B346" t="str">
            <v>Waratah West - 330 kV Transformation</v>
          </cell>
          <cell r="C346">
            <v>1</v>
          </cell>
          <cell r="D346">
            <v>38322</v>
          </cell>
          <cell r="E346">
            <v>46</v>
          </cell>
          <cell r="F346">
            <v>2</v>
          </cell>
          <cell r="G346">
            <v>38292</v>
          </cell>
          <cell r="H346">
            <v>4</v>
          </cell>
          <cell r="I346" t="str">
            <v>TL -REF</v>
          </cell>
          <cell r="J346">
            <v>1</v>
          </cell>
          <cell r="L346" t="str">
            <v>5.2.1</v>
          </cell>
          <cell r="M346" t="str">
            <v>Const</v>
          </cell>
          <cell r="N346" t="str">
            <v>Committed</v>
          </cell>
          <cell r="O346" t="str">
            <v>95W TL for PDR T2059 Tomago Smelter Upgrade</v>
          </cell>
          <cell r="P346" t="str">
            <v>TL REF</v>
          </cell>
          <cell r="Q346" t="str">
            <v>Northern</v>
          </cell>
        </row>
        <row r="347">
          <cell r="A347">
            <v>12</v>
          </cell>
          <cell r="B347" t="str">
            <v>Waratah West - 330 kV Transformation</v>
          </cell>
          <cell r="C347">
            <v>1</v>
          </cell>
          <cell r="D347">
            <v>38322</v>
          </cell>
          <cell r="E347">
            <v>64</v>
          </cell>
          <cell r="F347">
            <v>2</v>
          </cell>
          <cell r="G347">
            <v>38292</v>
          </cell>
          <cell r="H347">
            <v>4</v>
          </cell>
          <cell r="I347" t="str">
            <v>TL -REF</v>
          </cell>
          <cell r="J347">
            <v>1</v>
          </cell>
          <cell r="L347" t="str">
            <v>5.2.1</v>
          </cell>
          <cell r="M347" t="str">
            <v>Const</v>
          </cell>
          <cell r="N347" t="str">
            <v>Committed</v>
          </cell>
          <cell r="O347" t="str">
            <v>95N TL Uprating for PDR T2059 Tomago Smelter Upgrade</v>
          </cell>
          <cell r="P347" t="str">
            <v>TL REF</v>
          </cell>
          <cell r="Q347" t="str">
            <v>Northern</v>
          </cell>
        </row>
        <row r="348">
          <cell r="A348">
            <v>13</v>
          </cell>
          <cell r="B348" t="str">
            <v>Wollar - Wellington 330 kV Line &amp; Wollar 330 kV Sw Stn</v>
          </cell>
          <cell r="C348">
            <v>1</v>
          </cell>
          <cell r="D348">
            <v>39417</v>
          </cell>
          <cell r="E348">
            <v>65</v>
          </cell>
          <cell r="F348">
            <v>1</v>
          </cell>
          <cell r="G348">
            <v>38292</v>
          </cell>
          <cell r="H348">
            <v>1</v>
          </cell>
          <cell r="I348" t="str">
            <v>EHV TL -EIS</v>
          </cell>
          <cell r="J348">
            <v>37.5</v>
          </cell>
          <cell r="L348" t="str">
            <v>5.3.4</v>
          </cell>
          <cell r="M348" t="str">
            <v>Likely</v>
          </cell>
          <cell r="N348" t="str">
            <v>Committed</v>
          </cell>
          <cell r="O348" t="str">
            <v>Wollar to Wellington 330kV TL - Contract</v>
          </cell>
          <cell r="P348" t="str">
            <v>TL EIS</v>
          </cell>
          <cell r="Q348" t="str">
            <v>Central</v>
          </cell>
          <cell r="R348">
            <v>65</v>
          </cell>
        </row>
        <row r="349">
          <cell r="A349">
            <v>14</v>
          </cell>
          <cell r="B349" t="str">
            <v>Armidale, Mrln, Vales, Vinyd,Well'ton,&amp; Yass 330 kV Txs</v>
          </cell>
          <cell r="C349">
            <v>1</v>
          </cell>
          <cell r="D349">
            <v>38292</v>
          </cell>
          <cell r="E349">
            <v>3</v>
          </cell>
          <cell r="F349">
            <v>3</v>
          </cell>
          <cell r="G349">
            <v>38292</v>
          </cell>
          <cell r="H349">
            <v>11</v>
          </cell>
          <cell r="I349" t="str">
            <v>Transformer Replace</v>
          </cell>
          <cell r="J349">
            <v>0</v>
          </cell>
          <cell r="L349" t="str">
            <v>6.3.1</v>
          </cell>
          <cell r="M349" t="str">
            <v>Likely</v>
          </cell>
          <cell r="N349" t="str">
            <v>Committed</v>
          </cell>
          <cell r="O349" t="str">
            <v>Vineyard 330kV SS- Replacement of No.2 Tx - Contract</v>
          </cell>
          <cell r="P349" t="str">
            <v>330TX</v>
          </cell>
          <cell r="Q349" t="str">
            <v>Central</v>
          </cell>
          <cell r="R349">
            <v>5</v>
          </cell>
        </row>
        <row r="350">
          <cell r="A350">
            <v>15</v>
          </cell>
          <cell r="B350" t="str">
            <v>Liverpool Third 330/132 kV Transformer</v>
          </cell>
          <cell r="C350">
            <v>1</v>
          </cell>
          <cell r="D350">
            <v>38322</v>
          </cell>
          <cell r="E350">
            <v>28</v>
          </cell>
          <cell r="F350">
            <v>3</v>
          </cell>
          <cell r="G350">
            <v>38292</v>
          </cell>
          <cell r="H350">
            <v>11</v>
          </cell>
          <cell r="I350" t="str">
            <v>Transformer Replace</v>
          </cell>
          <cell r="J350">
            <v>1</v>
          </cell>
          <cell r="L350" t="str">
            <v>5.2.3</v>
          </cell>
          <cell r="M350" t="str">
            <v>Const</v>
          </cell>
          <cell r="N350" t="str">
            <v>Committed</v>
          </cell>
          <cell r="O350" t="str">
            <v>Liverpool Third Transformer - Contract</v>
          </cell>
          <cell r="P350" t="str">
            <v>330SS</v>
          </cell>
          <cell r="Q350" t="str">
            <v>Central</v>
          </cell>
          <cell r="R350">
            <v>9</v>
          </cell>
        </row>
        <row r="351">
          <cell r="A351">
            <v>16</v>
          </cell>
          <cell r="B351" t="str">
            <v>Coffs Harbour: 330/132 kV Substation</v>
          </cell>
          <cell r="C351">
            <v>1</v>
          </cell>
          <cell r="D351">
            <v>38961</v>
          </cell>
          <cell r="E351">
            <v>9</v>
          </cell>
          <cell r="F351">
            <v>3</v>
          </cell>
          <cell r="G351">
            <v>38292</v>
          </cell>
          <cell r="H351">
            <v>6</v>
          </cell>
          <cell r="I351" t="str">
            <v>330/132kV Greenfield</v>
          </cell>
          <cell r="J351">
            <v>22.3</v>
          </cell>
          <cell r="L351" t="str">
            <v>5.3.1</v>
          </cell>
          <cell r="M351" t="str">
            <v>Likely</v>
          </cell>
          <cell r="N351" t="str">
            <v>Committed</v>
          </cell>
          <cell r="O351" t="str">
            <v>Coffs Harbour 330/132kV Substation - Contract</v>
          </cell>
          <cell r="P351" t="str">
            <v>330SS</v>
          </cell>
          <cell r="Q351" t="str">
            <v>Northern</v>
          </cell>
          <cell r="R351">
            <v>18</v>
          </cell>
        </row>
        <row r="352">
          <cell r="A352">
            <v>17</v>
          </cell>
          <cell r="B352" t="str">
            <v>Coffs Harbour: 330/132 kV Substation</v>
          </cell>
          <cell r="C352">
            <v>1</v>
          </cell>
          <cell r="D352">
            <v>38961</v>
          </cell>
          <cell r="E352">
            <v>9</v>
          </cell>
          <cell r="F352">
            <v>2</v>
          </cell>
          <cell r="G352">
            <v>38292</v>
          </cell>
          <cell r="H352">
            <v>2</v>
          </cell>
          <cell r="I352" t="str">
            <v>EHV TL -REF</v>
          </cell>
          <cell r="J352">
            <v>22.3</v>
          </cell>
          <cell r="L352" t="str">
            <v>5.3.1</v>
          </cell>
          <cell r="M352" t="str">
            <v>Likely</v>
          </cell>
          <cell r="N352" t="str">
            <v>Committed</v>
          </cell>
          <cell r="O352" t="str">
            <v>Coffs Harbour TL Rearrangement - Contract</v>
          </cell>
          <cell r="P352" t="str">
            <v>TL REF</v>
          </cell>
          <cell r="Q352" t="str">
            <v>Northern</v>
          </cell>
          <cell r="R352">
            <v>2</v>
          </cell>
        </row>
        <row r="353">
          <cell r="A353">
            <v>18</v>
          </cell>
          <cell r="B353" t="str">
            <v>Central Coast 330 kV Rearr'ts: Vales Point</v>
          </cell>
          <cell r="C353">
            <v>1</v>
          </cell>
          <cell r="D353">
            <v>38687</v>
          </cell>
          <cell r="E353">
            <v>8</v>
          </cell>
          <cell r="F353">
            <v>3</v>
          </cell>
          <cell r="G353">
            <v>38292</v>
          </cell>
          <cell r="H353">
            <v>9</v>
          </cell>
          <cell r="I353" t="str">
            <v>330/132kV Aug</v>
          </cell>
          <cell r="J353">
            <v>13.166666666666666</v>
          </cell>
          <cell r="L353" t="str">
            <v>5.3.6</v>
          </cell>
          <cell r="M353" t="str">
            <v>Likely</v>
          </cell>
          <cell r="N353" t="str">
            <v>Committed</v>
          </cell>
          <cell r="O353" t="str">
            <v>Vales Point 330 kV Switchyard Rationalisation (PDR 2054)</v>
          </cell>
          <cell r="P353" t="str">
            <v>330SS</v>
          </cell>
          <cell r="Q353" t="str">
            <v>Northern</v>
          </cell>
          <cell r="R353">
            <v>0.25</v>
          </cell>
        </row>
        <row r="354">
          <cell r="A354">
            <v>19</v>
          </cell>
          <cell r="B354" t="str">
            <v>Central Coast 330 kV Rearr'ts: Vales Point</v>
          </cell>
          <cell r="C354">
            <v>1</v>
          </cell>
          <cell r="D354">
            <v>38687</v>
          </cell>
          <cell r="E354">
            <v>8</v>
          </cell>
          <cell r="F354">
            <v>3</v>
          </cell>
          <cell r="G354">
            <v>38292</v>
          </cell>
          <cell r="H354">
            <v>9</v>
          </cell>
          <cell r="I354" t="str">
            <v>330/132kV Aug</v>
          </cell>
          <cell r="J354">
            <v>13.166666666666666</v>
          </cell>
          <cell r="L354" t="str">
            <v>5.3.6</v>
          </cell>
          <cell r="M354" t="str">
            <v>Likely</v>
          </cell>
          <cell r="N354" t="str">
            <v>Committed</v>
          </cell>
          <cell r="O354" t="str">
            <v>Munmorah 330 kV Switchyard Rationalisation (PDR 2054)</v>
          </cell>
          <cell r="P354" t="str">
            <v>330SS</v>
          </cell>
          <cell r="Q354" t="str">
            <v>Northern</v>
          </cell>
          <cell r="R354">
            <v>0.25</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5"/>
      <sheetName val="Check These"/>
      <sheetName val="Summary by Location"/>
      <sheetName val="Summary by Strategy"/>
      <sheetName val="Projects"/>
      <sheetName val="Strategies"/>
      <sheetName val="Comments"/>
    </sheetNames>
    <sheetDataSet>
      <sheetData sheetId="0"/>
      <sheetData sheetId="1"/>
      <sheetData sheetId="2"/>
      <sheetData sheetId="3"/>
      <sheetData sheetId="4"/>
      <sheetData sheetId="5"/>
      <sheetData sheetId="6">
        <row r="7">
          <cell r="B7">
            <v>0</v>
          </cell>
          <cell r="C7" t="str">
            <v>Transformers</v>
          </cell>
          <cell r="D7" t="str">
            <v>Condition Assessment</v>
          </cell>
          <cell r="E7" t="str">
            <v>Other</v>
          </cell>
          <cell r="F7" t="str">
            <v>Life Assessment</v>
          </cell>
          <cell r="G7" t="str">
            <v>O</v>
          </cell>
          <cell r="H7" t="str">
            <v>I</v>
          </cell>
          <cell r="I7">
            <v>1994</v>
          </cell>
          <cell r="J7" t="str">
            <v>Asset Managers</v>
          </cell>
          <cell r="K7" t="str">
            <v>Recurrent</v>
          </cell>
          <cell r="M7" t="str">
            <v>RM</v>
          </cell>
          <cell r="Q7">
            <v>3</v>
          </cell>
        </row>
        <row r="8">
          <cell r="B8">
            <v>0.1</v>
          </cell>
          <cell r="C8" t="str">
            <v>Transformers</v>
          </cell>
          <cell r="D8" t="str">
            <v>Transformer/Reactor Refurbishment</v>
          </cell>
          <cell r="E8" t="str">
            <v>Life Extension</v>
          </cell>
          <cell r="F8" t="str">
            <v>Refurbish Transformers</v>
          </cell>
          <cell r="G8" t="str">
            <v>M</v>
          </cell>
          <cell r="H8" t="str">
            <v>C</v>
          </cell>
          <cell r="I8">
            <v>1994</v>
          </cell>
          <cell r="J8" t="str">
            <v>Asset Managers</v>
          </cell>
          <cell r="K8" t="str">
            <v>Recurrent</v>
          </cell>
          <cell r="L8" t="str">
            <v>Need to separate oil leaks and oil treatment and also to include all txs in Attach A</v>
          </cell>
          <cell r="M8" t="str">
            <v>Assess indivually</v>
          </cell>
          <cell r="Q8" t="str">
            <v>3i</v>
          </cell>
        </row>
        <row r="9">
          <cell r="B9">
            <v>1</v>
          </cell>
          <cell r="C9" t="str">
            <v>Transformers</v>
          </cell>
          <cell r="D9" t="str">
            <v>Transformer/Reactor Life Extension</v>
          </cell>
          <cell r="E9" t="str">
            <v>Life Extension</v>
          </cell>
          <cell r="F9" t="str">
            <v>Life Extension Works</v>
          </cell>
          <cell r="G9" t="str">
            <v>C</v>
          </cell>
        </row>
        <row r="10">
          <cell r="B10">
            <v>1.1000000000000001</v>
          </cell>
          <cell r="C10" t="str">
            <v>Transformers</v>
          </cell>
          <cell r="D10" t="str">
            <v>Transformer/Reactor Replacement</v>
          </cell>
          <cell r="E10" t="str">
            <v>Replacement</v>
          </cell>
          <cell r="F10" t="str">
            <v>Replace Transformers (planned)</v>
          </cell>
          <cell r="G10" t="str">
            <v>C</v>
          </cell>
          <cell r="H10" t="str">
            <v>C</v>
          </cell>
          <cell r="I10">
            <v>2002</v>
          </cell>
          <cell r="J10" t="str">
            <v>Asset Managers</v>
          </cell>
          <cell r="K10" t="str">
            <v>Recurrent</v>
          </cell>
          <cell r="M10" t="str">
            <v>Assess indivually</v>
          </cell>
          <cell r="Q10" t="str">
            <v>2i</v>
          </cell>
        </row>
        <row r="11">
          <cell r="B11">
            <v>2</v>
          </cell>
          <cell r="C11" t="str">
            <v>Transformers</v>
          </cell>
          <cell r="D11" t="str">
            <v>Transformer/Reactor Failure</v>
          </cell>
          <cell r="E11" t="str">
            <v>Replacement</v>
          </cell>
          <cell r="F11" t="str">
            <v>Replace Transformers (unplanned)</v>
          </cell>
          <cell r="G11" t="str">
            <v>C</v>
          </cell>
          <cell r="H11" t="str">
            <v>C</v>
          </cell>
          <cell r="I11">
            <v>2002</v>
          </cell>
          <cell r="J11" t="str">
            <v>SSE</v>
          </cell>
          <cell r="K11" t="str">
            <v>Recurrent</v>
          </cell>
          <cell r="M11">
            <v>0</v>
          </cell>
          <cell r="N11">
            <v>0</v>
          </cell>
          <cell r="O11">
            <v>10</v>
          </cell>
          <cell r="P11">
            <v>0</v>
          </cell>
          <cell r="Q11">
            <v>1</v>
          </cell>
        </row>
        <row r="12">
          <cell r="B12">
            <v>3</v>
          </cell>
          <cell r="C12" t="str">
            <v>Transformers</v>
          </cell>
          <cell r="D12" t="str">
            <v>Conservator Bags</v>
          </cell>
          <cell r="E12" t="str">
            <v>Conservator Bags</v>
          </cell>
          <cell r="F12" t="str">
            <v>Install bags on Txs manufactured &gt;1975</v>
          </cell>
          <cell r="G12" t="str">
            <v>C</v>
          </cell>
          <cell r="H12" t="str">
            <v>R</v>
          </cell>
          <cell r="I12">
            <v>1994</v>
          </cell>
          <cell r="J12" t="str">
            <v>Asset Managers</v>
          </cell>
          <cell r="K12" t="str">
            <v>Deferred (no date)</v>
          </cell>
          <cell r="L12" t="str">
            <v>Need to split Strategy a1 into pre 1975 and post1975</v>
          </cell>
          <cell r="M12">
            <v>0</v>
          </cell>
          <cell r="N12">
            <v>0</v>
          </cell>
          <cell r="O12">
            <v>0</v>
          </cell>
          <cell r="P12">
            <v>10</v>
          </cell>
          <cell r="Q12">
            <v>3</v>
          </cell>
        </row>
        <row r="13">
          <cell r="B13">
            <v>3</v>
          </cell>
          <cell r="C13" t="str">
            <v>Transformers</v>
          </cell>
          <cell r="D13" t="str">
            <v>Conservator Bags</v>
          </cell>
          <cell r="E13" t="str">
            <v>Conservator Bags</v>
          </cell>
          <cell r="F13" t="str">
            <v>Install bags on Txs manufactured &lt;1975</v>
          </cell>
          <cell r="G13" t="str">
            <v>C</v>
          </cell>
          <cell r="H13" t="str">
            <v>R</v>
          </cell>
          <cell r="I13">
            <v>1994</v>
          </cell>
          <cell r="J13" t="str">
            <v>Asset Managers</v>
          </cell>
          <cell r="K13" t="str">
            <v>Deferred (2003)</v>
          </cell>
          <cell r="L13" t="str">
            <v>Reason for difference between pre 1975 and post 1975 not clear</v>
          </cell>
          <cell r="M13">
            <v>0</v>
          </cell>
          <cell r="N13">
            <v>0</v>
          </cell>
          <cell r="O13">
            <v>0</v>
          </cell>
          <cell r="P13">
            <v>8</v>
          </cell>
          <cell r="Q13">
            <v>3</v>
          </cell>
        </row>
        <row r="14">
          <cell r="B14">
            <v>3</v>
          </cell>
          <cell r="C14" t="str">
            <v>Transformers</v>
          </cell>
          <cell r="D14" t="str">
            <v>Conservator Bags</v>
          </cell>
          <cell r="E14" t="str">
            <v>Conservator Bags</v>
          </cell>
          <cell r="F14" t="str">
            <v>Review effectiveness of air/oil separation systems and investigate alternative methods</v>
          </cell>
          <cell r="G14" t="str">
            <v>O</v>
          </cell>
          <cell r="H14" t="str">
            <v>I</v>
          </cell>
          <cell r="I14">
            <v>2002</v>
          </cell>
          <cell r="J14" t="str">
            <v>AM/Central</v>
          </cell>
          <cell r="K14">
            <v>38352</v>
          </cell>
          <cell r="M14">
            <v>0</v>
          </cell>
          <cell r="N14">
            <v>0</v>
          </cell>
          <cell r="O14">
            <v>0</v>
          </cell>
          <cell r="P14">
            <v>8</v>
          </cell>
          <cell r="Q14">
            <v>3</v>
          </cell>
        </row>
        <row r="15">
          <cell r="B15">
            <v>4</v>
          </cell>
          <cell r="C15" t="str">
            <v>Transformers</v>
          </cell>
          <cell r="D15" t="str">
            <v>Sealing of On Load Tapchanger Diverter Compartments</v>
          </cell>
          <cell r="E15" t="str">
            <v>Other</v>
          </cell>
          <cell r="F15" t="str">
            <v>Review effectiveness of existing condition monitoring where oil leaks from diverter into the main tank and examine alternative techniques</v>
          </cell>
          <cell r="G15" t="str">
            <v>O</v>
          </cell>
          <cell r="H15" t="str">
            <v>I</v>
          </cell>
          <cell r="I15">
            <v>2002</v>
          </cell>
          <cell r="J15" t="str">
            <v>SSE</v>
          </cell>
          <cell r="K15">
            <v>38504</v>
          </cell>
          <cell r="L15" t="str">
            <v>Target dates required</v>
          </cell>
          <cell r="M15">
            <v>0</v>
          </cell>
          <cell r="N15">
            <v>0</v>
          </cell>
          <cell r="O15">
            <v>0</v>
          </cell>
          <cell r="P15">
            <v>8</v>
          </cell>
          <cell r="Q15">
            <v>3</v>
          </cell>
        </row>
        <row r="16">
          <cell r="B16">
            <v>5</v>
          </cell>
          <cell r="C16" t="str">
            <v>Transformers</v>
          </cell>
          <cell r="D16" t="str">
            <v>Ageing of On Load Tapchangers</v>
          </cell>
          <cell r="E16" t="str">
            <v>Other</v>
          </cell>
          <cell r="F16" t="str">
            <v>Review all tapchangers that operate more than 15,000 times per year and assess suitability for an on-line filter unit to be installed, or other methods of controlling diverter switch wear</v>
          </cell>
          <cell r="G16" t="str">
            <v>O</v>
          </cell>
          <cell r="H16" t="str">
            <v>I</v>
          </cell>
          <cell r="I16">
            <v>1998</v>
          </cell>
          <cell r="J16" t="str">
            <v>Asset Managers</v>
          </cell>
          <cell r="K16">
            <v>38504</v>
          </cell>
          <cell r="L16" t="str">
            <v>Target dates required</v>
          </cell>
          <cell r="M16">
            <v>2</v>
          </cell>
          <cell r="N16">
            <v>2</v>
          </cell>
          <cell r="O16">
            <v>10</v>
          </cell>
          <cell r="P16">
            <v>8</v>
          </cell>
          <cell r="Q16">
            <v>3</v>
          </cell>
        </row>
        <row r="17">
          <cell r="B17">
            <v>5</v>
          </cell>
          <cell r="C17" t="str">
            <v>Transformers</v>
          </cell>
          <cell r="D17" t="str">
            <v>Ageing of On Load Tapchangers</v>
          </cell>
          <cell r="E17" t="str">
            <v>Other</v>
          </cell>
          <cell r="F17" t="str">
            <v>Install on-line oil filter units as determined by the investigation</v>
          </cell>
          <cell r="G17" t="str">
            <v>C</v>
          </cell>
          <cell r="H17" t="str">
            <v>C</v>
          </cell>
          <cell r="I17">
            <v>1998</v>
          </cell>
          <cell r="J17" t="str">
            <v>Asset Managers</v>
          </cell>
          <cell r="K17" t="str">
            <v>To be determined by investigation</v>
          </cell>
          <cell r="M17">
            <v>2</v>
          </cell>
          <cell r="N17">
            <v>2</v>
          </cell>
          <cell r="O17">
            <v>10</v>
          </cell>
          <cell r="P17">
            <v>8</v>
          </cell>
          <cell r="Q17">
            <v>3</v>
          </cell>
        </row>
        <row r="18">
          <cell r="B18">
            <v>6</v>
          </cell>
          <cell r="C18" t="str">
            <v>Transformers</v>
          </cell>
          <cell r="D18" t="str">
            <v>Ageing of On Load Tapchangers</v>
          </cell>
          <cell r="E18" t="str">
            <v>Other</v>
          </cell>
          <cell r="F18" t="str">
            <v>Develop a schedule for the inspection of all Reinhausen tapchangers with greater than 300,000 operations (500,000 operations for transformers loaded between 30%  and 50% of rating)</v>
          </cell>
          <cell r="G18" t="str">
            <v>O</v>
          </cell>
          <cell r="H18" t="str">
            <v>I</v>
          </cell>
          <cell r="I18">
            <v>2002</v>
          </cell>
          <cell r="J18" t="str">
            <v>SSE</v>
          </cell>
          <cell r="K18">
            <v>38322</v>
          </cell>
          <cell r="L18" t="str">
            <v>If it hasn't been done need to renew target date.  Also need to split strategy it List and Maintenance Actions</v>
          </cell>
          <cell r="M18">
            <v>2</v>
          </cell>
          <cell r="N18">
            <v>2</v>
          </cell>
          <cell r="O18">
            <v>10</v>
          </cell>
          <cell r="P18">
            <v>10</v>
          </cell>
          <cell r="Q18">
            <v>3</v>
          </cell>
        </row>
        <row r="19">
          <cell r="B19">
            <v>6</v>
          </cell>
          <cell r="C19" t="str">
            <v>Transformers</v>
          </cell>
          <cell r="D19" t="str">
            <v>Ageing of On Load Tapchangers</v>
          </cell>
          <cell r="E19" t="str">
            <v>Other</v>
          </cell>
          <cell r="F19" t="str">
            <v>Inspect Reinhausen type diverters in conjunction with suitably trained persons as per operational schedule</v>
          </cell>
          <cell r="G19" t="str">
            <v>O</v>
          </cell>
          <cell r="H19" t="str">
            <v>I</v>
          </cell>
          <cell r="I19">
            <v>2002</v>
          </cell>
          <cell r="J19" t="str">
            <v>Asset Managers</v>
          </cell>
          <cell r="K19">
            <v>38533</v>
          </cell>
          <cell r="M19">
            <v>2</v>
          </cell>
          <cell r="N19">
            <v>2</v>
          </cell>
          <cell r="O19">
            <v>10</v>
          </cell>
          <cell r="P19">
            <v>10</v>
          </cell>
          <cell r="Q19">
            <v>3</v>
          </cell>
        </row>
        <row r="20">
          <cell r="B20">
            <v>6</v>
          </cell>
          <cell r="C20" t="str">
            <v>Transformers</v>
          </cell>
          <cell r="D20" t="str">
            <v>Ageing of On Load Tapchangers</v>
          </cell>
          <cell r="E20" t="str">
            <v>Replacement</v>
          </cell>
          <cell r="F20" t="str">
            <v>Replace Reinhausen diverter switches dependent on assessment</v>
          </cell>
          <cell r="G20" t="str">
            <v>C</v>
          </cell>
          <cell r="H20" t="str">
            <v>C</v>
          </cell>
          <cell r="I20">
            <v>1998</v>
          </cell>
          <cell r="J20" t="str">
            <v>Asset Managers</v>
          </cell>
          <cell r="K20" t="str">
            <v>To be determined by investigation</v>
          </cell>
          <cell r="L20" t="str">
            <v>This strategy will need to be defined better so it can be costed.</v>
          </cell>
          <cell r="M20">
            <v>2</v>
          </cell>
          <cell r="N20">
            <v>2</v>
          </cell>
          <cell r="O20">
            <v>10</v>
          </cell>
          <cell r="P20">
            <v>10</v>
          </cell>
          <cell r="Q20">
            <v>3</v>
          </cell>
        </row>
        <row r="21">
          <cell r="B21">
            <v>7</v>
          </cell>
          <cell r="C21" t="str">
            <v>Transformers</v>
          </cell>
          <cell r="D21" t="str">
            <v>Ageing of On Load Tapchangers</v>
          </cell>
          <cell r="E21" t="str">
            <v>Other</v>
          </cell>
          <cell r="F21" t="str">
            <v>Identify F&amp;D Type diverters where there is no mechanical stop</v>
          </cell>
          <cell r="G21" t="str">
            <v>O</v>
          </cell>
          <cell r="H21" t="str">
            <v>I</v>
          </cell>
          <cell r="I21">
            <v>2003</v>
          </cell>
          <cell r="J21" t="str">
            <v>Asset Managers</v>
          </cell>
          <cell r="L21" t="str">
            <v xml:space="preserve">This strategy needs to be split into I &amp; M and target date added to I </v>
          </cell>
          <cell r="M21">
            <v>2</v>
          </cell>
          <cell r="N21">
            <v>2</v>
          </cell>
          <cell r="O21">
            <v>10</v>
          </cell>
          <cell r="P21">
            <v>10</v>
          </cell>
          <cell r="Q21">
            <v>3</v>
          </cell>
        </row>
        <row r="22">
          <cell r="B22">
            <v>7.1</v>
          </cell>
          <cell r="C22" t="str">
            <v>Transformers</v>
          </cell>
          <cell r="D22" t="str">
            <v>Ageing of On Load Tapchangers</v>
          </cell>
          <cell r="E22" t="str">
            <v>Other</v>
          </cell>
          <cell r="F22" t="str">
            <v>Fit new end stops to F &amp; D types</v>
          </cell>
          <cell r="G22" t="str">
            <v>O</v>
          </cell>
          <cell r="H22" t="str">
            <v>M</v>
          </cell>
          <cell r="I22">
            <v>2003</v>
          </cell>
          <cell r="J22" t="str">
            <v>Asset Managers</v>
          </cell>
          <cell r="K22">
            <v>38168</v>
          </cell>
          <cell r="L22" t="str">
            <v>If not done renew target dates.</v>
          </cell>
          <cell r="M22">
            <v>2</v>
          </cell>
          <cell r="N22">
            <v>2</v>
          </cell>
          <cell r="O22">
            <v>10</v>
          </cell>
          <cell r="P22">
            <v>10</v>
          </cell>
          <cell r="Q22">
            <v>3</v>
          </cell>
        </row>
        <row r="23">
          <cell r="B23">
            <v>8</v>
          </cell>
          <cell r="C23" t="str">
            <v>Transformers</v>
          </cell>
          <cell r="D23" t="str">
            <v>Ageing of On Load Tapchangers</v>
          </cell>
          <cell r="E23" t="str">
            <v>Other</v>
          </cell>
          <cell r="F23" t="str">
            <v>Investigate comparison methods to verify alignment in tapchangers</v>
          </cell>
          <cell r="G23" t="str">
            <v>O</v>
          </cell>
          <cell r="H23" t="str">
            <v>I</v>
          </cell>
          <cell r="I23">
            <v>2003</v>
          </cell>
          <cell r="J23" t="str">
            <v>SSE</v>
          </cell>
          <cell r="K23">
            <v>38533</v>
          </cell>
          <cell r="M23">
            <v>2</v>
          </cell>
          <cell r="N23">
            <v>2</v>
          </cell>
          <cell r="O23">
            <v>10</v>
          </cell>
          <cell r="P23">
            <v>10</v>
          </cell>
          <cell r="Q23">
            <v>3</v>
          </cell>
        </row>
        <row r="24">
          <cell r="B24">
            <v>9</v>
          </cell>
          <cell r="C24" t="str">
            <v>Transformers</v>
          </cell>
          <cell r="D24" t="str">
            <v>Ageing of On Load Tapchangers</v>
          </cell>
          <cell r="E24" t="str">
            <v>Other</v>
          </cell>
          <cell r="F24" t="str">
            <v>Set up program of inspection and life assessment of at risk and aged tapchangers</v>
          </cell>
          <cell r="G24" t="str">
            <v>O</v>
          </cell>
          <cell r="H24" t="str">
            <v>I</v>
          </cell>
          <cell r="I24">
            <v>2003</v>
          </cell>
          <cell r="J24" t="str">
            <v>SSE</v>
          </cell>
          <cell r="K24">
            <v>37741</v>
          </cell>
          <cell r="L24" t="str">
            <v>Needs to be split into I &amp; M strategies and really needs more specific targets clarifying types of tapchangers referred to</v>
          </cell>
          <cell r="M24">
            <v>2</v>
          </cell>
          <cell r="N24">
            <v>2</v>
          </cell>
          <cell r="O24">
            <v>10</v>
          </cell>
          <cell r="P24">
            <v>10</v>
          </cell>
          <cell r="Q24">
            <v>3</v>
          </cell>
        </row>
        <row r="25">
          <cell r="B25">
            <v>9</v>
          </cell>
          <cell r="C25" t="str">
            <v>Transformers</v>
          </cell>
          <cell r="D25" t="str">
            <v>Ageing of On Load Tapchangers</v>
          </cell>
          <cell r="E25" t="str">
            <v>Other</v>
          </cell>
          <cell r="F25" t="str">
            <v>Suitably trained staff to Inspect tapchangers determine life assessment</v>
          </cell>
          <cell r="G25" t="str">
            <v>O</v>
          </cell>
          <cell r="H25" t="str">
            <v>I</v>
          </cell>
          <cell r="I25">
            <v>2003</v>
          </cell>
          <cell r="J25" t="str">
            <v>Asset Managers</v>
          </cell>
          <cell r="K25">
            <v>39263</v>
          </cell>
          <cell r="M25">
            <v>2</v>
          </cell>
          <cell r="N25">
            <v>2</v>
          </cell>
          <cell r="O25">
            <v>10</v>
          </cell>
          <cell r="P25">
            <v>10</v>
          </cell>
          <cell r="Q25">
            <v>3</v>
          </cell>
        </row>
        <row r="26">
          <cell r="B26">
            <v>10</v>
          </cell>
          <cell r="C26" t="str">
            <v>Transformers</v>
          </cell>
          <cell r="D26" t="str">
            <v>Ageing of On Load Tapchangers</v>
          </cell>
          <cell r="E26" t="str">
            <v>Other</v>
          </cell>
          <cell r="F26" t="str">
            <v>Report and investigate AVR to reduce no. taps/day</v>
          </cell>
          <cell r="G26" t="str">
            <v>O</v>
          </cell>
          <cell r="H26" t="str">
            <v>I</v>
          </cell>
          <cell r="I26">
            <v>2003</v>
          </cell>
          <cell r="J26" t="str">
            <v>Asset Managers</v>
          </cell>
          <cell r="K26">
            <v>38168</v>
          </cell>
          <cell r="M26">
            <v>2</v>
          </cell>
          <cell r="N26">
            <v>2</v>
          </cell>
          <cell r="O26">
            <v>10</v>
          </cell>
          <cell r="P26">
            <v>8</v>
          </cell>
          <cell r="Q26">
            <v>3</v>
          </cell>
        </row>
        <row r="27">
          <cell r="B27">
            <v>11</v>
          </cell>
          <cell r="C27" t="str">
            <v>Transformers</v>
          </cell>
          <cell r="D27" t="str">
            <v>Bushings</v>
          </cell>
          <cell r="E27" t="str">
            <v>Replacement</v>
          </cell>
          <cell r="F27" t="str">
            <v>Replace all condenser bushings with no DDF point</v>
          </cell>
          <cell r="G27" t="str">
            <v>M</v>
          </cell>
          <cell r="H27" t="str">
            <v>R</v>
          </cell>
          <cell r="I27">
            <v>2000</v>
          </cell>
          <cell r="J27" t="str">
            <v>Asset Managers</v>
          </cell>
          <cell r="K27" t="str">
            <v xml:space="preserve"> Dec 2004</v>
          </cell>
          <cell r="L27" t="str">
            <v>Need to identify which transformers have condenser bushings with no DDF point</v>
          </cell>
          <cell r="M27">
            <v>10</v>
          </cell>
          <cell r="N27">
            <v>5</v>
          </cell>
          <cell r="O27">
            <v>10</v>
          </cell>
          <cell r="P27">
            <v>10</v>
          </cell>
          <cell r="Q27">
            <v>3</v>
          </cell>
        </row>
        <row r="28">
          <cell r="B28">
            <v>12</v>
          </cell>
          <cell r="C28" t="str">
            <v>Transformers</v>
          </cell>
          <cell r="D28" t="str">
            <v>Bushings</v>
          </cell>
          <cell r="E28" t="str">
            <v>Replacement</v>
          </cell>
          <cell r="F28" t="str">
            <v>Replace all condenser type SRBP bushings</v>
          </cell>
          <cell r="G28" t="str">
            <v>M</v>
          </cell>
          <cell r="H28" t="str">
            <v>R</v>
          </cell>
          <cell r="I28">
            <v>2003</v>
          </cell>
          <cell r="J28" t="str">
            <v>Asset Managers</v>
          </cell>
          <cell r="K28">
            <v>39629</v>
          </cell>
          <cell r="L28" t="str">
            <v>Identify bushings</v>
          </cell>
          <cell r="M28">
            <v>10</v>
          </cell>
          <cell r="N28">
            <v>5</v>
          </cell>
          <cell r="O28">
            <v>10</v>
          </cell>
          <cell r="P28">
            <v>10</v>
          </cell>
          <cell r="Q28">
            <v>3</v>
          </cell>
        </row>
        <row r="29">
          <cell r="B29">
            <v>13</v>
          </cell>
          <cell r="C29" t="str">
            <v>Transformers</v>
          </cell>
          <cell r="D29" t="str">
            <v>DGA Techniques</v>
          </cell>
          <cell r="E29" t="str">
            <v>Other</v>
          </cell>
          <cell r="F29" t="str">
            <v>Provide Specialist Training in DGA assessment techniques for selected staff</v>
          </cell>
          <cell r="G29" t="str">
            <v>O</v>
          </cell>
          <cell r="H29" t="str">
            <v>I</v>
          </cell>
          <cell r="I29">
            <v>2003</v>
          </cell>
          <cell r="J29" t="str">
            <v>SSE</v>
          </cell>
          <cell r="K29">
            <v>38322</v>
          </cell>
          <cell r="M29">
            <v>0</v>
          </cell>
          <cell r="N29">
            <v>0</v>
          </cell>
          <cell r="O29">
            <v>0</v>
          </cell>
          <cell r="P29">
            <v>8</v>
          </cell>
          <cell r="Q29">
            <v>3</v>
          </cell>
        </row>
        <row r="30">
          <cell r="B30">
            <v>13</v>
          </cell>
          <cell r="C30" t="str">
            <v>Transformers</v>
          </cell>
          <cell r="D30" t="str">
            <v>DGA Techniques</v>
          </cell>
          <cell r="E30" t="str">
            <v>Other</v>
          </cell>
          <cell r="F30" t="str">
            <v>Acquire DGA Assessment tools and implement supporting processes</v>
          </cell>
          <cell r="G30" t="str">
            <v>O</v>
          </cell>
          <cell r="H30" t="str">
            <v>I</v>
          </cell>
          <cell r="I30">
            <v>2003</v>
          </cell>
          <cell r="J30" t="str">
            <v>SSE</v>
          </cell>
          <cell r="K30">
            <v>38504</v>
          </cell>
          <cell r="M30">
            <v>0</v>
          </cell>
          <cell r="N30">
            <v>0</v>
          </cell>
          <cell r="O30">
            <v>0</v>
          </cell>
          <cell r="P30">
            <v>8</v>
          </cell>
          <cell r="Q30">
            <v>3</v>
          </cell>
        </row>
        <row r="31">
          <cell r="B31">
            <v>14</v>
          </cell>
          <cell r="C31" t="str">
            <v>Transformers</v>
          </cell>
          <cell r="D31" t="str">
            <v>Aged Transformers</v>
          </cell>
          <cell r="E31" t="str">
            <v>Other</v>
          </cell>
          <cell r="F31" t="str">
            <v>Review available DGA Data to identify transformers of concern</v>
          </cell>
          <cell r="G31" t="str">
            <v>O</v>
          </cell>
          <cell r="H31" t="str">
            <v>I</v>
          </cell>
          <cell r="I31">
            <v>2003</v>
          </cell>
          <cell r="J31" t="str">
            <v>Asset Managers</v>
          </cell>
          <cell r="K31">
            <v>38322</v>
          </cell>
          <cell r="M31">
            <v>0</v>
          </cell>
          <cell r="N31">
            <v>0</v>
          </cell>
          <cell r="O31">
            <v>0</v>
          </cell>
          <cell r="P31">
            <v>8</v>
          </cell>
          <cell r="Q31">
            <v>3</v>
          </cell>
        </row>
        <row r="32">
          <cell r="B32">
            <v>14</v>
          </cell>
          <cell r="C32" t="str">
            <v>Transformers</v>
          </cell>
          <cell r="D32" t="str">
            <v>Aged Transformers</v>
          </cell>
          <cell r="E32" t="str">
            <v>Other</v>
          </cell>
          <cell r="F32" t="str">
            <v>Develop an Aged transformer management policy supported by a decision making model</v>
          </cell>
          <cell r="G32" t="str">
            <v>O</v>
          </cell>
          <cell r="H32" t="str">
            <v>I</v>
          </cell>
          <cell r="I32">
            <v>2003</v>
          </cell>
          <cell r="J32" t="str">
            <v>SSE</v>
          </cell>
          <cell r="K32">
            <v>38322</v>
          </cell>
          <cell r="M32">
            <v>0</v>
          </cell>
          <cell r="N32">
            <v>0</v>
          </cell>
          <cell r="O32">
            <v>0</v>
          </cell>
          <cell r="P32">
            <v>8</v>
          </cell>
          <cell r="Q32">
            <v>3</v>
          </cell>
        </row>
        <row r="33">
          <cell r="B33">
            <v>14</v>
          </cell>
          <cell r="C33" t="str">
            <v>Transformers</v>
          </cell>
          <cell r="D33" t="str">
            <v>Aged Transformers</v>
          </cell>
          <cell r="E33" t="str">
            <v>Other</v>
          </cell>
          <cell r="F33" t="str">
            <v>Apply the Aged Transformer model to all transformers to prioritise at risk transformers for replacement or refurbishment</v>
          </cell>
          <cell r="G33" t="str">
            <v>O</v>
          </cell>
          <cell r="H33" t="str">
            <v>I</v>
          </cell>
          <cell r="I33">
            <v>2003</v>
          </cell>
          <cell r="J33" t="str">
            <v>Asset Managers</v>
          </cell>
          <cell r="K33">
            <v>38504</v>
          </cell>
          <cell r="M33">
            <v>0</v>
          </cell>
          <cell r="N33">
            <v>0</v>
          </cell>
          <cell r="O33">
            <v>0</v>
          </cell>
          <cell r="P33">
            <v>8</v>
          </cell>
          <cell r="Q33">
            <v>3</v>
          </cell>
        </row>
        <row r="34">
          <cell r="B34">
            <v>15</v>
          </cell>
          <cell r="C34" t="str">
            <v>Transformers</v>
          </cell>
          <cell r="D34" t="str">
            <v>Operational Recommendations</v>
          </cell>
          <cell r="E34" t="str">
            <v>Other</v>
          </cell>
          <cell r="F34" t="str">
            <v>Implement operating procedures to minimise risk of loss of supply when taking tapchangers out of service by taking transformers to new tap before switching</v>
          </cell>
          <cell r="G34" t="str">
            <v>O</v>
          </cell>
          <cell r="H34" t="str">
            <v>I</v>
          </cell>
          <cell r="I34">
            <v>2003</v>
          </cell>
          <cell r="J34" t="str">
            <v>SSE</v>
          </cell>
          <cell r="K34">
            <v>38322</v>
          </cell>
          <cell r="M34">
            <v>2</v>
          </cell>
          <cell r="N34">
            <v>2</v>
          </cell>
          <cell r="O34">
            <v>10</v>
          </cell>
          <cell r="P34">
            <v>8</v>
          </cell>
          <cell r="Q34">
            <v>3</v>
          </cell>
        </row>
        <row r="35">
          <cell r="B35">
            <v>16</v>
          </cell>
          <cell r="C35" t="str">
            <v>Circuit Breakers</v>
          </cell>
          <cell r="D35" t="str">
            <v>AEI GA 11 W8 CBs</v>
          </cell>
          <cell r="E35" t="str">
            <v>Replacement</v>
          </cell>
          <cell r="F35" t="str">
            <v>Replace all of this type</v>
          </cell>
          <cell r="G35" t="str">
            <v>C</v>
          </cell>
          <cell r="H35" t="str">
            <v>R</v>
          </cell>
          <cell r="I35">
            <v>1995</v>
          </cell>
          <cell r="J35" t="str">
            <v>Asset Managers</v>
          </cell>
          <cell r="K35" t="str">
            <v>June, 2008</v>
          </cell>
          <cell r="L35" t="str">
            <v>Strategy shouldn't identify rate of change</v>
          </cell>
          <cell r="M35">
            <v>8</v>
          </cell>
          <cell r="N35">
            <v>0</v>
          </cell>
          <cell r="O35">
            <v>10</v>
          </cell>
          <cell r="P35">
            <v>10</v>
          </cell>
          <cell r="Q35">
            <v>2</v>
          </cell>
        </row>
        <row r="36">
          <cell r="B36">
            <v>17</v>
          </cell>
          <cell r="C36" t="str">
            <v>Circuit Breakers</v>
          </cell>
          <cell r="D36" t="str">
            <v>132 kV (OBR30) Reyrolle CBs</v>
          </cell>
          <cell r="E36" t="str">
            <v>Replacement</v>
          </cell>
          <cell r="F36" t="str">
            <v>Replace all of this type</v>
          </cell>
          <cell r="G36" t="str">
            <v>C</v>
          </cell>
          <cell r="H36" t="str">
            <v>R</v>
          </cell>
          <cell r="I36">
            <v>1995</v>
          </cell>
          <cell r="J36" t="str">
            <v>Asset Managers</v>
          </cell>
          <cell r="K36" t="str">
            <v>June, 2004</v>
          </cell>
          <cell r="M36">
            <v>5</v>
          </cell>
          <cell r="N36">
            <v>0</v>
          </cell>
          <cell r="O36">
            <v>10</v>
          </cell>
          <cell r="P36">
            <v>10</v>
          </cell>
          <cell r="Q36">
            <v>3</v>
          </cell>
        </row>
        <row r="37">
          <cell r="B37">
            <v>18</v>
          </cell>
          <cell r="C37" t="str">
            <v>Circuit Breakers</v>
          </cell>
          <cell r="D37" t="str">
            <v>132 kV AEG WM5077</v>
          </cell>
          <cell r="E37" t="str">
            <v>Replacement</v>
          </cell>
          <cell r="F37" t="str">
            <v>Replace all of this type</v>
          </cell>
          <cell r="G37" t="str">
            <v>C</v>
          </cell>
          <cell r="H37" t="str">
            <v>R</v>
          </cell>
          <cell r="I37">
            <v>1995</v>
          </cell>
          <cell r="J37" t="str">
            <v>Asset Managers</v>
          </cell>
          <cell r="K37" t="str">
            <v>June, 2005</v>
          </cell>
          <cell r="M37">
            <v>0</v>
          </cell>
          <cell r="N37">
            <v>0</v>
          </cell>
          <cell r="O37">
            <v>8</v>
          </cell>
          <cell r="P37">
            <v>8</v>
          </cell>
          <cell r="Q37">
            <v>3</v>
          </cell>
        </row>
        <row r="38">
          <cell r="B38">
            <v>19</v>
          </cell>
          <cell r="C38" t="str">
            <v>Circuit Breakers</v>
          </cell>
          <cell r="D38" t="str">
            <v>66kV Oerlikon TOF60.6</v>
          </cell>
          <cell r="E38" t="str">
            <v>Replacement</v>
          </cell>
          <cell r="F38" t="str">
            <v>Replace all of this type</v>
          </cell>
          <cell r="G38" t="str">
            <v>C</v>
          </cell>
          <cell r="H38" t="str">
            <v>R</v>
          </cell>
          <cell r="I38">
            <v>1995</v>
          </cell>
          <cell r="J38" t="str">
            <v>Asset Managers</v>
          </cell>
          <cell r="K38">
            <v>38139</v>
          </cell>
          <cell r="M38">
            <v>0</v>
          </cell>
          <cell r="N38">
            <v>0</v>
          </cell>
          <cell r="O38">
            <v>8</v>
          </cell>
          <cell r="P38">
            <v>8</v>
          </cell>
          <cell r="Q38">
            <v>3</v>
          </cell>
        </row>
        <row r="39">
          <cell r="B39">
            <v>20</v>
          </cell>
          <cell r="C39" t="str">
            <v>Circuit Breakers</v>
          </cell>
          <cell r="D39" t="str">
            <v xml:space="preserve">33kV Westinghouse GC </v>
          </cell>
          <cell r="E39" t="str">
            <v>Replacement</v>
          </cell>
          <cell r="F39" t="str">
            <v>Replace if no DDF Point</v>
          </cell>
          <cell r="G39" t="str">
            <v>C</v>
          </cell>
          <cell r="H39" t="str">
            <v>R</v>
          </cell>
          <cell r="I39">
            <v>2001</v>
          </cell>
          <cell r="J39" t="str">
            <v>Asset Managers</v>
          </cell>
          <cell r="K39">
            <v>38504</v>
          </cell>
          <cell r="L39" t="str">
            <v>No completion date</v>
          </cell>
          <cell r="M39">
            <v>8</v>
          </cell>
          <cell r="N39">
            <v>2</v>
          </cell>
          <cell r="O39">
            <v>8</v>
          </cell>
          <cell r="P39">
            <v>5</v>
          </cell>
          <cell r="Q39">
            <v>2</v>
          </cell>
        </row>
        <row r="40">
          <cell r="B40">
            <v>20.100000000000001</v>
          </cell>
          <cell r="C40" t="str">
            <v>Circuit Breakers</v>
          </cell>
          <cell r="D40" t="str">
            <v xml:space="preserve">33kV Westinghouse GC </v>
          </cell>
          <cell r="E40" t="str">
            <v>Replacement</v>
          </cell>
          <cell r="F40" t="str">
            <v>Replace all of this type</v>
          </cell>
          <cell r="G40" t="str">
            <v>C</v>
          </cell>
          <cell r="H40" t="str">
            <v>R</v>
          </cell>
          <cell r="I40">
            <v>2004</v>
          </cell>
          <cell r="J40" t="str">
            <v>Asset Managers</v>
          </cell>
          <cell r="K40" t="str">
            <v>June, 2007</v>
          </cell>
          <cell r="M40">
            <v>5</v>
          </cell>
          <cell r="N40">
            <v>2</v>
          </cell>
          <cell r="O40">
            <v>8</v>
          </cell>
          <cell r="P40">
            <v>5</v>
          </cell>
          <cell r="Q40">
            <v>2</v>
          </cell>
        </row>
        <row r="41">
          <cell r="B41">
            <v>21</v>
          </cell>
          <cell r="C41" t="str">
            <v>Circuit Breakers</v>
          </cell>
          <cell r="D41" t="str">
            <v>22kv Sace</v>
          </cell>
          <cell r="E41" t="str">
            <v>Replacement</v>
          </cell>
          <cell r="F41" t="str">
            <v>Replace all of this type</v>
          </cell>
          <cell r="G41" t="str">
            <v>C</v>
          </cell>
          <cell r="H41" t="str">
            <v>R</v>
          </cell>
          <cell r="I41">
            <v>1998</v>
          </cell>
          <cell r="J41" t="str">
            <v>Asset Managers</v>
          </cell>
          <cell r="K41" t="str">
            <v>June, 2005</v>
          </cell>
          <cell r="M41">
            <v>0</v>
          </cell>
          <cell r="N41">
            <v>0</v>
          </cell>
          <cell r="O41">
            <v>8</v>
          </cell>
          <cell r="P41">
            <v>8</v>
          </cell>
          <cell r="Q41">
            <v>3</v>
          </cell>
        </row>
        <row r="42">
          <cell r="B42">
            <v>22</v>
          </cell>
          <cell r="C42" t="str">
            <v>Circuit Breakers</v>
          </cell>
          <cell r="D42" t="str">
            <v>132kV Galileo OCERD 150</v>
          </cell>
          <cell r="E42" t="str">
            <v>Replacement</v>
          </cell>
          <cell r="F42" t="str">
            <v>Replace all of this type</v>
          </cell>
          <cell r="G42" t="str">
            <v>C</v>
          </cell>
          <cell r="H42" t="str">
            <v>R</v>
          </cell>
          <cell r="I42">
            <v>1998</v>
          </cell>
          <cell r="J42" t="str">
            <v>Asset Managers</v>
          </cell>
          <cell r="K42" t="str">
            <v>June, 2005</v>
          </cell>
          <cell r="M42">
            <v>0</v>
          </cell>
          <cell r="N42">
            <v>10</v>
          </cell>
          <cell r="O42">
            <v>5</v>
          </cell>
          <cell r="P42">
            <v>5</v>
          </cell>
          <cell r="Q42">
            <v>3</v>
          </cell>
        </row>
        <row r="43">
          <cell r="B43">
            <v>23</v>
          </cell>
          <cell r="C43" t="str">
            <v>Circuit Breakers</v>
          </cell>
          <cell r="D43" t="str">
            <v>Oerlikon FS13C3.1 &amp; FR</v>
          </cell>
          <cell r="E43" t="str">
            <v>Replacement</v>
          </cell>
          <cell r="F43" t="str">
            <v>Replace all of this type</v>
          </cell>
          <cell r="G43" t="str">
            <v>C</v>
          </cell>
          <cell r="H43" t="str">
            <v>R</v>
          </cell>
          <cell r="I43">
            <v>1995</v>
          </cell>
          <cell r="J43" t="str">
            <v>Asset Managers</v>
          </cell>
          <cell r="K43" t="str">
            <v>June, 2005</v>
          </cell>
          <cell r="M43">
            <v>0</v>
          </cell>
          <cell r="N43">
            <v>0</v>
          </cell>
          <cell r="O43">
            <v>8</v>
          </cell>
          <cell r="P43">
            <v>8</v>
          </cell>
          <cell r="Q43">
            <v>3</v>
          </cell>
        </row>
        <row r="44">
          <cell r="B44">
            <v>24</v>
          </cell>
          <cell r="C44" t="str">
            <v>Circuit Breakers</v>
          </cell>
          <cell r="D44" t="str">
            <v xml:space="preserve">BTH 66kV </v>
          </cell>
          <cell r="E44" t="str">
            <v>Replacement</v>
          </cell>
          <cell r="F44" t="str">
            <v>Replace all of this type</v>
          </cell>
          <cell r="G44" t="str">
            <v>C</v>
          </cell>
          <cell r="H44" t="str">
            <v>R</v>
          </cell>
          <cell r="I44">
            <v>2000</v>
          </cell>
          <cell r="J44" t="str">
            <v>Asset Managers</v>
          </cell>
          <cell r="K44" t="str">
            <v>June, 2005</v>
          </cell>
          <cell r="M44">
            <v>5</v>
          </cell>
          <cell r="N44">
            <v>2</v>
          </cell>
          <cell r="O44">
            <v>8</v>
          </cell>
          <cell r="P44">
            <v>5</v>
          </cell>
          <cell r="Q44">
            <v>3</v>
          </cell>
        </row>
        <row r="45">
          <cell r="B45">
            <v>25</v>
          </cell>
          <cell r="C45" t="str">
            <v>Circuit Breakers</v>
          </cell>
          <cell r="D45" t="str">
            <v>Reyrolle 132kV OS</v>
          </cell>
          <cell r="E45" t="str">
            <v>Replacement</v>
          </cell>
          <cell r="F45" t="str">
            <v>Replace all of this type</v>
          </cell>
          <cell r="G45" t="str">
            <v>C</v>
          </cell>
          <cell r="H45" t="str">
            <v>R</v>
          </cell>
          <cell r="I45">
            <v>2000</v>
          </cell>
          <cell r="J45" t="str">
            <v>Asset Managers</v>
          </cell>
          <cell r="K45" t="str">
            <v>June,2005</v>
          </cell>
          <cell r="M45">
            <v>0</v>
          </cell>
          <cell r="N45">
            <v>0</v>
          </cell>
          <cell r="O45">
            <v>8</v>
          </cell>
          <cell r="P45">
            <v>8</v>
          </cell>
          <cell r="Q45">
            <v>2</v>
          </cell>
        </row>
        <row r="46">
          <cell r="B46">
            <v>26</v>
          </cell>
          <cell r="C46" t="str">
            <v>Circuit Breakers</v>
          </cell>
          <cell r="D46" t="str">
            <v>ASEA 132kV HKEY</v>
          </cell>
          <cell r="E46" t="str">
            <v>Replacement</v>
          </cell>
          <cell r="F46" t="str">
            <v>Replace all of this type</v>
          </cell>
          <cell r="G46" t="str">
            <v>C</v>
          </cell>
          <cell r="H46" t="str">
            <v>R</v>
          </cell>
          <cell r="I46">
            <v>2000</v>
          </cell>
          <cell r="J46" t="str">
            <v>Asset Managers</v>
          </cell>
          <cell r="K46" t="str">
            <v>June, 2011</v>
          </cell>
          <cell r="M46">
            <v>0</v>
          </cell>
          <cell r="N46">
            <v>0</v>
          </cell>
          <cell r="O46">
            <v>8</v>
          </cell>
          <cell r="P46">
            <v>8</v>
          </cell>
          <cell r="Q46">
            <v>2</v>
          </cell>
        </row>
        <row r="47">
          <cell r="B47">
            <v>27</v>
          </cell>
          <cell r="C47" t="str">
            <v>Circuit Breakers</v>
          </cell>
          <cell r="D47" t="str">
            <v>ASEA 66kV HKEY</v>
          </cell>
          <cell r="E47" t="str">
            <v>Replacement</v>
          </cell>
          <cell r="F47" t="str">
            <v>Replace all of this type</v>
          </cell>
          <cell r="G47" t="str">
            <v>C</v>
          </cell>
          <cell r="H47" t="str">
            <v>R</v>
          </cell>
          <cell r="I47">
            <v>2000</v>
          </cell>
          <cell r="J47" t="str">
            <v>Asset Managers</v>
          </cell>
          <cell r="K47" t="str">
            <v>June, 2007</v>
          </cell>
          <cell r="M47">
            <v>0</v>
          </cell>
          <cell r="N47">
            <v>0</v>
          </cell>
          <cell r="O47">
            <v>8</v>
          </cell>
          <cell r="P47">
            <v>8</v>
          </cell>
          <cell r="Q47">
            <v>1</v>
          </cell>
        </row>
        <row r="48">
          <cell r="B48">
            <v>28</v>
          </cell>
          <cell r="C48" t="str">
            <v>Circuit Breakers</v>
          </cell>
          <cell r="D48" t="str">
            <v>Brown Boveri 66kV ELF</v>
          </cell>
          <cell r="E48" t="str">
            <v>Replacement</v>
          </cell>
          <cell r="F48" t="str">
            <v>Replace all of this type</v>
          </cell>
          <cell r="G48" t="str">
            <v>C</v>
          </cell>
          <cell r="H48" t="str">
            <v>R</v>
          </cell>
          <cell r="I48">
            <v>2000</v>
          </cell>
          <cell r="J48" t="str">
            <v>Asset Managers</v>
          </cell>
          <cell r="K48" t="str">
            <v>June, 2013</v>
          </cell>
          <cell r="M48">
            <v>0</v>
          </cell>
          <cell r="N48">
            <v>0</v>
          </cell>
          <cell r="O48">
            <v>8</v>
          </cell>
          <cell r="P48">
            <v>8</v>
          </cell>
          <cell r="Q48">
            <v>3</v>
          </cell>
        </row>
        <row r="49">
          <cell r="B49">
            <v>29</v>
          </cell>
          <cell r="C49" t="str">
            <v>Circuit Breakers</v>
          </cell>
          <cell r="D49" t="str">
            <v>SF6 CBs</v>
          </cell>
          <cell r="E49" t="str">
            <v>Other</v>
          </cell>
          <cell r="F49" t="str">
            <v>Inspection of Nominated CBs</v>
          </cell>
          <cell r="G49" t="str">
            <v>O</v>
          </cell>
          <cell r="H49" t="str">
            <v>I</v>
          </cell>
          <cell r="I49">
            <v>2000</v>
          </cell>
          <cell r="J49" t="str">
            <v>SSE</v>
          </cell>
          <cell r="K49" t="str">
            <v>Recurrent Each April</v>
          </cell>
          <cell r="M49">
            <v>0</v>
          </cell>
          <cell r="N49">
            <v>0</v>
          </cell>
          <cell r="O49">
            <v>8</v>
          </cell>
          <cell r="P49">
            <v>0</v>
          </cell>
          <cell r="Q49">
            <v>3</v>
          </cell>
        </row>
        <row r="50">
          <cell r="B50">
            <v>30</v>
          </cell>
          <cell r="C50" t="str">
            <v>Circuit Breakers</v>
          </cell>
          <cell r="D50" t="str">
            <v>AEI 33kV Bulk Oil</v>
          </cell>
          <cell r="E50" t="str">
            <v>Replacement</v>
          </cell>
          <cell r="F50" t="str">
            <v>Replace all of this type</v>
          </cell>
          <cell r="G50" t="str">
            <v>C</v>
          </cell>
          <cell r="H50" t="str">
            <v>R</v>
          </cell>
          <cell r="I50">
            <v>2001</v>
          </cell>
          <cell r="J50" t="str">
            <v>Asset Managers</v>
          </cell>
          <cell r="K50">
            <v>39417</v>
          </cell>
          <cell r="M50">
            <v>5</v>
          </cell>
          <cell r="N50">
            <v>2</v>
          </cell>
          <cell r="O50">
            <v>8</v>
          </cell>
          <cell r="P50">
            <v>5</v>
          </cell>
          <cell r="Q50">
            <v>2</v>
          </cell>
        </row>
        <row r="51">
          <cell r="B51">
            <v>31</v>
          </cell>
          <cell r="C51" t="str">
            <v>Circuit Breakers</v>
          </cell>
          <cell r="D51" t="str">
            <v>ABB 132kV HLD</v>
          </cell>
          <cell r="E51" t="str">
            <v>Replacement</v>
          </cell>
          <cell r="F51" t="str">
            <v>Replace all of this type</v>
          </cell>
          <cell r="G51" t="str">
            <v>C</v>
          </cell>
          <cell r="H51" t="str">
            <v>R</v>
          </cell>
          <cell r="I51">
            <v>2004</v>
          </cell>
          <cell r="J51" t="str">
            <v>Asset Managers</v>
          </cell>
          <cell r="K51">
            <v>42887</v>
          </cell>
          <cell r="M51">
            <v>0</v>
          </cell>
          <cell r="N51">
            <v>0</v>
          </cell>
          <cell r="O51">
            <v>8</v>
          </cell>
          <cell r="P51">
            <v>8</v>
          </cell>
          <cell r="Q51">
            <v>1</v>
          </cell>
        </row>
        <row r="52">
          <cell r="B52">
            <v>32</v>
          </cell>
          <cell r="C52" t="str">
            <v>Circuit Breakers</v>
          </cell>
          <cell r="D52" t="str">
            <v>DELLE 66kV HPGE</v>
          </cell>
          <cell r="E52" t="str">
            <v>Replacement</v>
          </cell>
          <cell r="F52" t="str">
            <v>Replace all of this type</v>
          </cell>
          <cell r="G52" t="str">
            <v>C</v>
          </cell>
          <cell r="H52" t="str">
            <v>R</v>
          </cell>
          <cell r="I52">
            <v>2004</v>
          </cell>
          <cell r="J52" t="str">
            <v>Asset Managers</v>
          </cell>
          <cell r="K52">
            <v>42887</v>
          </cell>
          <cell r="M52">
            <v>0</v>
          </cell>
          <cell r="N52">
            <v>0</v>
          </cell>
          <cell r="O52">
            <v>8</v>
          </cell>
          <cell r="P52">
            <v>8</v>
          </cell>
          <cell r="Q52">
            <v>1</v>
          </cell>
        </row>
        <row r="53">
          <cell r="B53">
            <v>33</v>
          </cell>
          <cell r="C53" t="str">
            <v>Circuit Breakers</v>
          </cell>
          <cell r="D53" t="str">
            <v>Merlin Gerin FA1</v>
          </cell>
          <cell r="E53" t="str">
            <v>Replacement</v>
          </cell>
          <cell r="F53" t="str">
            <v>Assess for Replacement Strategy</v>
          </cell>
          <cell r="G53" t="str">
            <v>O</v>
          </cell>
          <cell r="H53" t="str">
            <v>I</v>
          </cell>
          <cell r="I53">
            <v>2002</v>
          </cell>
          <cell r="J53" t="str">
            <v>SSE</v>
          </cell>
          <cell r="K53">
            <v>39052</v>
          </cell>
          <cell r="M53">
            <v>0</v>
          </cell>
          <cell r="N53">
            <v>0</v>
          </cell>
          <cell r="O53">
            <v>8</v>
          </cell>
          <cell r="P53">
            <v>8</v>
          </cell>
          <cell r="Q53">
            <v>3</v>
          </cell>
        </row>
        <row r="54">
          <cell r="B54">
            <v>34</v>
          </cell>
          <cell r="C54" t="str">
            <v>Circuit Breakers</v>
          </cell>
          <cell r="D54" t="str">
            <v>Merlin Gerin FA2</v>
          </cell>
          <cell r="E54" t="str">
            <v>Replacement</v>
          </cell>
          <cell r="F54" t="str">
            <v>Assess for Replacement Strategy</v>
          </cell>
          <cell r="G54" t="str">
            <v>O</v>
          </cell>
          <cell r="H54" t="str">
            <v>I</v>
          </cell>
          <cell r="I54">
            <v>2002</v>
          </cell>
          <cell r="J54" t="str">
            <v>SSE</v>
          </cell>
          <cell r="K54">
            <v>38687</v>
          </cell>
          <cell r="M54">
            <v>0</v>
          </cell>
          <cell r="N54">
            <v>0</v>
          </cell>
          <cell r="O54">
            <v>8</v>
          </cell>
          <cell r="P54">
            <v>8</v>
          </cell>
          <cell r="Q54">
            <v>3</v>
          </cell>
        </row>
        <row r="55">
          <cell r="B55">
            <v>35</v>
          </cell>
          <cell r="C55" t="str">
            <v>Circuit Breakers</v>
          </cell>
          <cell r="D55" t="str">
            <v>Merlin Gerin FA4</v>
          </cell>
          <cell r="E55" t="str">
            <v>Replacement</v>
          </cell>
          <cell r="F55" t="str">
            <v>Assess for Replacement Strategy</v>
          </cell>
          <cell r="G55" t="str">
            <v>O</v>
          </cell>
          <cell r="H55" t="str">
            <v>I</v>
          </cell>
          <cell r="I55">
            <v>2002</v>
          </cell>
          <cell r="J55" t="str">
            <v>SSE</v>
          </cell>
          <cell r="K55">
            <v>38687</v>
          </cell>
          <cell r="M55">
            <v>0</v>
          </cell>
          <cell r="N55">
            <v>0</v>
          </cell>
          <cell r="O55">
            <v>8</v>
          </cell>
          <cell r="P55">
            <v>8</v>
          </cell>
          <cell r="Q55">
            <v>3</v>
          </cell>
        </row>
        <row r="56">
          <cell r="B56">
            <v>36</v>
          </cell>
          <cell r="C56" t="str">
            <v>Circuit Breakers</v>
          </cell>
          <cell r="D56" t="str">
            <v>Merlin Gerin PFA</v>
          </cell>
          <cell r="E56" t="str">
            <v>Replacement</v>
          </cell>
          <cell r="F56" t="str">
            <v>Assess for Replacement Strategy</v>
          </cell>
          <cell r="G56" t="str">
            <v>O</v>
          </cell>
          <cell r="H56" t="str">
            <v>I</v>
          </cell>
          <cell r="I56">
            <v>2002</v>
          </cell>
          <cell r="J56" t="str">
            <v>SSE</v>
          </cell>
          <cell r="K56">
            <v>39052</v>
          </cell>
          <cell r="M56">
            <v>0</v>
          </cell>
          <cell r="N56">
            <v>0</v>
          </cell>
          <cell r="O56">
            <v>8</v>
          </cell>
          <cell r="P56">
            <v>8</v>
          </cell>
          <cell r="Q56">
            <v>3</v>
          </cell>
        </row>
        <row r="57">
          <cell r="B57">
            <v>37</v>
          </cell>
          <cell r="C57" t="str">
            <v>Circuit Breakers</v>
          </cell>
          <cell r="D57" t="str">
            <v>330kv Sprecher HPF515Q6</v>
          </cell>
          <cell r="E57" t="str">
            <v>Replacement</v>
          </cell>
          <cell r="F57" t="str">
            <v>Assess for Replacement Strategy</v>
          </cell>
          <cell r="G57" t="str">
            <v>O</v>
          </cell>
          <cell r="H57" t="str">
            <v>I</v>
          </cell>
          <cell r="I57">
            <v>2002</v>
          </cell>
          <cell r="J57" t="str">
            <v>SSE</v>
          </cell>
          <cell r="K57">
            <v>38687</v>
          </cell>
          <cell r="M57">
            <v>0</v>
          </cell>
          <cell r="N57">
            <v>0</v>
          </cell>
          <cell r="O57">
            <v>8</v>
          </cell>
          <cell r="P57">
            <v>8</v>
          </cell>
          <cell r="Q57">
            <v>3</v>
          </cell>
        </row>
        <row r="58">
          <cell r="B58">
            <v>38</v>
          </cell>
          <cell r="C58" t="str">
            <v>Instrument Transformers</v>
          </cell>
          <cell r="D58" t="str">
            <v>Its that cannot be sampled</v>
          </cell>
          <cell r="E58" t="str">
            <v>Replacement</v>
          </cell>
          <cell r="F58" t="str">
            <v>Replace all instrument transformers that cannot be sampled to meet the requirements of the maintenance policy</v>
          </cell>
          <cell r="G58" t="str">
            <v>C</v>
          </cell>
          <cell r="H58" t="str">
            <v>R</v>
          </cell>
          <cell r="I58">
            <v>1994</v>
          </cell>
          <cell r="J58" t="str">
            <v>Asset Managers</v>
          </cell>
          <cell r="K58" t="str">
            <v xml:space="preserve"> dec2008</v>
          </cell>
          <cell r="M58">
            <v>8</v>
          </cell>
          <cell r="N58">
            <v>5</v>
          </cell>
          <cell r="O58">
            <v>8</v>
          </cell>
          <cell r="P58">
            <v>5</v>
          </cell>
          <cell r="Q58">
            <v>3</v>
          </cell>
        </row>
        <row r="59">
          <cell r="B59">
            <v>39</v>
          </cell>
          <cell r="C59" t="str">
            <v>Instrument Transformers</v>
          </cell>
          <cell r="D59" t="str">
            <v>High DGA ITs - 220kV and above</v>
          </cell>
          <cell r="E59" t="str">
            <v>Replacement</v>
          </cell>
          <cell r="F59" t="str">
            <v>Assess and Replace as required</v>
          </cell>
          <cell r="G59" t="str">
            <v>C</v>
          </cell>
          <cell r="H59" t="str">
            <v>C</v>
          </cell>
          <cell r="I59">
            <v>1994</v>
          </cell>
          <cell r="J59" t="str">
            <v>Asset Managers</v>
          </cell>
          <cell r="K59" t="str">
            <v>Recurrent</v>
          </cell>
          <cell r="M59">
            <v>10</v>
          </cell>
          <cell r="N59">
            <v>5</v>
          </cell>
          <cell r="O59">
            <v>8</v>
          </cell>
          <cell r="P59">
            <v>5</v>
          </cell>
          <cell r="Q59" t="str">
            <v>1           (one business case for these strategies)</v>
          </cell>
        </row>
        <row r="60">
          <cell r="B60">
            <v>39</v>
          </cell>
          <cell r="C60" t="str">
            <v>Instrument Transformers</v>
          </cell>
          <cell r="D60" t="str">
            <v>High DGA ITs - 220kV and above</v>
          </cell>
          <cell r="E60" t="str">
            <v>Replacement</v>
          </cell>
          <cell r="F60" t="str">
            <v>Make budget provision for unidentified replacements based on historical replacement rates</v>
          </cell>
          <cell r="G60" t="str">
            <v>C</v>
          </cell>
          <cell r="H60" t="str">
            <v>C</v>
          </cell>
          <cell r="J60" t="str">
            <v>SSE</v>
          </cell>
          <cell r="K60" t="str">
            <v>Recurrent</v>
          </cell>
          <cell r="M60">
            <v>10</v>
          </cell>
          <cell r="N60">
            <v>5</v>
          </cell>
          <cell r="O60">
            <v>8</v>
          </cell>
          <cell r="P60">
            <v>5</v>
          </cell>
          <cell r="Q60" t="str">
            <v>2           (one business case for these strategies)</v>
          </cell>
        </row>
        <row r="61">
          <cell r="B61">
            <v>40</v>
          </cell>
          <cell r="C61" t="str">
            <v>Instrument Transformers</v>
          </cell>
          <cell r="D61" t="str">
            <v xml:space="preserve">High DGA ITs - 132kV </v>
          </cell>
          <cell r="E61" t="str">
            <v>Replacement</v>
          </cell>
          <cell r="F61" t="str">
            <v>Assess and Replace as required</v>
          </cell>
          <cell r="G61" t="str">
            <v>C</v>
          </cell>
          <cell r="H61" t="str">
            <v>C</v>
          </cell>
          <cell r="I61">
            <v>1994</v>
          </cell>
          <cell r="J61" t="str">
            <v>Asset Managers</v>
          </cell>
          <cell r="K61" t="str">
            <v>Recurrent</v>
          </cell>
          <cell r="M61">
            <v>10</v>
          </cell>
          <cell r="N61">
            <v>5</v>
          </cell>
          <cell r="O61">
            <v>8</v>
          </cell>
          <cell r="P61">
            <v>5</v>
          </cell>
          <cell r="Q61" t="str">
            <v>3           (one business case for these strategies)</v>
          </cell>
        </row>
        <row r="62">
          <cell r="B62">
            <v>40</v>
          </cell>
          <cell r="C62" t="str">
            <v>Instrument Transformers</v>
          </cell>
          <cell r="D62" t="str">
            <v xml:space="preserve">High DGA ITs - 132kV </v>
          </cell>
          <cell r="E62" t="str">
            <v>Replacement</v>
          </cell>
          <cell r="F62" t="str">
            <v>Make budget provision for unidentified replacements based on historical replacement rates</v>
          </cell>
          <cell r="G62" t="str">
            <v>C</v>
          </cell>
          <cell r="H62" t="str">
            <v>C</v>
          </cell>
          <cell r="J62" t="str">
            <v>SSE</v>
          </cell>
          <cell r="K62" t="str">
            <v>Recurrent</v>
          </cell>
          <cell r="M62">
            <v>10</v>
          </cell>
          <cell r="N62">
            <v>5</v>
          </cell>
          <cell r="O62">
            <v>8</v>
          </cell>
          <cell r="P62">
            <v>5</v>
          </cell>
          <cell r="Q62" t="str">
            <v>4           (one business case for these strategies)</v>
          </cell>
        </row>
        <row r="63">
          <cell r="B63">
            <v>41</v>
          </cell>
          <cell r="C63" t="str">
            <v>Instrument Transformers</v>
          </cell>
          <cell r="D63" t="str">
            <v>High DGA ITs - 66kV and below</v>
          </cell>
          <cell r="E63" t="str">
            <v>Replacement</v>
          </cell>
          <cell r="F63" t="str">
            <v>Assess and Replace as required</v>
          </cell>
          <cell r="G63" t="str">
            <v>C</v>
          </cell>
          <cell r="H63" t="str">
            <v>C</v>
          </cell>
          <cell r="I63">
            <v>1994</v>
          </cell>
          <cell r="J63" t="str">
            <v>Asset Managers</v>
          </cell>
          <cell r="K63" t="str">
            <v>Recurrent</v>
          </cell>
          <cell r="M63">
            <v>10</v>
          </cell>
          <cell r="N63">
            <v>5</v>
          </cell>
          <cell r="O63">
            <v>8</v>
          </cell>
          <cell r="P63">
            <v>5</v>
          </cell>
          <cell r="Q63" t="str">
            <v>5           (one business case for these strategies)</v>
          </cell>
        </row>
        <row r="64">
          <cell r="B64">
            <v>41</v>
          </cell>
          <cell r="C64" t="str">
            <v>Instrument Transformers</v>
          </cell>
          <cell r="D64" t="str">
            <v>High DGA ITs - 66kV and below</v>
          </cell>
          <cell r="E64" t="str">
            <v>Replacement</v>
          </cell>
          <cell r="F64" t="str">
            <v>Make budget provision for unidentified replacements based on historical replacement rates</v>
          </cell>
          <cell r="G64" t="str">
            <v>C</v>
          </cell>
          <cell r="H64" t="str">
            <v>C</v>
          </cell>
          <cell r="J64" t="str">
            <v>SSE</v>
          </cell>
          <cell r="K64" t="str">
            <v>Recurrent</v>
          </cell>
          <cell r="M64">
            <v>10</v>
          </cell>
          <cell r="N64">
            <v>5</v>
          </cell>
          <cell r="O64">
            <v>8</v>
          </cell>
          <cell r="P64">
            <v>5</v>
          </cell>
          <cell r="Q64" t="str">
            <v>6           (one business case for these strategies)</v>
          </cell>
        </row>
        <row r="65">
          <cell r="B65">
            <v>42</v>
          </cell>
          <cell r="C65" t="str">
            <v>Instrument Transformers</v>
          </cell>
          <cell r="D65" t="str">
            <v>Tyree Contract 2794 (with on-line monitoring)</v>
          </cell>
          <cell r="E65" t="str">
            <v>Other</v>
          </cell>
          <cell r="F65" t="str">
            <v>Assess effectiveness and reliability of OLM</v>
          </cell>
          <cell r="G65" t="str">
            <v>C</v>
          </cell>
          <cell r="H65" t="str">
            <v>I</v>
          </cell>
          <cell r="I65">
            <v>2000</v>
          </cell>
          <cell r="J65" t="str">
            <v>AM/Central, AM/Northern</v>
          </cell>
          <cell r="K65" t="str">
            <v>Recurrent</v>
          </cell>
          <cell r="M65">
            <v>8</v>
          </cell>
          <cell r="N65">
            <v>5</v>
          </cell>
          <cell r="O65">
            <v>8</v>
          </cell>
          <cell r="P65">
            <v>5</v>
          </cell>
          <cell r="Q65" t="str">
            <v>NB</v>
          </cell>
        </row>
        <row r="66">
          <cell r="B66">
            <v>42</v>
          </cell>
          <cell r="C66" t="str">
            <v>Instrument Transformers</v>
          </cell>
          <cell r="D66" t="str">
            <v>Tyree Contract 2794 (without on-line monitoring)</v>
          </cell>
          <cell r="E66" t="str">
            <v>Replacement</v>
          </cell>
          <cell r="F66" t="str">
            <v>Replace all of this type without on-line monitoring</v>
          </cell>
          <cell r="G66" t="str">
            <v>C</v>
          </cell>
          <cell r="H66" t="str">
            <v>R</v>
          </cell>
          <cell r="I66">
            <v>2000</v>
          </cell>
          <cell r="J66" t="str">
            <v>Asset Managers</v>
          </cell>
          <cell r="M66">
            <v>8</v>
          </cell>
          <cell r="N66">
            <v>5</v>
          </cell>
          <cell r="O66">
            <v>8</v>
          </cell>
          <cell r="P66">
            <v>5</v>
          </cell>
          <cell r="Q66" t="str">
            <v>NB</v>
          </cell>
        </row>
        <row r="67">
          <cell r="B67">
            <v>43</v>
          </cell>
          <cell r="C67" t="str">
            <v>Instrument Transformers</v>
          </cell>
          <cell r="D67" t="str">
            <v>Tyree Contract 3113 (without OLM)</v>
          </cell>
          <cell r="E67" t="str">
            <v>Other</v>
          </cell>
          <cell r="F67" t="str">
            <v>Carry out 6-monthly oil sampling</v>
          </cell>
          <cell r="G67" t="str">
            <v>C</v>
          </cell>
          <cell r="H67" t="str">
            <v>M</v>
          </cell>
          <cell r="I67">
            <v>2000</v>
          </cell>
          <cell r="J67" t="str">
            <v>Asset Managers</v>
          </cell>
          <cell r="K67" t="str">
            <v>Ongoing</v>
          </cell>
          <cell r="M67">
            <v>8</v>
          </cell>
          <cell r="N67">
            <v>5</v>
          </cell>
          <cell r="O67">
            <v>8</v>
          </cell>
          <cell r="P67">
            <v>5</v>
          </cell>
          <cell r="Q67" t="str">
            <v>NB</v>
          </cell>
        </row>
        <row r="68">
          <cell r="B68">
            <v>43</v>
          </cell>
          <cell r="C68" t="str">
            <v>Instrument Transformers</v>
          </cell>
          <cell r="D68" t="str">
            <v>Tyree Contract 3113 (without OLM)</v>
          </cell>
          <cell r="E68" t="str">
            <v>Replacement</v>
          </cell>
          <cell r="F68" t="str">
            <v>Replace</v>
          </cell>
          <cell r="G68" t="str">
            <v>C</v>
          </cell>
          <cell r="H68" t="str">
            <v>R</v>
          </cell>
          <cell r="I68">
            <v>2000</v>
          </cell>
          <cell r="J68" t="str">
            <v>Asset Managers</v>
          </cell>
          <cell r="K68">
            <v>38139</v>
          </cell>
          <cell r="M68">
            <v>8</v>
          </cell>
          <cell r="N68">
            <v>5</v>
          </cell>
          <cell r="O68">
            <v>8</v>
          </cell>
          <cell r="P68">
            <v>5</v>
          </cell>
          <cell r="Q68" t="str">
            <v>NB</v>
          </cell>
        </row>
        <row r="69">
          <cell r="B69">
            <v>43</v>
          </cell>
          <cell r="C69" t="str">
            <v>Instrument Transformers</v>
          </cell>
          <cell r="D69" t="str">
            <v>Tyree Contract 3113 (with OLM)</v>
          </cell>
          <cell r="E69" t="str">
            <v>Other</v>
          </cell>
          <cell r="F69" t="str">
            <v>Assess effectiveness and reliability of OLM</v>
          </cell>
          <cell r="G69" t="str">
            <v>C</v>
          </cell>
          <cell r="H69" t="str">
            <v>I</v>
          </cell>
          <cell r="I69">
            <v>2000</v>
          </cell>
          <cell r="J69" t="str">
            <v>AM/Central</v>
          </cell>
          <cell r="M69">
            <v>8</v>
          </cell>
          <cell r="N69">
            <v>5</v>
          </cell>
          <cell r="O69">
            <v>8</v>
          </cell>
          <cell r="P69">
            <v>5</v>
          </cell>
          <cell r="Q69" t="str">
            <v>NB</v>
          </cell>
        </row>
        <row r="70">
          <cell r="B70">
            <v>43</v>
          </cell>
          <cell r="C70" t="str">
            <v>Instrument Transformers</v>
          </cell>
          <cell r="D70" t="str">
            <v>Tyree Contract 3113 (with OLM)</v>
          </cell>
          <cell r="E70" t="str">
            <v>Other</v>
          </cell>
          <cell r="F70" t="str">
            <v>Annual DGA testing?</v>
          </cell>
          <cell r="G70" t="str">
            <v>C</v>
          </cell>
          <cell r="H70" t="str">
            <v>I</v>
          </cell>
          <cell r="I70">
            <v>2000</v>
          </cell>
          <cell r="J70" t="str">
            <v>AM/Central</v>
          </cell>
          <cell r="M70">
            <v>8</v>
          </cell>
          <cell r="N70">
            <v>5</v>
          </cell>
          <cell r="O70">
            <v>8</v>
          </cell>
          <cell r="P70">
            <v>5</v>
          </cell>
          <cell r="Q70" t="str">
            <v>NB</v>
          </cell>
        </row>
        <row r="71">
          <cell r="B71">
            <v>44</v>
          </cell>
          <cell r="C71" t="str">
            <v>Instrument Transformers</v>
          </cell>
          <cell r="D71" t="str">
            <v>Tyree Contract 2909 (without OLM)</v>
          </cell>
          <cell r="E71" t="str">
            <v>Other</v>
          </cell>
          <cell r="F71" t="str">
            <v>Assess effectiveness and reliability of OLM</v>
          </cell>
          <cell r="G71" t="str">
            <v>C</v>
          </cell>
          <cell r="M71">
            <v>8</v>
          </cell>
          <cell r="N71">
            <v>5</v>
          </cell>
          <cell r="O71">
            <v>8</v>
          </cell>
          <cell r="P71">
            <v>5</v>
          </cell>
          <cell r="Q71" t="str">
            <v>NB</v>
          </cell>
        </row>
        <row r="72">
          <cell r="B72">
            <v>44.1</v>
          </cell>
          <cell r="C72" t="str">
            <v>Instrument Transformers</v>
          </cell>
          <cell r="D72" t="str">
            <v>Tyree Contract 2909 (without OLM)</v>
          </cell>
          <cell r="E72" t="str">
            <v>Replacement</v>
          </cell>
          <cell r="F72" t="str">
            <v>Replace all of this type without on-line monitoring</v>
          </cell>
          <cell r="G72" t="str">
            <v>C</v>
          </cell>
          <cell r="H72" t="str">
            <v>R</v>
          </cell>
          <cell r="I72">
            <v>2001</v>
          </cell>
          <cell r="J72" t="str">
            <v>Asset Managers</v>
          </cell>
          <cell r="K72" t="str">
            <v>June, 2006</v>
          </cell>
          <cell r="M72">
            <v>8</v>
          </cell>
          <cell r="N72">
            <v>5</v>
          </cell>
          <cell r="O72">
            <v>8</v>
          </cell>
          <cell r="P72">
            <v>5</v>
          </cell>
          <cell r="Q72" t="str">
            <v>NB</v>
          </cell>
        </row>
        <row r="73">
          <cell r="B73">
            <v>45</v>
          </cell>
          <cell r="C73" t="str">
            <v>Instrument Transformers</v>
          </cell>
          <cell r="D73" t="str">
            <v>ASEA CUEA (X-mas Tree) CVT</v>
          </cell>
          <cell r="E73" t="str">
            <v>Replacement</v>
          </cell>
          <cell r="F73" t="str">
            <v>Replace all of this type</v>
          </cell>
          <cell r="G73" t="str">
            <v>C</v>
          </cell>
          <cell r="H73" t="str">
            <v>R</v>
          </cell>
          <cell r="I73">
            <v>1995</v>
          </cell>
          <cell r="J73" t="str">
            <v>Asset Managers</v>
          </cell>
          <cell r="K73">
            <v>38504</v>
          </cell>
          <cell r="M73">
            <v>8</v>
          </cell>
          <cell r="N73">
            <v>5</v>
          </cell>
          <cell r="O73">
            <v>8</v>
          </cell>
          <cell r="P73">
            <v>8</v>
          </cell>
          <cell r="Q73">
            <v>3</v>
          </cell>
        </row>
        <row r="74">
          <cell r="B74">
            <v>45</v>
          </cell>
          <cell r="C74" t="str">
            <v>Instrument Transformers</v>
          </cell>
          <cell r="D74" t="str">
            <v>Coupling Capacitors for X-mas Tress CVTs</v>
          </cell>
          <cell r="E74" t="str">
            <v>Replacement</v>
          </cell>
          <cell r="F74" t="str">
            <v>Replace all of this type</v>
          </cell>
          <cell r="G74" t="str">
            <v>C</v>
          </cell>
          <cell r="H74" t="str">
            <v>R</v>
          </cell>
          <cell r="I74">
            <v>1998</v>
          </cell>
          <cell r="J74" t="str">
            <v>Asset Managers</v>
          </cell>
          <cell r="K74" t="str">
            <v>June, 2005</v>
          </cell>
          <cell r="M74">
            <v>8</v>
          </cell>
          <cell r="N74">
            <v>5</v>
          </cell>
          <cell r="O74">
            <v>8</v>
          </cell>
          <cell r="P74">
            <v>8</v>
          </cell>
          <cell r="Q74">
            <v>3</v>
          </cell>
        </row>
        <row r="75">
          <cell r="B75">
            <v>46</v>
          </cell>
          <cell r="C75" t="str">
            <v>Instrument Transformers</v>
          </cell>
          <cell r="D75" t="str">
            <v>Under rated NUB CTs for in capacitor banks</v>
          </cell>
          <cell r="E75" t="str">
            <v>Replacement</v>
          </cell>
          <cell r="F75" t="str">
            <v>Replace with fully rated CT</v>
          </cell>
          <cell r="G75" t="str">
            <v>C</v>
          </cell>
          <cell r="H75" t="str">
            <v>R</v>
          </cell>
          <cell r="I75">
            <v>1995</v>
          </cell>
          <cell r="J75" t="str">
            <v>Asset Managers</v>
          </cell>
          <cell r="K75">
            <v>38504</v>
          </cell>
          <cell r="L75" t="str">
            <v>Not defined</v>
          </cell>
          <cell r="M75">
            <v>8</v>
          </cell>
          <cell r="N75">
            <v>2</v>
          </cell>
          <cell r="O75">
            <v>8</v>
          </cell>
          <cell r="P75">
            <v>0</v>
          </cell>
          <cell r="Q75">
            <v>3</v>
          </cell>
        </row>
        <row r="76">
          <cell r="B76">
            <v>47</v>
          </cell>
          <cell r="C76" t="str">
            <v>Other Equipment</v>
          </cell>
          <cell r="D76" t="str">
            <v>Provide alternate auxiliary supply to Avon SS</v>
          </cell>
          <cell r="E76" t="str">
            <v>Replacement</v>
          </cell>
          <cell r="F76" t="str">
            <v>Install power rated MVTs at Avon to Provide auxiliary supply</v>
          </cell>
          <cell r="G76" t="str">
            <v>C</v>
          </cell>
          <cell r="H76" t="str">
            <v>R</v>
          </cell>
          <cell r="I76">
            <v>2003</v>
          </cell>
          <cell r="J76" t="str">
            <v>AM/Central</v>
          </cell>
          <cell r="K76">
            <v>38504</v>
          </cell>
          <cell r="M76">
            <v>0</v>
          </cell>
          <cell r="N76">
            <v>0</v>
          </cell>
          <cell r="O76">
            <v>10</v>
          </cell>
          <cell r="P76">
            <v>8</v>
          </cell>
          <cell r="Q76" t="str">
            <v>CD</v>
          </cell>
        </row>
        <row r="77">
          <cell r="B77">
            <v>48</v>
          </cell>
          <cell r="C77" t="str">
            <v>Ancillary Systems</v>
          </cell>
          <cell r="D77" t="str">
            <v xml:space="preserve">VT Secondary Boxes </v>
          </cell>
          <cell r="E77" t="str">
            <v>Replacement</v>
          </cell>
          <cell r="F77" t="str">
            <v>Replace De-ion CBs</v>
          </cell>
          <cell r="G77" t="str">
            <v>M</v>
          </cell>
          <cell r="H77" t="str">
            <v>R</v>
          </cell>
          <cell r="I77">
            <v>2004</v>
          </cell>
          <cell r="J77" t="str">
            <v>Asset Managers</v>
          </cell>
          <cell r="K77">
            <v>38504</v>
          </cell>
          <cell r="M77">
            <v>0</v>
          </cell>
          <cell r="N77">
            <v>0</v>
          </cell>
          <cell r="O77">
            <v>5</v>
          </cell>
          <cell r="P77">
            <v>8</v>
          </cell>
          <cell r="Q77">
            <v>3</v>
          </cell>
        </row>
        <row r="78">
          <cell r="B78">
            <v>49</v>
          </cell>
          <cell r="C78" t="str">
            <v>Instrument Transformers</v>
          </cell>
          <cell r="D78" t="str">
            <v>Non-Standard CTs</v>
          </cell>
          <cell r="E78" t="str">
            <v>Replacement</v>
          </cell>
          <cell r="F78" t="str">
            <v>Where non-standard CTs are in service, replace if there is no reasonable contingency available</v>
          </cell>
          <cell r="G78" t="str">
            <v>C</v>
          </cell>
          <cell r="H78" t="str">
            <v>R</v>
          </cell>
          <cell r="I78">
            <v>1994</v>
          </cell>
          <cell r="J78" t="str">
            <v>Asset Managers</v>
          </cell>
          <cell r="K78">
            <v>38869</v>
          </cell>
          <cell r="L78" t="str">
            <v>Not defined, split</v>
          </cell>
          <cell r="M78">
            <v>0</v>
          </cell>
          <cell r="N78">
            <v>0</v>
          </cell>
          <cell r="O78">
            <v>8</v>
          </cell>
          <cell r="P78">
            <v>5</v>
          </cell>
          <cell r="Q78">
            <v>3</v>
          </cell>
        </row>
        <row r="79">
          <cell r="B79">
            <v>50</v>
          </cell>
          <cell r="C79" t="str">
            <v>DC Systems</v>
          </cell>
          <cell r="D79" t="str">
            <v>Substation Batteries - 50V</v>
          </cell>
          <cell r="E79" t="str">
            <v>Replacement</v>
          </cell>
          <cell r="F79" t="str">
            <v>Monitor and replace as required</v>
          </cell>
          <cell r="G79" t="str">
            <v>C</v>
          </cell>
          <cell r="H79" t="str">
            <v>C</v>
          </cell>
          <cell r="I79">
            <v>1994</v>
          </cell>
          <cell r="J79" t="str">
            <v>Asset Managers</v>
          </cell>
          <cell r="K79" t="str">
            <v>Recurrent</v>
          </cell>
          <cell r="M79">
            <v>0</v>
          </cell>
          <cell r="N79">
            <v>0</v>
          </cell>
          <cell r="O79">
            <v>10</v>
          </cell>
          <cell r="P79">
            <v>2</v>
          </cell>
          <cell r="Q79" t="str">
            <v>2 (one business case for these strategies</v>
          </cell>
        </row>
        <row r="80">
          <cell r="B80">
            <v>51</v>
          </cell>
          <cell r="C80" t="str">
            <v>DC Systems</v>
          </cell>
          <cell r="D80" t="str">
            <v>Substation Batteries - 110V</v>
          </cell>
          <cell r="E80" t="str">
            <v>Replacement</v>
          </cell>
          <cell r="F80" t="str">
            <v>Monitor and replace as required</v>
          </cell>
          <cell r="G80" t="str">
            <v>C</v>
          </cell>
          <cell r="H80" t="str">
            <v>C</v>
          </cell>
          <cell r="I80">
            <v>1994</v>
          </cell>
          <cell r="J80" t="str">
            <v>Asset Managers</v>
          </cell>
          <cell r="K80" t="str">
            <v>Recurrent</v>
          </cell>
          <cell r="M80">
            <v>0</v>
          </cell>
          <cell r="N80">
            <v>0</v>
          </cell>
          <cell r="O80">
            <v>8</v>
          </cell>
          <cell r="P80">
            <v>2</v>
          </cell>
        </row>
        <row r="81">
          <cell r="B81">
            <v>52</v>
          </cell>
          <cell r="C81" t="str">
            <v>DC Systems</v>
          </cell>
          <cell r="D81" t="str">
            <v>Substation Batteries - 240V</v>
          </cell>
          <cell r="E81" t="str">
            <v>Replacement</v>
          </cell>
          <cell r="F81" t="str">
            <v>Monitor and replace as required</v>
          </cell>
          <cell r="G81" t="str">
            <v>C</v>
          </cell>
          <cell r="H81" t="str">
            <v>C</v>
          </cell>
          <cell r="J81" t="str">
            <v>Asset Managers</v>
          </cell>
          <cell r="K81" t="str">
            <v>Recurrent</v>
          </cell>
          <cell r="M81">
            <v>0</v>
          </cell>
          <cell r="N81">
            <v>0</v>
          </cell>
          <cell r="O81">
            <v>8</v>
          </cell>
          <cell r="P81">
            <v>2</v>
          </cell>
        </row>
        <row r="82">
          <cell r="B82">
            <v>53</v>
          </cell>
          <cell r="C82" t="str">
            <v>DC Systems</v>
          </cell>
          <cell r="D82" t="str">
            <v>Substation Battery chargers - 50V</v>
          </cell>
          <cell r="E82" t="str">
            <v>Replacement</v>
          </cell>
          <cell r="F82" t="str">
            <v>Monitor and replace as required</v>
          </cell>
          <cell r="G82" t="str">
            <v>C</v>
          </cell>
          <cell r="H82" t="str">
            <v>C</v>
          </cell>
          <cell r="I82">
            <v>1998</v>
          </cell>
          <cell r="J82" t="str">
            <v>Asset Managers</v>
          </cell>
          <cell r="K82" t="str">
            <v>Recurrent</v>
          </cell>
          <cell r="M82">
            <v>0</v>
          </cell>
          <cell r="N82">
            <v>0</v>
          </cell>
          <cell r="O82">
            <v>8</v>
          </cell>
          <cell r="P82">
            <v>2</v>
          </cell>
          <cell r="Q82" t="str">
            <v>3 (one business case for these strategies</v>
          </cell>
        </row>
        <row r="83">
          <cell r="B83">
            <v>54</v>
          </cell>
          <cell r="C83" t="str">
            <v>DC Systems</v>
          </cell>
          <cell r="D83" t="str">
            <v>Substation Battery chargers - 110V</v>
          </cell>
          <cell r="E83" t="str">
            <v>Replacement</v>
          </cell>
          <cell r="F83" t="str">
            <v>Monitor and replace as required</v>
          </cell>
          <cell r="G83" t="str">
            <v>C</v>
          </cell>
          <cell r="H83" t="str">
            <v>C</v>
          </cell>
          <cell r="I83">
            <v>1998</v>
          </cell>
          <cell r="J83" t="str">
            <v>Asset Managers</v>
          </cell>
          <cell r="K83" t="str">
            <v>Recurrent</v>
          </cell>
          <cell r="M83">
            <v>0</v>
          </cell>
          <cell r="N83">
            <v>0</v>
          </cell>
          <cell r="O83">
            <v>8</v>
          </cell>
          <cell r="P83">
            <v>2</v>
          </cell>
        </row>
        <row r="84">
          <cell r="B84">
            <v>55</v>
          </cell>
          <cell r="C84" t="str">
            <v>DC Systems</v>
          </cell>
          <cell r="D84" t="str">
            <v>Substation Battery chargers - 240V</v>
          </cell>
          <cell r="E84" t="str">
            <v>Replacement</v>
          </cell>
          <cell r="F84" t="str">
            <v>Monitor and replace as required</v>
          </cell>
          <cell r="G84" t="str">
            <v>C</v>
          </cell>
          <cell r="H84" t="str">
            <v>C</v>
          </cell>
          <cell r="J84" t="str">
            <v>Asset Managers</v>
          </cell>
          <cell r="K84" t="str">
            <v>Recurrent</v>
          </cell>
          <cell r="M84">
            <v>0</v>
          </cell>
          <cell r="N84">
            <v>0</v>
          </cell>
          <cell r="O84">
            <v>8</v>
          </cell>
          <cell r="P84">
            <v>2</v>
          </cell>
        </row>
        <row r="85">
          <cell r="B85">
            <v>56</v>
          </cell>
          <cell r="C85" t="str">
            <v>Disconnectors and Earth Switches</v>
          </cell>
          <cell r="D85" t="str">
            <v>220kV and above</v>
          </cell>
          <cell r="E85" t="str">
            <v>Replacement</v>
          </cell>
          <cell r="F85" t="str">
            <v>Monitor and replace as required</v>
          </cell>
          <cell r="G85" t="str">
            <v>C</v>
          </cell>
          <cell r="H85" t="str">
            <v>C</v>
          </cell>
          <cell r="I85">
            <v>1997</v>
          </cell>
          <cell r="J85" t="str">
            <v>Asset Managers</v>
          </cell>
          <cell r="K85" t="str">
            <v>Recurrent</v>
          </cell>
          <cell r="M85">
            <v>5</v>
          </cell>
          <cell r="N85">
            <v>0</v>
          </cell>
          <cell r="O85">
            <v>10</v>
          </cell>
          <cell r="P85">
            <v>5</v>
          </cell>
          <cell r="Q85" t="str">
            <v>2i</v>
          </cell>
        </row>
        <row r="86">
          <cell r="B86">
            <v>57</v>
          </cell>
          <cell r="C86" t="str">
            <v>Disconnectors and Earth Switches</v>
          </cell>
          <cell r="D86" t="str">
            <v>132kV</v>
          </cell>
          <cell r="E86" t="str">
            <v>Replacement</v>
          </cell>
          <cell r="F86" t="str">
            <v>Monitor and replace as required</v>
          </cell>
          <cell r="G86" t="str">
            <v>C</v>
          </cell>
          <cell r="H86" t="str">
            <v>C</v>
          </cell>
          <cell r="I86">
            <v>1997</v>
          </cell>
          <cell r="J86" t="str">
            <v>Asset Managers</v>
          </cell>
          <cell r="K86" t="str">
            <v>Recurrent</v>
          </cell>
          <cell r="M86">
            <v>5</v>
          </cell>
          <cell r="N86">
            <v>0</v>
          </cell>
          <cell r="O86">
            <v>10</v>
          </cell>
          <cell r="P86">
            <v>5</v>
          </cell>
          <cell r="Q86" t="str">
            <v>3i</v>
          </cell>
        </row>
        <row r="87">
          <cell r="B87">
            <v>58</v>
          </cell>
          <cell r="C87" t="str">
            <v>Disconnectors and Earth Switches</v>
          </cell>
          <cell r="D87" t="str">
            <v>66kV and below</v>
          </cell>
          <cell r="E87" t="str">
            <v>Replacement</v>
          </cell>
          <cell r="F87" t="str">
            <v>Monitor and replace as required</v>
          </cell>
          <cell r="G87" t="str">
            <v>C</v>
          </cell>
          <cell r="H87" t="str">
            <v>C</v>
          </cell>
          <cell r="I87">
            <v>1997</v>
          </cell>
          <cell r="J87" t="str">
            <v>Asset Managers</v>
          </cell>
          <cell r="K87" t="str">
            <v>Recurrent</v>
          </cell>
          <cell r="M87">
            <v>5</v>
          </cell>
          <cell r="N87">
            <v>0</v>
          </cell>
          <cell r="O87">
            <v>10</v>
          </cell>
          <cell r="P87">
            <v>5</v>
          </cell>
          <cell r="Q87" t="str">
            <v>3i</v>
          </cell>
        </row>
        <row r="88">
          <cell r="B88">
            <v>59</v>
          </cell>
          <cell r="C88" t="str">
            <v>GIS</v>
          </cell>
          <cell r="D88" t="str">
            <v>Beaconsfield</v>
          </cell>
          <cell r="E88" t="str">
            <v>Other</v>
          </cell>
          <cell r="F88" t="str">
            <v>Review options beyond 2006</v>
          </cell>
          <cell r="G88" t="str">
            <v>O</v>
          </cell>
          <cell r="H88" t="str">
            <v>I</v>
          </cell>
          <cell r="I88">
            <v>2003</v>
          </cell>
          <cell r="J88" t="str">
            <v>M/AP</v>
          </cell>
          <cell r="K88">
            <v>38687</v>
          </cell>
          <cell r="M88">
            <v>0</v>
          </cell>
          <cell r="N88">
            <v>0</v>
          </cell>
          <cell r="O88">
            <v>8</v>
          </cell>
          <cell r="P88">
            <v>10</v>
          </cell>
          <cell r="Q88">
            <v>3</v>
          </cell>
        </row>
        <row r="89">
          <cell r="B89">
            <v>60</v>
          </cell>
          <cell r="C89" t="str">
            <v>GIS</v>
          </cell>
          <cell r="D89" t="str">
            <v>Beaconsfield</v>
          </cell>
          <cell r="E89" t="str">
            <v>Replacement</v>
          </cell>
          <cell r="F89" t="str">
            <v>Install conventional CB on No.1 Reactor</v>
          </cell>
          <cell r="G89" t="str">
            <v>C</v>
          </cell>
          <cell r="H89" t="str">
            <v>R</v>
          </cell>
          <cell r="I89">
            <v>2004</v>
          </cell>
          <cell r="J89" t="str">
            <v>AM/Central</v>
          </cell>
          <cell r="K89">
            <v>38504</v>
          </cell>
          <cell r="M89">
            <v>0</v>
          </cell>
          <cell r="N89">
            <v>2</v>
          </cell>
          <cell r="O89">
            <v>10</v>
          </cell>
          <cell r="P89">
            <v>10</v>
          </cell>
          <cell r="Q89">
            <v>3</v>
          </cell>
        </row>
        <row r="90">
          <cell r="B90">
            <v>61</v>
          </cell>
          <cell r="C90" t="str">
            <v>Environment</v>
          </cell>
          <cell r="D90" t="str">
            <v>PCB Disposal</v>
          </cell>
          <cell r="E90" t="str">
            <v>Replacement</v>
          </cell>
          <cell r="F90" t="str">
            <v>Remove all scheduled PCB contaminated from in-service equipment</v>
          </cell>
          <cell r="G90" t="str">
            <v>C</v>
          </cell>
          <cell r="H90" t="str">
            <v>R</v>
          </cell>
          <cell r="I90">
            <v>2003</v>
          </cell>
          <cell r="J90" t="str">
            <v>Asset Managers</v>
          </cell>
          <cell r="K90">
            <v>40179</v>
          </cell>
          <cell r="M90">
            <v>2</v>
          </cell>
          <cell r="N90">
            <v>10</v>
          </cell>
          <cell r="O90">
            <v>0</v>
          </cell>
          <cell r="P90">
            <v>8</v>
          </cell>
          <cell r="Q90">
            <v>2</v>
          </cell>
        </row>
        <row r="91">
          <cell r="B91">
            <v>62</v>
          </cell>
          <cell r="C91" t="str">
            <v>Surge Diverters</v>
          </cell>
          <cell r="D91" t="str">
            <v>Gapped Type (pre 1965) - 220kV and above</v>
          </cell>
          <cell r="E91" t="str">
            <v>Replacement</v>
          </cell>
          <cell r="F91" t="str">
            <v>Replace</v>
          </cell>
          <cell r="G91" t="str">
            <v>M</v>
          </cell>
          <cell r="H91" t="str">
            <v>R</v>
          </cell>
          <cell r="I91">
            <v>2000</v>
          </cell>
          <cell r="J91" t="str">
            <v>Asset Managers</v>
          </cell>
          <cell r="K91" t="str">
            <v>June, 2005</v>
          </cell>
          <cell r="M91">
            <v>8</v>
          </cell>
          <cell r="N91">
            <v>0</v>
          </cell>
          <cell r="O91">
            <v>8</v>
          </cell>
          <cell r="P91">
            <v>0</v>
          </cell>
          <cell r="Q91" t="str">
            <v>2 (one business case for these strategies)</v>
          </cell>
        </row>
        <row r="92">
          <cell r="B92">
            <v>63</v>
          </cell>
          <cell r="C92" t="str">
            <v>Surge Diverters</v>
          </cell>
          <cell r="D92" t="str">
            <v>Gapped Type (pre 1965) - 132kV</v>
          </cell>
          <cell r="E92" t="str">
            <v>Replacement</v>
          </cell>
          <cell r="F92" t="str">
            <v>Replace</v>
          </cell>
          <cell r="G92" t="str">
            <v>M</v>
          </cell>
          <cell r="H92" t="str">
            <v>R</v>
          </cell>
          <cell r="I92">
            <v>2000</v>
          </cell>
          <cell r="J92" t="str">
            <v>Asset Managers</v>
          </cell>
          <cell r="K92" t="str">
            <v>June, 2005</v>
          </cell>
          <cell r="M92">
            <v>8</v>
          </cell>
          <cell r="N92">
            <v>0</v>
          </cell>
          <cell r="O92">
            <v>8</v>
          </cell>
          <cell r="P92">
            <v>0</v>
          </cell>
        </row>
        <row r="93">
          <cell r="B93">
            <v>64</v>
          </cell>
          <cell r="C93" t="str">
            <v>Surge Diverters</v>
          </cell>
          <cell r="D93" t="str">
            <v>Gapped Type (pre 1965) - 66kV</v>
          </cell>
          <cell r="E93" t="str">
            <v>Replacement</v>
          </cell>
          <cell r="F93" t="str">
            <v>Replace</v>
          </cell>
          <cell r="G93" t="str">
            <v>M</v>
          </cell>
          <cell r="H93" t="str">
            <v>R</v>
          </cell>
          <cell r="I93">
            <v>2000</v>
          </cell>
          <cell r="J93" t="str">
            <v>Asset Managers</v>
          </cell>
          <cell r="K93" t="str">
            <v>June, 2005</v>
          </cell>
          <cell r="M93">
            <v>8</v>
          </cell>
          <cell r="N93">
            <v>0</v>
          </cell>
          <cell r="O93">
            <v>8</v>
          </cell>
          <cell r="P93">
            <v>0</v>
          </cell>
        </row>
        <row r="94">
          <cell r="B94">
            <v>65</v>
          </cell>
          <cell r="C94" t="str">
            <v>Surge Diverters</v>
          </cell>
          <cell r="D94" t="str">
            <v>Gapped Type (post 1965) - 220kV and above</v>
          </cell>
          <cell r="E94" t="str">
            <v>Replacement</v>
          </cell>
          <cell r="F94" t="str">
            <v>Replace</v>
          </cell>
          <cell r="G94" t="str">
            <v>M</v>
          </cell>
          <cell r="H94" t="str">
            <v>R</v>
          </cell>
          <cell r="I94">
            <v>2002</v>
          </cell>
          <cell r="J94" t="str">
            <v>Asset Managers</v>
          </cell>
          <cell r="K94">
            <v>40330</v>
          </cell>
          <cell r="M94">
            <v>8</v>
          </cell>
          <cell r="N94">
            <v>0</v>
          </cell>
          <cell r="O94">
            <v>8</v>
          </cell>
          <cell r="P94">
            <v>0</v>
          </cell>
        </row>
        <row r="95">
          <cell r="B95">
            <v>66</v>
          </cell>
          <cell r="C95" t="str">
            <v>Surge Diverters</v>
          </cell>
          <cell r="D95" t="str">
            <v>Gapped Type (post 1965) - 132kV</v>
          </cell>
          <cell r="E95" t="str">
            <v>Replacement</v>
          </cell>
          <cell r="F95" t="str">
            <v>Replace</v>
          </cell>
          <cell r="G95" t="str">
            <v>M</v>
          </cell>
          <cell r="H95" t="str">
            <v>R</v>
          </cell>
          <cell r="I95">
            <v>2002</v>
          </cell>
          <cell r="J95" t="str">
            <v>Asset Managers</v>
          </cell>
          <cell r="K95">
            <v>40330</v>
          </cell>
          <cell r="M95">
            <v>8</v>
          </cell>
          <cell r="N95">
            <v>0</v>
          </cell>
          <cell r="O95">
            <v>8</v>
          </cell>
          <cell r="P95">
            <v>0</v>
          </cell>
        </row>
        <row r="96">
          <cell r="B96">
            <v>67</v>
          </cell>
          <cell r="C96" t="str">
            <v>Surge Diverters</v>
          </cell>
          <cell r="D96" t="str">
            <v>Gapped Type (post 1965) - 66kV and below</v>
          </cell>
          <cell r="E96" t="str">
            <v>Replacement</v>
          </cell>
          <cell r="F96" t="str">
            <v>Replace</v>
          </cell>
          <cell r="G96" t="str">
            <v>M</v>
          </cell>
          <cell r="H96" t="str">
            <v>R</v>
          </cell>
          <cell r="I96">
            <v>2002</v>
          </cell>
          <cell r="J96" t="str">
            <v>Asset Managers</v>
          </cell>
          <cell r="K96">
            <v>40330</v>
          </cell>
          <cell r="M96">
            <v>8</v>
          </cell>
          <cell r="N96">
            <v>0</v>
          </cell>
          <cell r="O96">
            <v>8</v>
          </cell>
          <cell r="P96">
            <v>0</v>
          </cell>
        </row>
        <row r="97">
          <cell r="B97">
            <v>68</v>
          </cell>
          <cell r="C97" t="str">
            <v>Reactive Plant</v>
          </cell>
          <cell r="D97" t="str">
            <v>Capacitor</v>
          </cell>
          <cell r="E97" t="str">
            <v>Replacement</v>
          </cell>
          <cell r="F97" t="str">
            <v>Monitor and replace as required</v>
          </cell>
          <cell r="G97" t="str">
            <v>C</v>
          </cell>
          <cell r="H97" t="str">
            <v>C</v>
          </cell>
          <cell r="I97">
            <v>2000</v>
          </cell>
          <cell r="J97" t="str">
            <v>Asset Managers</v>
          </cell>
          <cell r="K97" t="str">
            <v>Recurrent</v>
          </cell>
          <cell r="M97">
            <v>2</v>
          </cell>
          <cell r="N97">
            <v>2</v>
          </cell>
          <cell r="O97">
            <v>8</v>
          </cell>
          <cell r="P97">
            <v>10</v>
          </cell>
          <cell r="Q97" t="str">
            <v>3i</v>
          </cell>
        </row>
        <row r="98">
          <cell r="B98">
            <v>69</v>
          </cell>
          <cell r="C98" t="str">
            <v>Buildings</v>
          </cell>
          <cell r="D98" t="str">
            <v>Pre- 1975 Buildings</v>
          </cell>
          <cell r="E98" t="str">
            <v>Other</v>
          </cell>
          <cell r="F98" t="str">
            <v>Formal building inspection to be carried out since 1990</v>
          </cell>
          <cell r="G98" t="str">
            <v>O</v>
          </cell>
          <cell r="H98" t="str">
            <v>I</v>
          </cell>
          <cell r="I98">
            <v>1998</v>
          </cell>
          <cell r="J98" t="str">
            <v>Asset Managers</v>
          </cell>
          <cell r="K98">
            <v>38322</v>
          </cell>
          <cell r="Q98" t="str">
            <v>NB</v>
          </cell>
        </row>
        <row r="99">
          <cell r="B99">
            <v>69</v>
          </cell>
          <cell r="C99" t="str">
            <v>Buildings</v>
          </cell>
          <cell r="D99" t="str">
            <v>Building Defects</v>
          </cell>
          <cell r="E99" t="str">
            <v>Other</v>
          </cell>
          <cell r="F99" t="str">
            <v>Regional Business plans to make provision for maintenance</v>
          </cell>
          <cell r="G99" t="str">
            <v>M</v>
          </cell>
          <cell r="H99" t="str">
            <v>c</v>
          </cell>
          <cell r="I99">
            <v>1998</v>
          </cell>
          <cell r="J99" t="str">
            <v>Asset Managers</v>
          </cell>
          <cell r="K99" t="str">
            <v>Recurrent</v>
          </cell>
          <cell r="M99">
            <v>5</v>
          </cell>
          <cell r="N99">
            <v>2</v>
          </cell>
          <cell r="O99">
            <v>0</v>
          </cell>
          <cell r="P99">
            <v>2</v>
          </cell>
          <cell r="Q99" t="str">
            <v>3i</v>
          </cell>
        </row>
        <row r="100">
          <cell r="B100">
            <v>70</v>
          </cell>
          <cell r="C100" t="str">
            <v>Buildings</v>
          </cell>
          <cell r="D100" t="str">
            <v>Energy Efficiency (220kV sites and above)</v>
          </cell>
          <cell r="E100" t="str">
            <v>Other</v>
          </cell>
          <cell r="F100" t="str">
            <v>Carry out energy audit and implement approved recommendations</v>
          </cell>
          <cell r="G100" t="str">
            <v>O</v>
          </cell>
          <cell r="H100" t="str">
            <v>I,A</v>
          </cell>
          <cell r="I100">
            <v>2003</v>
          </cell>
          <cell r="J100" t="str">
            <v>Asset Managers</v>
          </cell>
          <cell r="K100" t="str">
            <v>December, 2003, June 2004</v>
          </cell>
          <cell r="L100" t="str">
            <v>Split</v>
          </cell>
          <cell r="Q100" t="str">
            <v>NB</v>
          </cell>
        </row>
        <row r="101">
          <cell r="B101">
            <v>70</v>
          </cell>
          <cell r="C101" t="str">
            <v>Buildings</v>
          </cell>
          <cell r="D101" t="str">
            <v>Energy Efficiency (sites 132kV and below)</v>
          </cell>
          <cell r="E101" t="str">
            <v>Other</v>
          </cell>
          <cell r="F101" t="str">
            <v>Carry out energy audit and implement approved recommendations</v>
          </cell>
          <cell r="G101" t="str">
            <v>O</v>
          </cell>
          <cell r="H101" t="str">
            <v>I,A</v>
          </cell>
          <cell r="I101">
            <v>2003</v>
          </cell>
          <cell r="J101" t="str">
            <v>Asset Managers</v>
          </cell>
          <cell r="K101" t="str">
            <v>June, 2004, December 2004</v>
          </cell>
          <cell r="L101" t="str">
            <v>Split</v>
          </cell>
          <cell r="M101" t="str">
            <v>Assess indivually</v>
          </cell>
          <cell r="Q101" t="str">
            <v>3i</v>
          </cell>
        </row>
        <row r="102">
          <cell r="B102">
            <v>71</v>
          </cell>
          <cell r="C102" t="str">
            <v>Fire</v>
          </cell>
          <cell r="D102" t="str">
            <v>Fire Detection and Protection Systems</v>
          </cell>
          <cell r="E102" t="str">
            <v>Other</v>
          </cell>
          <cell r="F102" t="str">
            <v>Regional Business plans to make provision for any installation or replacement to fire detection and protection systems in accordance with the Fire Protection Policies and procedures manual</v>
          </cell>
          <cell r="G102" t="str">
            <v>M</v>
          </cell>
          <cell r="H102" t="str">
            <v>C</v>
          </cell>
          <cell r="I102">
            <v>1998</v>
          </cell>
          <cell r="J102" t="str">
            <v>Asset Managers</v>
          </cell>
          <cell r="K102" t="str">
            <v>Recurrent</v>
          </cell>
          <cell r="M102" t="str">
            <v>Assess indivually</v>
          </cell>
          <cell r="Q102" t="str">
            <v>3i</v>
          </cell>
        </row>
        <row r="103">
          <cell r="B103">
            <v>72</v>
          </cell>
          <cell r="C103" t="str">
            <v>Fire</v>
          </cell>
          <cell r="D103" t="str">
            <v>Automatic Fire Protection Schemes for Power transformers</v>
          </cell>
          <cell r="E103" t="str">
            <v>Other</v>
          </cell>
          <cell r="F103" t="str">
            <v>Regional Business plans to make provision for any installation or replacement to fire detection and protection systems in accordance with the Fire Protection Policies and procedures manual</v>
          </cell>
          <cell r="G103" t="str">
            <v>M</v>
          </cell>
          <cell r="H103" t="str">
            <v>C</v>
          </cell>
          <cell r="I103">
            <v>1998</v>
          </cell>
          <cell r="J103" t="str">
            <v>Asset Managers</v>
          </cell>
          <cell r="K103">
            <v>38504</v>
          </cell>
          <cell r="M103" t="str">
            <v>Assess indivually</v>
          </cell>
          <cell r="Q103" t="str">
            <v>3i</v>
          </cell>
        </row>
        <row r="104">
          <cell r="B104">
            <v>72</v>
          </cell>
          <cell r="C104" t="str">
            <v>Fire</v>
          </cell>
          <cell r="D104" t="str">
            <v>Automatic Fire Protection Schemes for Power transformers</v>
          </cell>
          <cell r="E104" t="str">
            <v>Other</v>
          </cell>
          <cell r="F104" t="str">
            <v>Decommission deluge systems not required as and when maintenance costs become significant.</v>
          </cell>
          <cell r="G104" t="str">
            <v>O</v>
          </cell>
          <cell r="H104" t="str">
            <v>C</v>
          </cell>
          <cell r="I104">
            <v>1998</v>
          </cell>
          <cell r="J104" t="str">
            <v>Asset Managers</v>
          </cell>
          <cell r="K104">
            <v>38504</v>
          </cell>
          <cell r="M104">
            <v>0</v>
          </cell>
          <cell r="N104">
            <v>0</v>
          </cell>
          <cell r="O104">
            <v>0</v>
          </cell>
          <cell r="P104">
            <v>10</v>
          </cell>
          <cell r="Q104">
            <v>3</v>
          </cell>
        </row>
        <row r="105">
          <cell r="B105">
            <v>73</v>
          </cell>
          <cell r="C105" t="str">
            <v>Other Equipment</v>
          </cell>
          <cell r="D105" t="str">
            <v>General</v>
          </cell>
          <cell r="E105" t="str">
            <v>Other</v>
          </cell>
          <cell r="F105" t="str">
            <v>Monitor and replace as required</v>
          </cell>
          <cell r="G105" t="str">
            <v>M</v>
          </cell>
          <cell r="H105" t="str">
            <v>C</v>
          </cell>
          <cell r="I105">
            <v>1998</v>
          </cell>
          <cell r="J105" t="str">
            <v>Asset Managers</v>
          </cell>
          <cell r="K105" t="str">
            <v>recurrent</v>
          </cell>
          <cell r="M105" t="str">
            <v>Assess indivually</v>
          </cell>
          <cell r="Q105">
            <v>3</v>
          </cell>
        </row>
        <row r="106">
          <cell r="B106">
            <v>74</v>
          </cell>
          <cell r="C106" t="str">
            <v>Environment</v>
          </cell>
          <cell r="D106" t="str">
            <v>Transformer Bunds</v>
          </cell>
          <cell r="E106" t="str">
            <v>Other</v>
          </cell>
          <cell r="F106" t="str">
            <v>Inspect and reseal all bunds where sealing is not satisfactory</v>
          </cell>
          <cell r="G106" t="str">
            <v>M</v>
          </cell>
          <cell r="H106" t="str">
            <v>C</v>
          </cell>
          <cell r="I106">
            <v>2004</v>
          </cell>
          <cell r="J106" t="str">
            <v>Asset Managers</v>
          </cell>
          <cell r="K106">
            <v>38869</v>
          </cell>
          <cell r="M106">
            <v>0</v>
          </cell>
          <cell r="N106">
            <v>10</v>
          </cell>
          <cell r="O106">
            <v>0</v>
          </cell>
          <cell r="P106">
            <v>10</v>
          </cell>
          <cell r="Q106">
            <v>3</v>
          </cell>
        </row>
        <row r="107">
          <cell r="B107">
            <v>75</v>
          </cell>
          <cell r="C107" t="str">
            <v>Circuit Breakers</v>
          </cell>
          <cell r="D107" t="str">
            <v>POW Circuit Breakers</v>
          </cell>
          <cell r="E107" t="str">
            <v>Replacement</v>
          </cell>
          <cell r="F107" t="str">
            <v>Install Point on Wave CBs</v>
          </cell>
          <cell r="G107" t="str">
            <v>C</v>
          </cell>
          <cell r="H107" t="str">
            <v>A</v>
          </cell>
          <cell r="I107">
            <v>1998</v>
          </cell>
          <cell r="J107" t="str">
            <v>Asset Managers</v>
          </cell>
          <cell r="K107" t="str">
            <v>June , 2005</v>
          </cell>
          <cell r="M107">
            <v>0</v>
          </cell>
          <cell r="N107">
            <v>0</v>
          </cell>
          <cell r="O107">
            <v>8</v>
          </cell>
          <cell r="P107">
            <v>10</v>
          </cell>
          <cell r="Q107">
            <v>2</v>
          </cell>
        </row>
        <row r="108">
          <cell r="B108">
            <v>76</v>
          </cell>
          <cell r="C108" t="str">
            <v>Reactive Plant</v>
          </cell>
          <cell r="D108" t="str">
            <v>Sydney South Syn Cons</v>
          </cell>
          <cell r="E108" t="str">
            <v>Other</v>
          </cell>
          <cell r="F108" t="str">
            <v>Retire on commissioning of Sydney South SVC</v>
          </cell>
          <cell r="G108" t="str">
            <v>O</v>
          </cell>
          <cell r="H108" t="str">
            <v>C</v>
          </cell>
          <cell r="I108">
            <v>1998</v>
          </cell>
          <cell r="J108" t="str">
            <v>Asset Managers</v>
          </cell>
          <cell r="K108" t="str">
            <v>within 12 months of SYW SVC</v>
          </cell>
          <cell r="M108">
            <v>5</v>
          </cell>
          <cell r="N108">
            <v>2</v>
          </cell>
          <cell r="O108">
            <v>10</v>
          </cell>
          <cell r="P108">
            <v>10</v>
          </cell>
          <cell r="Q108">
            <v>3</v>
          </cell>
        </row>
        <row r="109">
          <cell r="B109">
            <v>77</v>
          </cell>
          <cell r="C109" t="str">
            <v>Shunt Capacitor Banks</v>
          </cell>
          <cell r="D109" t="str">
            <v>Concrete Pads</v>
          </cell>
          <cell r="E109" t="str">
            <v>Other</v>
          </cell>
          <cell r="F109" t="str">
            <v xml:space="preserve">Identify Capacitor banks with excessive weed growth </v>
          </cell>
          <cell r="G109" t="str">
            <v>O</v>
          </cell>
          <cell r="H109" t="str">
            <v>I</v>
          </cell>
          <cell r="I109">
            <v>2001</v>
          </cell>
          <cell r="J109" t="str">
            <v>Asset Managers</v>
          </cell>
          <cell r="K109">
            <v>38504</v>
          </cell>
          <cell r="M109">
            <v>2</v>
          </cell>
          <cell r="N109">
            <v>2</v>
          </cell>
          <cell r="O109">
            <v>8</v>
          </cell>
          <cell r="P109">
            <v>5</v>
          </cell>
          <cell r="Q109">
            <v>3</v>
          </cell>
        </row>
        <row r="110">
          <cell r="B110">
            <v>77.099999999999994</v>
          </cell>
          <cell r="C110" t="str">
            <v>Shunt Capacitor Banks</v>
          </cell>
          <cell r="D110" t="str">
            <v>Concrete Pads</v>
          </cell>
          <cell r="E110" t="str">
            <v>Replacement</v>
          </cell>
          <cell r="F110" t="str">
            <v>Re-surface capacitor banks as required</v>
          </cell>
          <cell r="G110" t="str">
            <v>M</v>
          </cell>
          <cell r="H110" t="str">
            <v>C</v>
          </cell>
          <cell r="I110">
            <v>2001</v>
          </cell>
          <cell r="J110" t="str">
            <v>Asset Managers</v>
          </cell>
          <cell r="K110">
            <v>39965</v>
          </cell>
          <cell r="M110">
            <v>2</v>
          </cell>
          <cell r="N110">
            <v>2</v>
          </cell>
          <cell r="O110">
            <v>8</v>
          </cell>
          <cell r="P110">
            <v>8</v>
          </cell>
          <cell r="Q110">
            <v>3</v>
          </cell>
        </row>
        <row r="111">
          <cell r="B111">
            <v>78</v>
          </cell>
          <cell r="C111" t="str">
            <v>Condition Monitoring</v>
          </cell>
          <cell r="D111" t="str">
            <v>Dissolved Gas in Oil</v>
          </cell>
          <cell r="E111" t="str">
            <v>Other</v>
          </cell>
          <cell r="F111" t="str">
            <v>Install DGA monitors on transformers nominated in the Condition Monitoring Working Group Report (Recommendation 5.)</v>
          </cell>
          <cell r="G111" t="str">
            <v>C</v>
          </cell>
          <cell r="H111" t="str">
            <v>A</v>
          </cell>
          <cell r="I111">
            <v>2003</v>
          </cell>
          <cell r="J111" t="str">
            <v>Asset Managers</v>
          </cell>
          <cell r="K111">
            <v>38504</v>
          </cell>
          <cell r="L111" t="str">
            <v>List in Doc, - 3 categories</v>
          </cell>
          <cell r="M111">
            <v>0</v>
          </cell>
          <cell r="N111">
            <v>0</v>
          </cell>
          <cell r="O111">
            <v>10</v>
          </cell>
          <cell r="P111">
            <v>10</v>
          </cell>
          <cell r="Q111">
            <v>3</v>
          </cell>
        </row>
        <row r="112">
          <cell r="B112">
            <v>79</v>
          </cell>
          <cell r="C112" t="str">
            <v>Condition Monitoring</v>
          </cell>
          <cell r="D112" t="str">
            <v>Dissolved Gas in Oil</v>
          </cell>
          <cell r="E112" t="str">
            <v>Other</v>
          </cell>
          <cell r="F112" t="str">
            <v>Upgrade  to Calisto type</v>
          </cell>
          <cell r="G112" t="str">
            <v>C</v>
          </cell>
          <cell r="I112">
            <v>2003</v>
          </cell>
          <cell r="J112" t="str">
            <v>Asset Managers</v>
          </cell>
          <cell r="K112">
            <v>38504</v>
          </cell>
          <cell r="M112">
            <v>0</v>
          </cell>
          <cell r="N112">
            <v>0</v>
          </cell>
          <cell r="O112">
            <v>10</v>
          </cell>
          <cell r="P112">
            <v>10</v>
          </cell>
          <cell r="Q112">
            <v>3</v>
          </cell>
        </row>
        <row r="113">
          <cell r="B113">
            <v>80</v>
          </cell>
          <cell r="C113" t="str">
            <v>Condition Monitoring</v>
          </cell>
          <cell r="D113" t="str">
            <v>Dissolved Gas in Oil</v>
          </cell>
          <cell r="E113" t="str">
            <v>Other</v>
          </cell>
          <cell r="F113" t="str">
            <v>Move to Oil circulation path</v>
          </cell>
          <cell r="G113" t="str">
            <v>M</v>
          </cell>
          <cell r="I113">
            <v>2003</v>
          </cell>
          <cell r="J113" t="str">
            <v>Asset Managers</v>
          </cell>
          <cell r="K113">
            <v>38869</v>
          </cell>
          <cell r="M113">
            <v>0</v>
          </cell>
          <cell r="N113">
            <v>0</v>
          </cell>
          <cell r="O113">
            <v>10</v>
          </cell>
          <cell r="P113">
            <v>10</v>
          </cell>
          <cell r="Q113">
            <v>3</v>
          </cell>
        </row>
        <row r="114">
          <cell r="B114">
            <v>81</v>
          </cell>
          <cell r="C114" t="str">
            <v>Condition Monitoring</v>
          </cell>
          <cell r="D114" t="str">
            <v>Moisture in Oil</v>
          </cell>
          <cell r="E114" t="str">
            <v>Other</v>
          </cell>
          <cell r="F114" t="str">
            <v>Install online moisture monitors to  transformers nominated in the Condition Monitoring working group Report (Recommendation 10)</v>
          </cell>
          <cell r="G114" t="str">
            <v>C</v>
          </cell>
          <cell r="H114" t="str">
            <v>R</v>
          </cell>
          <cell r="I114">
            <v>2003</v>
          </cell>
          <cell r="J114" t="str">
            <v>Asset Managers</v>
          </cell>
          <cell r="K114">
            <v>38504</v>
          </cell>
          <cell r="M114">
            <v>0</v>
          </cell>
          <cell r="N114">
            <v>0</v>
          </cell>
          <cell r="O114">
            <v>10</v>
          </cell>
          <cell r="P114">
            <v>10</v>
          </cell>
          <cell r="Q114">
            <v>3</v>
          </cell>
        </row>
        <row r="115">
          <cell r="B115">
            <v>82</v>
          </cell>
          <cell r="C115" t="str">
            <v>Condition Monitoring</v>
          </cell>
          <cell r="D115" t="str">
            <v>Tapchanger Monitors</v>
          </cell>
          <cell r="E115" t="str">
            <v>Other</v>
          </cell>
          <cell r="F115" t="str">
            <v>Install tapchanger monitors to specific Reinhausen Tapchangers nominated in the Condition Monitoring Working Group Report (Recommendation 13)</v>
          </cell>
          <cell r="G115" t="str">
            <v>C</v>
          </cell>
          <cell r="H115" t="str">
            <v>R</v>
          </cell>
          <cell r="I115">
            <v>2003</v>
          </cell>
          <cell r="J115" t="str">
            <v>Asset Managers</v>
          </cell>
          <cell r="K115">
            <v>39234</v>
          </cell>
          <cell r="M115">
            <v>2</v>
          </cell>
          <cell r="N115">
            <v>2</v>
          </cell>
          <cell r="O115">
            <v>10</v>
          </cell>
          <cell r="P115">
            <v>8</v>
          </cell>
          <cell r="Q115">
            <v>3</v>
          </cell>
        </row>
        <row r="116">
          <cell r="B116">
            <v>82</v>
          </cell>
          <cell r="C116" t="str">
            <v>Condition Monitoring</v>
          </cell>
          <cell r="D116" t="str">
            <v>Tapchanger Monitors</v>
          </cell>
          <cell r="E116" t="str">
            <v>Other</v>
          </cell>
          <cell r="F116" t="str">
            <v>Review effectiveness of existing tapchanger monitors and consider further installation of tapchanger monitors on transformers identified in the Condition Working Group Report (Recommendation 13)</v>
          </cell>
          <cell r="G116" t="str">
            <v>O</v>
          </cell>
          <cell r="H116" t="str">
            <v>I</v>
          </cell>
          <cell r="I116">
            <v>2003</v>
          </cell>
          <cell r="J116" t="str">
            <v>SSE</v>
          </cell>
          <cell r="K116">
            <v>38322</v>
          </cell>
          <cell r="M116">
            <v>2</v>
          </cell>
          <cell r="N116">
            <v>2</v>
          </cell>
          <cell r="O116">
            <v>10</v>
          </cell>
          <cell r="P116">
            <v>8</v>
          </cell>
          <cell r="Q116">
            <v>3</v>
          </cell>
        </row>
        <row r="117">
          <cell r="B117">
            <v>82</v>
          </cell>
          <cell r="C117" t="str">
            <v>Condition Monitoring</v>
          </cell>
          <cell r="D117" t="str">
            <v>Tapchanger Monitors</v>
          </cell>
          <cell r="E117" t="str">
            <v>Other</v>
          </cell>
          <cell r="F117" t="str">
            <v>Install Reinhausen Tapchanger Monitors to transformers identified above</v>
          </cell>
          <cell r="G117" t="str">
            <v>C</v>
          </cell>
          <cell r="H117" t="str">
            <v>C</v>
          </cell>
          <cell r="I117">
            <v>2003</v>
          </cell>
          <cell r="J117" t="str">
            <v>Asset Managers</v>
          </cell>
          <cell r="K117">
            <v>39965</v>
          </cell>
          <cell r="M117">
            <v>2</v>
          </cell>
          <cell r="N117">
            <v>2</v>
          </cell>
          <cell r="O117">
            <v>10</v>
          </cell>
          <cell r="P117">
            <v>8</v>
          </cell>
          <cell r="Q117">
            <v>3</v>
          </cell>
        </row>
        <row r="118">
          <cell r="B118">
            <v>83</v>
          </cell>
          <cell r="C118" t="str">
            <v>Condition Monitoring</v>
          </cell>
          <cell r="D118" t="str">
            <v>CT  DDF Monitors</v>
          </cell>
          <cell r="E118" t="str">
            <v>Other</v>
          </cell>
          <cell r="F118" t="str">
            <v>Resolve Reliability Concerns for Powerlink DDF monitoring system</v>
          </cell>
          <cell r="G118" t="str">
            <v>O</v>
          </cell>
          <cell r="H118" t="str">
            <v>I</v>
          </cell>
          <cell r="I118">
            <v>2003</v>
          </cell>
          <cell r="J118" t="str">
            <v>AM/Northern</v>
          </cell>
          <cell r="K118">
            <v>38504</v>
          </cell>
          <cell r="L118" t="str">
            <v>No date</v>
          </cell>
          <cell r="M118">
            <v>0</v>
          </cell>
          <cell r="N118">
            <v>0</v>
          </cell>
          <cell r="O118">
            <v>10</v>
          </cell>
          <cell r="P118">
            <v>10</v>
          </cell>
          <cell r="Q118">
            <v>3</v>
          </cell>
        </row>
        <row r="119">
          <cell r="B119">
            <v>84</v>
          </cell>
          <cell r="C119" t="str">
            <v>Condition Monitoring</v>
          </cell>
          <cell r="D119" t="str">
            <v>CT  DDF Monitors</v>
          </cell>
          <cell r="E119" t="str">
            <v>Other</v>
          </cell>
          <cell r="F119" t="str">
            <v>Purchase, install AVO SOS system</v>
          </cell>
          <cell r="G119" t="str">
            <v>C</v>
          </cell>
          <cell r="H119" t="str">
            <v>I</v>
          </cell>
          <cell r="I119">
            <v>2003</v>
          </cell>
          <cell r="J119" t="str">
            <v>AM/Central</v>
          </cell>
          <cell r="K119">
            <v>38139</v>
          </cell>
          <cell r="M119">
            <v>0</v>
          </cell>
          <cell r="N119">
            <v>0</v>
          </cell>
          <cell r="O119">
            <v>10</v>
          </cell>
          <cell r="P119">
            <v>10</v>
          </cell>
          <cell r="Q119">
            <v>3</v>
          </cell>
        </row>
        <row r="120">
          <cell r="B120">
            <v>84</v>
          </cell>
          <cell r="C120" t="str">
            <v>Condition Monitoring</v>
          </cell>
          <cell r="D120" t="str">
            <v>CT  DDF Monitors</v>
          </cell>
          <cell r="E120" t="str">
            <v>Other</v>
          </cell>
          <cell r="F120" t="str">
            <v>Evaluate performance of AVO SOS system</v>
          </cell>
          <cell r="G120" t="str">
            <v>O</v>
          </cell>
          <cell r="H120" t="str">
            <v>I</v>
          </cell>
          <cell r="I120">
            <v>2003</v>
          </cell>
          <cell r="J120" t="str">
            <v>AM/Central</v>
          </cell>
          <cell r="K120">
            <v>38687</v>
          </cell>
          <cell r="M120">
            <v>0</v>
          </cell>
          <cell r="N120">
            <v>0</v>
          </cell>
          <cell r="O120">
            <v>10</v>
          </cell>
          <cell r="P120">
            <v>10</v>
          </cell>
          <cell r="Q120">
            <v>3</v>
          </cell>
        </row>
        <row r="121">
          <cell r="B121">
            <v>85</v>
          </cell>
          <cell r="C121" t="str">
            <v>Condition Monitoring</v>
          </cell>
          <cell r="D121" t="str">
            <v>CT  DDF Monitors</v>
          </cell>
          <cell r="E121" t="str">
            <v>Other</v>
          </cell>
          <cell r="F121" t="str">
            <v>Purchase and install Connel Wagner Intellinode system</v>
          </cell>
          <cell r="G121" t="str">
            <v>C</v>
          </cell>
          <cell r="H121" t="str">
            <v>I</v>
          </cell>
          <cell r="I121">
            <v>2003</v>
          </cell>
          <cell r="J121" t="str">
            <v>AM/Northern</v>
          </cell>
          <cell r="K121" t="str">
            <v>When System is in production</v>
          </cell>
          <cell r="L121" t="str">
            <v>No Date</v>
          </cell>
          <cell r="M121">
            <v>0</v>
          </cell>
          <cell r="N121">
            <v>0</v>
          </cell>
          <cell r="O121">
            <v>10</v>
          </cell>
          <cell r="P121">
            <v>10</v>
          </cell>
          <cell r="Q121">
            <v>3</v>
          </cell>
        </row>
        <row r="122">
          <cell r="B122">
            <v>85</v>
          </cell>
          <cell r="C122" t="str">
            <v>Condition Monitoring</v>
          </cell>
          <cell r="D122" t="str">
            <v>CT  DDF Monitors</v>
          </cell>
          <cell r="E122" t="str">
            <v>Other</v>
          </cell>
          <cell r="F122" t="str">
            <v>Evaluate performance of Connel Wagner Intellinode system</v>
          </cell>
          <cell r="G122" t="str">
            <v>O</v>
          </cell>
          <cell r="H122" t="str">
            <v>I</v>
          </cell>
          <cell r="I122">
            <v>2003</v>
          </cell>
          <cell r="J122" t="str">
            <v>AM/Northern</v>
          </cell>
          <cell r="K122" t="str">
            <v>TBA</v>
          </cell>
          <cell r="L122" t="str">
            <v>No Date</v>
          </cell>
          <cell r="M122">
            <v>0</v>
          </cell>
          <cell r="N122">
            <v>0</v>
          </cell>
          <cell r="O122">
            <v>10</v>
          </cell>
          <cell r="P122">
            <v>10</v>
          </cell>
          <cell r="Q122">
            <v>3</v>
          </cell>
        </row>
        <row r="123">
          <cell r="B123">
            <v>86</v>
          </cell>
          <cell r="C123" t="str">
            <v>Condition Monitoring</v>
          </cell>
          <cell r="D123" t="str">
            <v>Bushin DDF Monitors</v>
          </cell>
          <cell r="E123" t="str">
            <v>Other</v>
          </cell>
          <cell r="F123" t="str">
            <v>Install bushing monitor on system critical transformers with no system spares - Lismore</v>
          </cell>
          <cell r="G123" t="str">
            <v>C</v>
          </cell>
          <cell r="H123" t="str">
            <v>A</v>
          </cell>
          <cell r="I123">
            <v>2003</v>
          </cell>
          <cell r="J123" t="str">
            <v>AM/Northern</v>
          </cell>
          <cell r="K123">
            <v>38869</v>
          </cell>
          <cell r="L123" t="str">
            <v>No Date</v>
          </cell>
          <cell r="M123">
            <v>0</v>
          </cell>
          <cell r="N123">
            <v>0</v>
          </cell>
          <cell r="O123">
            <v>10</v>
          </cell>
          <cell r="P123">
            <v>10</v>
          </cell>
          <cell r="Q123">
            <v>3</v>
          </cell>
        </row>
        <row r="124">
          <cell r="B124">
            <v>87</v>
          </cell>
          <cell r="C124" t="str">
            <v>Condition Monitoring</v>
          </cell>
          <cell r="D124" t="str">
            <v>Portable Tx On line Monitor</v>
          </cell>
          <cell r="E124" t="str">
            <v>Other</v>
          </cell>
          <cell r="F124" t="str">
            <v>Establish portable on-line monitoring unit for short-term monitoring or nursing of transformers</v>
          </cell>
          <cell r="G124" t="str">
            <v>C</v>
          </cell>
          <cell r="H124" t="str">
            <v>A</v>
          </cell>
          <cell r="I124">
            <v>2003</v>
          </cell>
          <cell r="J124" t="str">
            <v>SSE</v>
          </cell>
          <cell r="K124">
            <v>38322</v>
          </cell>
          <cell r="M124">
            <v>0</v>
          </cell>
          <cell r="N124">
            <v>0</v>
          </cell>
          <cell r="O124">
            <v>10</v>
          </cell>
          <cell r="P124">
            <v>10</v>
          </cell>
          <cell r="Q124">
            <v>3</v>
          </cell>
        </row>
        <row r="125">
          <cell r="B125">
            <v>88</v>
          </cell>
          <cell r="C125" t="str">
            <v>Circuit Breakers</v>
          </cell>
          <cell r="D125" t="str">
            <v>Circuit Breakers Testing</v>
          </cell>
          <cell r="E125" t="str">
            <v>Other</v>
          </cell>
          <cell r="F125" t="str">
            <v>Investigate and Report on circuit breaker test procedures and methods by December 2004</v>
          </cell>
          <cell r="G125" t="str">
            <v>O</v>
          </cell>
          <cell r="H125" t="str">
            <v>I</v>
          </cell>
          <cell r="I125">
            <v>2003</v>
          </cell>
          <cell r="J125" t="str">
            <v>SSE</v>
          </cell>
          <cell r="K125">
            <v>38322</v>
          </cell>
          <cell r="M125">
            <v>0</v>
          </cell>
          <cell r="N125">
            <v>0</v>
          </cell>
          <cell r="O125">
            <v>10</v>
          </cell>
          <cell r="P125">
            <v>10</v>
          </cell>
          <cell r="Q125">
            <v>3</v>
          </cell>
        </row>
        <row r="126">
          <cell r="B126">
            <v>89</v>
          </cell>
          <cell r="C126" t="str">
            <v>Spare Equipment</v>
          </cell>
          <cell r="D126" t="str">
            <v>Spare Equipment</v>
          </cell>
          <cell r="E126" t="str">
            <v>Other</v>
          </cell>
          <cell r="F126" t="str">
            <v>Develop and issue general policy for the management of spare plant and parts to be held for substations</v>
          </cell>
          <cell r="G126" t="str">
            <v>O</v>
          </cell>
          <cell r="H126" t="str">
            <v>I</v>
          </cell>
          <cell r="I126">
            <v>2004</v>
          </cell>
          <cell r="J126" t="str">
            <v>SSE</v>
          </cell>
          <cell r="K126">
            <v>38504</v>
          </cell>
          <cell r="M126">
            <v>0</v>
          </cell>
          <cell r="N126">
            <v>0</v>
          </cell>
          <cell r="O126">
            <v>8</v>
          </cell>
          <cell r="P126">
            <v>0</v>
          </cell>
          <cell r="Q126">
            <v>3</v>
          </cell>
        </row>
        <row r="127">
          <cell r="B127">
            <v>90</v>
          </cell>
          <cell r="C127" t="str">
            <v>Instrument Transformers</v>
          </cell>
          <cell r="D127" t="str">
            <v xml:space="preserve">Other Condition </v>
          </cell>
          <cell r="E127" t="str">
            <v>Other</v>
          </cell>
          <cell r="F127" t="str">
            <v>Replace</v>
          </cell>
          <cell r="G127" t="str">
            <v>C</v>
          </cell>
          <cell r="H127" t="str">
            <v>C</v>
          </cell>
          <cell r="I127" t="str">
            <v>XX</v>
          </cell>
          <cell r="J127" t="str">
            <v>Asset Managers</v>
          </cell>
          <cell r="K127" t="str">
            <v>Recurrent</v>
          </cell>
          <cell r="M127" t="str">
            <v>Assess</v>
          </cell>
        </row>
        <row r="128">
          <cell r="B128">
            <v>91</v>
          </cell>
          <cell r="C128" t="str">
            <v>Instrument Transformers</v>
          </cell>
          <cell r="D128" t="str">
            <v>Ducon CTs and CVTs</v>
          </cell>
          <cell r="E128" t="str">
            <v>Other</v>
          </cell>
          <cell r="F128" t="str">
            <v>Replace</v>
          </cell>
          <cell r="G128" t="str">
            <v>C</v>
          </cell>
          <cell r="H128" t="str">
            <v>C</v>
          </cell>
          <cell r="I128" t="str">
            <v>XX</v>
          </cell>
          <cell r="J128" t="str">
            <v>Asset Managers</v>
          </cell>
          <cell r="K128" t="str">
            <v>Recurrent</v>
          </cell>
        </row>
        <row r="129">
          <cell r="B129">
            <v>92</v>
          </cell>
          <cell r="C129" t="str">
            <v>Reactive Plant</v>
          </cell>
          <cell r="D129" t="str">
            <v>SVC</v>
          </cell>
          <cell r="E129" t="str">
            <v>Other</v>
          </cell>
          <cell r="F129" t="str">
            <v>Site Specific</v>
          </cell>
          <cell r="G129" t="str">
            <v>c</v>
          </cell>
          <cell r="H129" t="str">
            <v>c</v>
          </cell>
          <cell r="J129" t="str">
            <v>Asset Managers</v>
          </cell>
          <cell r="M129" t="str">
            <v>Assess</v>
          </cell>
        </row>
        <row r="130">
          <cell r="B130">
            <v>200</v>
          </cell>
          <cell r="C130" t="str">
            <v>Security</v>
          </cell>
          <cell r="D130" t="str">
            <v>Network Security Plan 2004 - 2009</v>
          </cell>
          <cell r="E130" t="str">
            <v>Replacement</v>
          </cell>
          <cell r="F130" t="str">
            <v>T1 - Security Perimeter Delineation Fence</v>
          </cell>
          <cell r="G130" t="str">
            <v>C</v>
          </cell>
          <cell r="H130" t="str">
            <v>R</v>
          </cell>
          <cell r="I130">
            <v>2004</v>
          </cell>
          <cell r="J130" t="str">
            <v>Asset Managers</v>
          </cell>
          <cell r="K130">
            <v>39965</v>
          </cell>
          <cell r="M130">
            <v>8</v>
          </cell>
          <cell r="N130">
            <v>0</v>
          </cell>
          <cell r="O130">
            <v>5</v>
          </cell>
          <cell r="P130">
            <v>2</v>
          </cell>
        </row>
        <row r="131">
          <cell r="B131">
            <v>201</v>
          </cell>
          <cell r="C131" t="str">
            <v>Security</v>
          </cell>
          <cell r="D131" t="str">
            <v>Network Security Plan 2004 - 2009</v>
          </cell>
          <cell r="E131" t="str">
            <v>Replacement</v>
          </cell>
          <cell r="F131" t="str">
            <v>T2 - Security Perimeter Fence</v>
          </cell>
          <cell r="G131" t="str">
            <v>C</v>
          </cell>
          <cell r="H131" t="str">
            <v>R</v>
          </cell>
          <cell r="I131">
            <v>2004</v>
          </cell>
          <cell r="J131" t="str">
            <v>Asset Managers</v>
          </cell>
          <cell r="K131">
            <v>39965</v>
          </cell>
          <cell r="M131">
            <v>8</v>
          </cell>
          <cell r="N131">
            <v>0</v>
          </cell>
          <cell r="O131">
            <v>5</v>
          </cell>
          <cell r="P131">
            <v>2</v>
          </cell>
        </row>
        <row r="132">
          <cell r="B132">
            <v>202</v>
          </cell>
          <cell r="C132" t="str">
            <v>Security</v>
          </cell>
          <cell r="D132" t="str">
            <v>Network Security Plan 2004 - 2009</v>
          </cell>
          <cell r="E132" t="str">
            <v>Other</v>
          </cell>
          <cell r="F132" t="str">
            <v>T3 - CCTV/PA</v>
          </cell>
          <cell r="G132" t="str">
            <v>C</v>
          </cell>
          <cell r="H132" t="str">
            <v>R</v>
          </cell>
          <cell r="I132">
            <v>2004</v>
          </cell>
          <cell r="J132" t="str">
            <v>Asset Managers</v>
          </cell>
          <cell r="K132">
            <v>39965</v>
          </cell>
          <cell r="M132">
            <v>8</v>
          </cell>
          <cell r="N132">
            <v>0</v>
          </cell>
          <cell r="O132">
            <v>5</v>
          </cell>
          <cell r="P132">
            <v>2</v>
          </cell>
        </row>
        <row r="133">
          <cell r="B133">
            <v>203</v>
          </cell>
          <cell r="C133" t="str">
            <v>Security</v>
          </cell>
          <cell r="D133" t="str">
            <v>Network Security Plan 2004 - 2009</v>
          </cell>
          <cell r="E133" t="str">
            <v>Other</v>
          </cell>
          <cell r="F133" t="str">
            <v>T4 - Monitored intrusion detection</v>
          </cell>
          <cell r="G133" t="str">
            <v>C</v>
          </cell>
          <cell r="H133" t="str">
            <v>R</v>
          </cell>
          <cell r="I133">
            <v>2004</v>
          </cell>
          <cell r="J133" t="str">
            <v>Asset Managers</v>
          </cell>
          <cell r="K133">
            <v>39965</v>
          </cell>
          <cell r="M133">
            <v>8</v>
          </cell>
          <cell r="N133">
            <v>0</v>
          </cell>
          <cell r="O133">
            <v>5</v>
          </cell>
          <cell r="P133">
            <v>2</v>
          </cell>
        </row>
        <row r="134">
          <cell r="B134">
            <v>204</v>
          </cell>
          <cell r="C134" t="str">
            <v>Security</v>
          </cell>
          <cell r="D134" t="str">
            <v>Network Security Plan 2004 - 2009</v>
          </cell>
          <cell r="E134" t="str">
            <v>Other</v>
          </cell>
          <cell r="F134" t="str">
            <v>T5 - Access Control</v>
          </cell>
          <cell r="G134" t="str">
            <v>C</v>
          </cell>
          <cell r="H134" t="str">
            <v>R</v>
          </cell>
          <cell r="I134">
            <v>2004</v>
          </cell>
          <cell r="J134" t="str">
            <v>Asset Managers</v>
          </cell>
          <cell r="K134">
            <v>39965</v>
          </cell>
          <cell r="M134">
            <v>8</v>
          </cell>
          <cell r="N134">
            <v>0</v>
          </cell>
          <cell r="O134">
            <v>5</v>
          </cell>
          <cell r="P134">
            <v>2</v>
          </cell>
        </row>
        <row r="135">
          <cell r="B135">
            <v>205</v>
          </cell>
          <cell r="C135" t="str">
            <v>Security</v>
          </cell>
          <cell r="D135" t="str">
            <v>Network Security Plan 2004 - 2009</v>
          </cell>
          <cell r="E135" t="str">
            <v>Other</v>
          </cell>
          <cell r="F135" t="str">
            <v>T6 - Movement activated lighting</v>
          </cell>
          <cell r="G135" t="str">
            <v>C</v>
          </cell>
          <cell r="H135" t="str">
            <v>R</v>
          </cell>
          <cell r="I135">
            <v>2004</v>
          </cell>
          <cell r="J135" t="str">
            <v>Asset Managers</v>
          </cell>
          <cell r="K135">
            <v>39965</v>
          </cell>
          <cell r="M135">
            <v>8</v>
          </cell>
          <cell r="N135">
            <v>0</v>
          </cell>
          <cell r="O135">
            <v>5</v>
          </cell>
          <cell r="P135">
            <v>2</v>
          </cell>
        </row>
        <row r="136">
          <cell r="B136">
            <v>206</v>
          </cell>
          <cell r="C136" t="str">
            <v>Security</v>
          </cell>
          <cell r="D136" t="str">
            <v>Network Security Plan 2004 - 2009</v>
          </cell>
          <cell r="E136" t="str">
            <v>Other</v>
          </cell>
          <cell r="F136" t="str">
            <v>T7 - Restricted locking and keying</v>
          </cell>
          <cell r="G136" t="str">
            <v>C</v>
          </cell>
          <cell r="H136" t="str">
            <v>R</v>
          </cell>
          <cell r="I136">
            <v>2004</v>
          </cell>
          <cell r="J136" t="str">
            <v>Asset Managers</v>
          </cell>
          <cell r="K136">
            <v>39965</v>
          </cell>
          <cell r="M136">
            <v>8</v>
          </cell>
          <cell r="N136">
            <v>0</v>
          </cell>
          <cell r="O136">
            <v>5</v>
          </cell>
          <cell r="P136">
            <v>2</v>
          </cell>
        </row>
        <row r="137">
          <cell r="B137">
            <v>207</v>
          </cell>
          <cell r="C137" t="str">
            <v>Security</v>
          </cell>
          <cell r="D137" t="str">
            <v>Network Security Plan 2004 - 2009</v>
          </cell>
          <cell r="E137" t="str">
            <v>Other</v>
          </cell>
          <cell r="F137" t="str">
            <v>T8 - Sinage</v>
          </cell>
          <cell r="G137" t="str">
            <v>C</v>
          </cell>
          <cell r="H137" t="str">
            <v>R</v>
          </cell>
          <cell r="I137">
            <v>2004</v>
          </cell>
          <cell r="J137" t="str">
            <v>Asset Managers</v>
          </cell>
          <cell r="K137">
            <v>39965</v>
          </cell>
          <cell r="M137">
            <v>8</v>
          </cell>
          <cell r="N137">
            <v>0</v>
          </cell>
          <cell r="O137">
            <v>5</v>
          </cell>
          <cell r="P137">
            <v>2</v>
          </cell>
        </row>
        <row r="138">
          <cell r="B138">
            <v>208</v>
          </cell>
          <cell r="C138" t="str">
            <v>Security</v>
          </cell>
          <cell r="D138" t="str">
            <v>Network Security Plan 2004 - 2009</v>
          </cell>
          <cell r="E138" t="str">
            <v>Other</v>
          </cell>
          <cell r="F138" t="str">
            <v>T9 - Community awareness</v>
          </cell>
          <cell r="G138" t="str">
            <v>C</v>
          </cell>
          <cell r="H138" t="str">
            <v>R</v>
          </cell>
          <cell r="I138">
            <v>2004</v>
          </cell>
          <cell r="J138" t="str">
            <v>Asset Managers</v>
          </cell>
          <cell r="K138">
            <v>39965</v>
          </cell>
          <cell r="M138">
            <v>8</v>
          </cell>
          <cell r="N138">
            <v>0</v>
          </cell>
          <cell r="O138">
            <v>5</v>
          </cell>
          <cell r="P138">
            <v>2</v>
          </cell>
        </row>
        <row r="139">
          <cell r="B139">
            <v>209</v>
          </cell>
          <cell r="C139" t="str">
            <v>Security</v>
          </cell>
          <cell r="D139" t="str">
            <v>Network Security Plan 2004 - 2009</v>
          </cell>
          <cell r="E139" t="str">
            <v>Other</v>
          </cell>
          <cell r="F139" t="str">
            <v>T10 - Staff awareness</v>
          </cell>
          <cell r="G139" t="str">
            <v>C</v>
          </cell>
          <cell r="H139" t="str">
            <v>R</v>
          </cell>
          <cell r="I139">
            <v>2004</v>
          </cell>
          <cell r="J139" t="str">
            <v>Asset Managers</v>
          </cell>
          <cell r="K139">
            <v>39965</v>
          </cell>
          <cell r="M139">
            <v>8</v>
          </cell>
          <cell r="N139">
            <v>0</v>
          </cell>
          <cell r="O139">
            <v>5</v>
          </cell>
          <cell r="P139">
            <v>2</v>
          </cell>
        </row>
        <row r="140">
          <cell r="B140">
            <v>300</v>
          </cell>
          <cell r="C140" t="str">
            <v>To Be confirmed</v>
          </cell>
          <cell r="D140" t="str">
            <v>To Be confirmed</v>
          </cell>
          <cell r="E140" t="str">
            <v>Other</v>
          </cell>
          <cell r="F140" t="str">
            <v>To Be confirmed</v>
          </cell>
        </row>
        <row r="141">
          <cell r="B141">
            <v>301</v>
          </cell>
          <cell r="C141" t="str">
            <v>Condition Monitoring</v>
          </cell>
          <cell r="D141" t="str">
            <v>Site Infrastructure</v>
          </cell>
          <cell r="E141" t="str">
            <v>Other</v>
          </cell>
          <cell r="F141" t="str">
            <v xml:space="preserve">Installation of infrastructure to support CM equipment </v>
          </cell>
          <cell r="G141" t="str">
            <v>C</v>
          </cell>
          <cell r="H141" t="str">
            <v>R</v>
          </cell>
          <cell r="I141">
            <v>3004</v>
          </cell>
          <cell r="J141" t="str">
            <v>Asset Managers</v>
          </cell>
          <cell r="K141">
            <v>39965</v>
          </cell>
          <cell r="M141">
            <v>0</v>
          </cell>
          <cell r="N141">
            <v>0</v>
          </cell>
          <cell r="O141">
            <v>0</v>
          </cell>
          <cell r="P141">
            <v>8</v>
          </cell>
        </row>
      </sheetData>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
      <sheetName val="Sum1"/>
      <sheetName val="Sum2"/>
      <sheetName val="12-13 Program"/>
      <sheetName val="SAMP"/>
      <sheetName val="SARP"/>
      <sheetName val="Assumptions"/>
      <sheetName val="new"/>
      <sheetName val="map"/>
      <sheetName val="0910"/>
      <sheetName val="1011 Actuals"/>
      <sheetName val="1011"/>
      <sheetName val="1213 Rates"/>
      <sheetName val="CASH"/>
      <sheetName val="Risk"/>
      <sheetName val="$Detail"/>
      <sheetName val="DistHrs"/>
      <sheetName val="TransHrs"/>
      <sheetName val="Oth_hrs"/>
      <sheetName val="supply"/>
      <sheetName val="Notes"/>
    </sheetNames>
    <sheetDataSet>
      <sheetData sheetId="0" refreshError="1"/>
      <sheetData sheetId="1" refreshError="1"/>
      <sheetData sheetId="2" refreshError="1"/>
      <sheetData sheetId="3" refreshError="1"/>
      <sheetData sheetId="4" refreshError="1"/>
      <sheetData sheetId="5" refreshError="1"/>
      <sheetData sheetId="6">
        <row r="12">
          <cell r="E12">
            <v>77.688812115174599</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UpdateFileMenu"/>
      <sheetName val="ViewMenu"/>
      <sheetName val="PrintMenu"/>
      <sheetName val="TM1Adjusts"/>
      <sheetName val="Weather_Normalisation_Basis"/>
      <sheetName val="DRAFT PWCWAPC 201211 JH"/>
      <sheetName val="tm1_Energy"/>
      <sheetName val="tm1_Customers"/>
      <sheetName val="Summary"/>
      <sheetName val="Summary NOTWNActs"/>
      <sheetName val="Domestic"/>
      <sheetName val="Dom_Workings"/>
      <sheetName val="PV Generation"/>
      <sheetName val="Workings Controlled Load"/>
      <sheetName val="WorkingsNonResidential"/>
      <sheetName val="WorkingsBulks&amp;IDTSWorkings"/>
      <sheetName val="Workings Unmetered"/>
      <sheetName val="NIEIR&amp;Other"/>
      <sheetName val="tm1_Energy%"/>
      <sheetName val="Annual_Tariff"/>
      <sheetName val="TM1_TOU"/>
      <sheetName val="FORECAST TO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Actual RAB roll forward (real)"/>
      <sheetName val="Total actual RAB roll forward"/>
      <sheetName val="Tax value roll forward"/>
      <sheetName val="WARL Calcs"/>
    </sheetNames>
    <sheetDataSet>
      <sheetData sheetId="0"/>
      <sheetData sheetId="1"/>
      <sheetData sheetId="2"/>
      <sheetData sheetId="3"/>
      <sheetData sheetId="4"/>
      <sheetData sheetId="5">
        <row r="359">
          <cell r="L359">
            <v>550.79945705286411</v>
          </cell>
        </row>
        <row r="360">
          <cell r="L360">
            <v>1181.671788014567</v>
          </cell>
        </row>
        <row r="361">
          <cell r="L361">
            <v>2090.0261252418518</v>
          </cell>
        </row>
        <row r="362">
          <cell r="L362">
            <v>482.40338834288633</v>
          </cell>
        </row>
        <row r="363">
          <cell r="L363">
            <v>677.05725328632411</v>
          </cell>
        </row>
        <row r="364">
          <cell r="L364">
            <v>29.860109315821887</v>
          </cell>
        </row>
        <row r="365">
          <cell r="L365">
            <v>13.73966568921665</v>
          </cell>
        </row>
        <row r="366">
          <cell r="L366">
            <v>132.60143731545304</v>
          </cell>
        </row>
        <row r="367">
          <cell r="L367">
            <v>15.449926532733459</v>
          </cell>
        </row>
        <row r="369">
          <cell r="L369">
            <v>15.298114635908254</v>
          </cell>
        </row>
        <row r="371">
          <cell r="L371">
            <v>49.069964855463809</v>
          </cell>
        </row>
        <row r="372">
          <cell r="L372">
            <v>45.924655885594959</v>
          </cell>
        </row>
        <row r="373">
          <cell r="L373">
            <v>22.636244189176374</v>
          </cell>
        </row>
        <row r="374">
          <cell r="L374">
            <v>198.61908442043421</v>
          </cell>
        </row>
        <row r="375">
          <cell r="L375">
            <v>116.21784646828532</v>
          </cell>
        </row>
        <row r="376">
          <cell r="L376">
            <v>-8.5584993181518649E-3</v>
          </cell>
        </row>
      </sheetData>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topLeftCell="A25" workbookViewId="0">
      <selection activeCell="B10" sqref="B10:J10"/>
    </sheetView>
  </sheetViews>
  <sheetFormatPr defaultRowHeight="15"/>
  <cols>
    <col min="1" max="1" width="2.85546875" customWidth="1"/>
    <col min="2" max="10" width="15" customWidth="1"/>
  </cols>
  <sheetData>
    <row r="1" spans="1:10">
      <c r="J1" s="323"/>
    </row>
    <row r="2" spans="1:10" ht="15.75">
      <c r="A2" s="5" t="s">
        <v>408</v>
      </c>
      <c r="B2" s="10"/>
      <c r="C2" s="10"/>
      <c r="D2" s="10"/>
      <c r="E2" s="10"/>
      <c r="F2" s="10"/>
      <c r="G2" s="10"/>
      <c r="H2" s="10"/>
      <c r="I2" s="10"/>
      <c r="J2" s="10"/>
    </row>
    <row r="3" spans="1:10" ht="15.75">
      <c r="A3" s="5" t="s">
        <v>678</v>
      </c>
      <c r="B3" s="10"/>
      <c r="C3" s="10"/>
      <c r="D3" s="10"/>
      <c r="E3" s="10"/>
      <c r="F3" s="10"/>
      <c r="G3" s="10"/>
      <c r="H3" s="10"/>
      <c r="I3" s="10"/>
      <c r="J3" s="10"/>
    </row>
    <row r="4" spans="1:10" ht="15.75">
      <c r="A4" s="6" t="s">
        <v>1120</v>
      </c>
      <c r="B4" s="10"/>
      <c r="C4" s="10"/>
      <c r="D4" s="10"/>
      <c r="E4" s="10"/>
      <c r="F4" s="10"/>
      <c r="G4" s="10"/>
      <c r="H4" s="10"/>
      <c r="I4" s="10"/>
      <c r="J4" s="10"/>
    </row>
    <row r="5" spans="1:10">
      <c r="A5" s="1"/>
      <c r="B5" s="10"/>
      <c r="C5" s="10"/>
      <c r="D5" s="10"/>
      <c r="E5" s="10"/>
      <c r="F5" s="10"/>
      <c r="G5" s="10"/>
      <c r="H5" s="10"/>
      <c r="I5" s="10"/>
      <c r="J5" s="10"/>
    </row>
    <row r="6" spans="1:10">
      <c r="A6" s="1"/>
      <c r="B6" s="381" t="s">
        <v>670</v>
      </c>
      <c r="C6" s="382"/>
      <c r="D6" s="382"/>
      <c r="E6" s="382"/>
      <c r="F6" s="382"/>
      <c r="G6" s="382"/>
      <c r="H6" s="382"/>
      <c r="I6" s="382"/>
      <c r="J6" s="383"/>
    </row>
    <row r="8" spans="1:10">
      <c r="B8" s="381" t="s">
        <v>671</v>
      </c>
      <c r="C8" s="382"/>
      <c r="D8" s="382"/>
      <c r="E8" s="382"/>
      <c r="F8" s="382"/>
      <c r="G8" s="382"/>
      <c r="H8" s="382"/>
      <c r="I8" s="382"/>
      <c r="J8" s="383"/>
    </row>
    <row r="10" spans="1:10" ht="213" customHeight="1">
      <c r="B10" s="369" t="s">
        <v>804</v>
      </c>
      <c r="C10" s="370"/>
      <c r="D10" s="370"/>
      <c r="E10" s="370"/>
      <c r="F10" s="370"/>
      <c r="G10" s="370"/>
      <c r="H10" s="370"/>
      <c r="I10" s="370"/>
      <c r="J10" s="371"/>
    </row>
    <row r="12" spans="1:10">
      <c r="B12" s="381" t="s">
        <v>672</v>
      </c>
      <c r="C12" s="382"/>
      <c r="D12" s="382"/>
      <c r="E12" s="382"/>
      <c r="F12" s="382"/>
      <c r="G12" s="382"/>
      <c r="H12" s="382"/>
      <c r="I12" s="382"/>
      <c r="J12" s="383"/>
    </row>
    <row r="14" spans="1:10" ht="55.5" customHeight="1">
      <c r="B14" s="385" t="s">
        <v>711</v>
      </c>
      <c r="C14" s="386"/>
      <c r="D14" s="386"/>
      <c r="E14" s="386"/>
      <c r="F14" s="386"/>
      <c r="G14" s="386"/>
      <c r="H14" s="386"/>
      <c r="I14" s="386"/>
      <c r="J14" s="387"/>
    </row>
    <row r="15" spans="1:10">
      <c r="B15" s="195"/>
      <c r="C15" s="40"/>
      <c r="D15" s="40"/>
      <c r="E15" s="40"/>
      <c r="F15" s="40"/>
      <c r="G15" s="40"/>
      <c r="H15" s="40"/>
      <c r="I15" s="40"/>
      <c r="J15" s="196"/>
    </row>
    <row r="16" spans="1:10">
      <c r="B16" s="375" t="s">
        <v>673</v>
      </c>
      <c r="C16" s="376"/>
      <c r="D16" s="376"/>
      <c r="E16" s="376"/>
      <c r="F16" s="376"/>
      <c r="G16" s="376"/>
      <c r="H16" s="376"/>
      <c r="I16" s="376"/>
      <c r="J16" s="377"/>
    </row>
    <row r="17" spans="2:10">
      <c r="B17" s="195"/>
      <c r="C17" s="40"/>
      <c r="D17" s="40"/>
      <c r="E17" s="40"/>
      <c r="F17" s="40"/>
      <c r="G17" s="40"/>
      <c r="H17" s="40"/>
      <c r="I17" s="40"/>
      <c r="J17" s="196"/>
    </row>
    <row r="18" spans="2:10" ht="60" customHeight="1">
      <c r="B18" s="372" t="s">
        <v>1117</v>
      </c>
      <c r="C18" s="373"/>
      <c r="D18" s="373"/>
      <c r="E18" s="373"/>
      <c r="F18" s="373"/>
      <c r="G18" s="373"/>
      <c r="H18" s="373"/>
      <c r="I18" s="373"/>
      <c r="J18" s="374"/>
    </row>
    <row r="19" spans="2:10" ht="163.5" customHeight="1">
      <c r="B19" s="372" t="s">
        <v>805</v>
      </c>
      <c r="C19" s="373"/>
      <c r="D19" s="373"/>
      <c r="E19" s="373"/>
      <c r="F19" s="373"/>
      <c r="G19" s="373"/>
      <c r="H19" s="373"/>
      <c r="I19" s="373"/>
      <c r="J19" s="374"/>
    </row>
    <row r="20" spans="2:10" ht="137.25" customHeight="1">
      <c r="B20" s="372" t="s">
        <v>806</v>
      </c>
      <c r="C20" s="373"/>
      <c r="D20" s="373"/>
      <c r="E20" s="373"/>
      <c r="F20" s="373"/>
      <c r="G20" s="373"/>
      <c r="H20" s="373"/>
      <c r="I20" s="373"/>
      <c r="J20" s="374"/>
    </row>
    <row r="21" spans="2:10" ht="119.25" customHeight="1">
      <c r="B21" s="384" t="s">
        <v>807</v>
      </c>
      <c r="C21" s="373"/>
      <c r="D21" s="373"/>
      <c r="E21" s="373"/>
      <c r="F21" s="373"/>
      <c r="G21" s="373"/>
      <c r="H21" s="373"/>
      <c r="I21" s="373"/>
      <c r="J21" s="374"/>
    </row>
    <row r="22" spans="2:10" ht="28.5" customHeight="1">
      <c r="B22" s="372" t="s">
        <v>808</v>
      </c>
      <c r="C22" s="373"/>
      <c r="D22" s="373"/>
      <c r="E22" s="373"/>
      <c r="F22" s="373"/>
      <c r="G22" s="373"/>
      <c r="H22" s="373"/>
      <c r="I22" s="373"/>
      <c r="J22" s="374"/>
    </row>
    <row r="23" spans="2:10">
      <c r="B23" s="197"/>
      <c r="C23" s="198"/>
      <c r="D23" s="198"/>
      <c r="E23" s="198"/>
      <c r="F23" s="198"/>
      <c r="G23" s="198"/>
      <c r="H23" s="198"/>
      <c r="I23" s="198"/>
      <c r="J23" s="199"/>
    </row>
    <row r="24" spans="2:10">
      <c r="B24" s="375" t="s">
        <v>674</v>
      </c>
      <c r="C24" s="376"/>
      <c r="D24" s="376"/>
      <c r="E24" s="376"/>
      <c r="F24" s="376"/>
      <c r="G24" s="376"/>
      <c r="H24" s="376"/>
      <c r="I24" s="376"/>
      <c r="J24" s="377"/>
    </row>
    <row r="25" spans="2:10">
      <c r="B25" s="197"/>
      <c r="C25" s="198"/>
      <c r="D25" s="198"/>
      <c r="E25" s="198"/>
      <c r="F25" s="198"/>
      <c r="G25" s="198"/>
      <c r="H25" s="198"/>
      <c r="I25" s="198"/>
      <c r="J25" s="199"/>
    </row>
    <row r="26" spans="2:10" ht="94.5" customHeight="1">
      <c r="B26" s="372" t="s">
        <v>1118</v>
      </c>
      <c r="C26" s="373"/>
      <c r="D26" s="373"/>
      <c r="E26" s="373"/>
      <c r="F26" s="373"/>
      <c r="G26" s="373"/>
      <c r="H26" s="373"/>
      <c r="I26" s="373"/>
      <c r="J26" s="374"/>
    </row>
    <row r="27" spans="2:10">
      <c r="B27" s="195"/>
      <c r="C27" s="40"/>
      <c r="D27" s="40"/>
      <c r="E27" s="40"/>
      <c r="F27" s="40"/>
      <c r="G27" s="40"/>
      <c r="H27" s="40"/>
      <c r="I27" s="40"/>
      <c r="J27" s="196"/>
    </row>
    <row r="28" spans="2:10">
      <c r="B28" s="375" t="s">
        <v>675</v>
      </c>
      <c r="C28" s="376"/>
      <c r="D28" s="376"/>
      <c r="E28" s="376"/>
      <c r="F28" s="376"/>
      <c r="G28" s="376"/>
      <c r="H28" s="376"/>
      <c r="I28" s="376"/>
      <c r="J28" s="377"/>
    </row>
    <row r="29" spans="2:10">
      <c r="B29" s="197"/>
      <c r="C29" s="198"/>
      <c r="D29" s="198"/>
      <c r="E29" s="198"/>
      <c r="F29" s="198"/>
      <c r="G29" s="198"/>
      <c r="H29" s="198"/>
      <c r="I29" s="198"/>
      <c r="J29" s="199"/>
    </row>
    <row r="30" spans="2:10" ht="27" customHeight="1">
      <c r="B30" s="372" t="s">
        <v>791</v>
      </c>
      <c r="C30" s="373"/>
      <c r="D30" s="373"/>
      <c r="E30" s="373"/>
      <c r="F30" s="373"/>
      <c r="G30" s="373"/>
      <c r="H30" s="373"/>
      <c r="I30" s="373"/>
      <c r="J30" s="374"/>
    </row>
    <row r="31" spans="2:10" ht="210.75" customHeight="1">
      <c r="B31" s="378" t="s">
        <v>809</v>
      </c>
      <c r="C31" s="379"/>
      <c r="D31" s="379"/>
      <c r="E31" s="379"/>
      <c r="F31" s="379"/>
      <c r="G31" s="379"/>
      <c r="H31" s="379"/>
      <c r="I31" s="379"/>
      <c r="J31" s="380"/>
    </row>
    <row r="33" spans="2:10">
      <c r="B33" s="381" t="s">
        <v>31</v>
      </c>
      <c r="C33" s="382"/>
      <c r="D33" s="382"/>
      <c r="E33" s="382"/>
      <c r="F33" s="382"/>
      <c r="G33" s="382"/>
      <c r="H33" s="382"/>
      <c r="I33" s="382"/>
      <c r="J33" s="383"/>
    </row>
    <row r="35" spans="2:10">
      <c r="B35" s="369" t="s">
        <v>676</v>
      </c>
      <c r="C35" s="370"/>
      <c r="D35" s="370"/>
      <c r="E35" s="370"/>
      <c r="F35" s="370"/>
      <c r="G35" s="370"/>
      <c r="H35" s="370"/>
      <c r="I35" s="370"/>
      <c r="J35" s="371"/>
    </row>
    <row r="37" spans="2:10">
      <c r="B37" s="325" t="s">
        <v>793</v>
      </c>
    </row>
  </sheetData>
  <mergeCells count="18">
    <mergeCell ref="B24:J24"/>
    <mergeCell ref="B6:J6"/>
    <mergeCell ref="B8:J8"/>
    <mergeCell ref="B10:J10"/>
    <mergeCell ref="B12:J12"/>
    <mergeCell ref="B18:J18"/>
    <mergeCell ref="B19:J19"/>
    <mergeCell ref="B20:J20"/>
    <mergeCell ref="B21:J21"/>
    <mergeCell ref="B22:J22"/>
    <mergeCell ref="B14:J14"/>
    <mergeCell ref="B16:J16"/>
    <mergeCell ref="B35:J35"/>
    <mergeCell ref="B26:J26"/>
    <mergeCell ref="B28:J28"/>
    <mergeCell ref="B30:J30"/>
    <mergeCell ref="B31:J31"/>
    <mergeCell ref="B33:J3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3"/>
  <sheetViews>
    <sheetView showGridLines="0" workbookViewId="0"/>
  </sheetViews>
  <sheetFormatPr defaultColWidth="0" defaultRowHeight="15" zeroHeight="1"/>
  <cols>
    <col min="1" max="1" width="2.7109375" customWidth="1"/>
    <col min="2" max="6" width="9.140625" customWidth="1"/>
    <col min="7" max="16384" width="9.140625" hidden="1"/>
  </cols>
  <sheetData>
    <row r="1" spans="2:2"/>
    <row r="2" spans="2:2">
      <c r="B2" s="328" t="s">
        <v>811</v>
      </c>
    </row>
    <row r="3" spans="2: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showGridLines="0" workbookViewId="0"/>
  </sheetViews>
  <sheetFormatPr defaultColWidth="9.140625" defaultRowHeight="12.75" outlineLevelRow="1"/>
  <cols>
    <col min="1" max="1" width="2.85546875" style="1" customWidth="1"/>
    <col min="2" max="2" width="63" style="10" customWidth="1"/>
    <col min="3" max="3" width="12.7109375" style="10" customWidth="1"/>
    <col min="4" max="8" width="12.7109375" style="1" customWidth="1"/>
    <col min="9" max="16384" width="9.140625" style="1"/>
  </cols>
  <sheetData>
    <row r="1" spans="1:8">
      <c r="C1" s="323"/>
    </row>
    <row r="2" spans="1:8" ht="15.75">
      <c r="A2" s="5" t="s">
        <v>408</v>
      </c>
    </row>
    <row r="3" spans="1:8" ht="15.75">
      <c r="A3" s="5" t="s">
        <v>830</v>
      </c>
    </row>
    <row r="4" spans="1:8" ht="15.75">
      <c r="A4" s="6" t="s">
        <v>1120</v>
      </c>
    </row>
    <row r="6" spans="1:8">
      <c r="B6" s="391" t="s">
        <v>1116</v>
      </c>
      <c r="C6" s="391"/>
      <c r="D6" s="391"/>
      <c r="E6" s="391"/>
      <c r="F6" s="391"/>
      <c r="G6" s="391"/>
      <c r="H6" s="391"/>
    </row>
    <row r="8" spans="1:8">
      <c r="C8" s="1"/>
      <c r="D8" s="388" t="s">
        <v>591</v>
      </c>
      <c r="E8" s="389"/>
      <c r="F8" s="389"/>
      <c r="G8" s="389"/>
      <c r="H8" s="390"/>
    </row>
    <row r="9" spans="1:8" ht="25.5">
      <c r="C9" s="87" t="s">
        <v>665</v>
      </c>
      <c r="D9" s="87" t="s">
        <v>438</v>
      </c>
      <c r="E9" s="87" t="s">
        <v>439</v>
      </c>
      <c r="F9" s="87" t="s">
        <v>440</v>
      </c>
      <c r="G9" s="87" t="s">
        <v>441</v>
      </c>
      <c r="H9" s="87" t="s">
        <v>442</v>
      </c>
    </row>
    <row r="11" spans="1:8">
      <c r="B11" s="392" t="s">
        <v>801</v>
      </c>
      <c r="C11" s="392"/>
      <c r="D11" s="392"/>
      <c r="E11" s="392"/>
      <c r="F11" s="392"/>
      <c r="G11" s="392"/>
      <c r="H11" s="392"/>
    </row>
    <row r="12" spans="1:8">
      <c r="C12" s="157"/>
    </row>
    <row r="13" spans="1:8" hidden="1" outlineLevel="1">
      <c r="B13" s="141" t="s">
        <v>629</v>
      </c>
      <c r="C13" s="157">
        <f>'Pricing Calc (Per Service)'!C107</f>
        <v>8.0139754228866984</v>
      </c>
      <c r="D13" s="157">
        <f>'Pricing Calc (Per Service)'!D107</f>
        <v>7.6276696410459666</v>
      </c>
      <c r="E13" s="157">
        <f>'Pricing Calc (Per Service)'!E107</f>
        <v>7.7494980456229579</v>
      </c>
      <c r="F13" s="157">
        <f>'Pricing Calc (Per Service)'!F107</f>
        <v>8.1010567192134975</v>
      </c>
      <c r="G13" s="157">
        <f>'Pricing Calc (Per Service)'!G107</f>
        <v>8.1794597387359733</v>
      </c>
      <c r="H13" s="157">
        <f>'Pricing Calc (Per Service)'!H107</f>
        <v>8.4121929698151021</v>
      </c>
    </row>
    <row r="14" spans="1:8" hidden="1" outlineLevel="1">
      <c r="B14" s="141" t="s">
        <v>630</v>
      </c>
      <c r="C14" s="157">
        <f>'Pricing Calc (Per Service)'!C117</f>
        <v>6.5431414104873742</v>
      </c>
      <c r="D14" s="157">
        <f>'Pricing Calc (Per Service)'!D117</f>
        <v>6.1474471960391961</v>
      </c>
      <c r="E14" s="157">
        <f>'Pricing Calc (Per Service)'!E117</f>
        <v>6.2959950780791587</v>
      </c>
      <c r="F14" s="157">
        <f>'Pricing Calc (Per Service)'!F117</f>
        <v>6.6151156297690008</v>
      </c>
      <c r="G14" s="157">
        <f>'Pricing Calc (Per Service)'!G117</f>
        <v>6.7143444579858675</v>
      </c>
      <c r="H14" s="157">
        <f>'Pricing Calc (Per Service)'!H117</f>
        <v>6.9428046905636513</v>
      </c>
    </row>
    <row r="15" spans="1:8" hidden="1" outlineLevel="1">
      <c r="B15" s="141" t="s">
        <v>631</v>
      </c>
      <c r="C15" s="157">
        <f>'Pricing Calc (Per Service)'!C127</f>
        <v>5.1104455832503657</v>
      </c>
      <c r="D15" s="157">
        <f>'Pricing Calc (Per Service)'!D127</f>
        <v>4.6954988201659411</v>
      </c>
      <c r="E15" s="157">
        <f>'Pricing Calc (Per Service)'!E127</f>
        <v>4.873923504778249</v>
      </c>
      <c r="F15" s="157">
        <f>'Pricing Calc (Per Service)'!F127</f>
        <v>5.1655724119665596</v>
      </c>
      <c r="G15" s="157">
        <f>'Pricing Calc (Per Service)'!G127</f>
        <v>5.2917224036870305</v>
      </c>
      <c r="H15" s="157">
        <f>'Pricing Calc (Per Service)'!H127</f>
        <v>5.5255107756540474</v>
      </c>
    </row>
    <row r="16" spans="1:8" hidden="1" outlineLevel="1">
      <c r="B16" s="141" t="s">
        <v>650</v>
      </c>
      <c r="C16" s="157">
        <f>'Pricing Calc (Per Service)'!C137</f>
        <v>2.9635144592471407</v>
      </c>
      <c r="D16" s="157">
        <f>'Pricing Calc (Per Service)'!D137</f>
        <v>2.2858469303746536</v>
      </c>
      <c r="E16" s="157">
        <f>'Pricing Calc (Per Service)'!E137</f>
        <v>3.009099148225804</v>
      </c>
      <c r="F16" s="157">
        <f>'Pricing Calc (Per Service)'!F137</f>
        <v>3.0067801002716616</v>
      </c>
      <c r="G16" s="157">
        <f>'Pricing Calc (Per Service)'!G137</f>
        <v>2.6799614680600499</v>
      </c>
      <c r="H16" s="157">
        <f>'Pricing Calc (Per Service)'!H137</f>
        <v>3.8358846493035332</v>
      </c>
    </row>
    <row r="17" spans="2:11" hidden="1" outlineLevel="1">
      <c r="B17" s="141" t="s">
        <v>626</v>
      </c>
      <c r="C17" s="157">
        <f>'Pricing Calc (Per Service)'!C147</f>
        <v>4.3253428522108806</v>
      </c>
      <c r="D17" s="157">
        <f>'Pricing Calc (Per Service)'!D147</f>
        <v>4.4031323194950085</v>
      </c>
      <c r="E17" s="157">
        <f>'Pricing Calc (Per Service)'!E147</f>
        <v>4.2678419213800289</v>
      </c>
      <c r="F17" s="157">
        <f>'Pricing Calc (Per Service)'!F147</f>
        <v>4.2311040516381953</v>
      </c>
      <c r="G17" s="157">
        <f>'Pricing Calc (Per Service)'!G147</f>
        <v>4.2877040891531726</v>
      </c>
      <c r="H17" s="157">
        <f>'Pricing Calc (Per Service)'!H147</f>
        <v>4.4369318793880002</v>
      </c>
    </row>
    <row r="18" spans="2:11" collapsed="1">
      <c r="B18" s="108" t="s">
        <v>578</v>
      </c>
      <c r="C18" s="194">
        <f>SUM(C13:C17)</f>
        <v>26.956419728082459</v>
      </c>
      <c r="D18" s="194">
        <f t="shared" ref="D18:G18" si="0">SUM(D13:D17)</f>
        <v>25.159594907120763</v>
      </c>
      <c r="E18" s="194">
        <f t="shared" si="0"/>
        <v>26.196357698086196</v>
      </c>
      <c r="F18" s="194">
        <f t="shared" si="0"/>
        <v>27.119628912858914</v>
      </c>
      <c r="G18" s="194">
        <f t="shared" si="0"/>
        <v>27.153192157622094</v>
      </c>
      <c r="H18" s="194">
        <f>SUM(H13:H17)</f>
        <v>29.153324964724334</v>
      </c>
      <c r="I18" s="343"/>
      <c r="J18" s="332"/>
      <c r="K18" s="342"/>
    </row>
    <row r="19" spans="2:11" hidden="1" outlineLevel="1">
      <c r="B19" s="141" t="s">
        <v>629</v>
      </c>
      <c r="C19" s="157">
        <f>'Pricing Calc (Per Service)'!C108</f>
        <v>8.0139754228866984</v>
      </c>
      <c r="D19" s="157">
        <f>'Pricing Calc (Per Service)'!D108</f>
        <v>7.6276696410459666</v>
      </c>
      <c r="E19" s="157">
        <f>'Pricing Calc (Per Service)'!E108</f>
        <v>7.7494980456229579</v>
      </c>
      <c r="F19" s="157">
        <f>'Pricing Calc (Per Service)'!F108</f>
        <v>8.1010567192134957</v>
      </c>
      <c r="G19" s="157">
        <f>'Pricing Calc (Per Service)'!G108</f>
        <v>8.1794597387359733</v>
      </c>
      <c r="H19" s="157">
        <f>'Pricing Calc (Per Service)'!H108</f>
        <v>8.4121929698151021</v>
      </c>
      <c r="I19" s="343"/>
      <c r="J19" s="332"/>
      <c r="K19" s="342"/>
    </row>
    <row r="20" spans="2:11" hidden="1" outlineLevel="1">
      <c r="B20" s="141" t="s">
        <v>630</v>
      </c>
      <c r="C20" s="157">
        <f>'Pricing Calc (Per Service)'!C118</f>
        <v>19.629424231462128</v>
      </c>
      <c r="D20" s="157">
        <f>'Pricing Calc (Per Service)'!D118</f>
        <v>18.442341588117586</v>
      </c>
      <c r="E20" s="157">
        <f>'Pricing Calc (Per Service)'!E118</f>
        <v>18.887985234237476</v>
      </c>
      <c r="F20" s="157">
        <f>'Pricing Calc (Per Service)'!F118</f>
        <v>19.845346889307006</v>
      </c>
      <c r="G20" s="157">
        <f>'Pricing Calc (Per Service)'!G118</f>
        <v>20.1430333739576</v>
      </c>
      <c r="H20" s="157">
        <f>'Pricing Calc (Per Service)'!H118</f>
        <v>20.828414071690954</v>
      </c>
      <c r="I20" s="343"/>
      <c r="J20" s="332"/>
      <c r="K20" s="342"/>
    </row>
    <row r="21" spans="2:11" hidden="1" outlineLevel="1">
      <c r="B21" s="141" t="s">
        <v>631</v>
      </c>
      <c r="C21" s="157">
        <f>'Pricing Calc (Per Service)'!C128</f>
        <v>15.331336749751097</v>
      </c>
      <c r="D21" s="157">
        <f>'Pricing Calc (Per Service)'!D128</f>
        <v>14.086496460497822</v>
      </c>
      <c r="E21" s="157">
        <f>'Pricing Calc (Per Service)'!E128</f>
        <v>14.621770514334749</v>
      </c>
      <c r="F21" s="157">
        <f>'Pricing Calc (Per Service)'!F128</f>
        <v>15.496717235899679</v>
      </c>
      <c r="G21" s="157">
        <f>'Pricing Calc (Per Service)'!G128</f>
        <v>15.875167211061095</v>
      </c>
      <c r="H21" s="157">
        <f>'Pricing Calc (Per Service)'!H128</f>
        <v>16.576532326962145</v>
      </c>
      <c r="I21" s="343"/>
      <c r="J21" s="332"/>
      <c r="K21" s="342"/>
    </row>
    <row r="22" spans="2:11" hidden="1" outlineLevel="1">
      <c r="B22" s="141" t="s">
        <v>650</v>
      </c>
      <c r="C22" s="157">
        <f>'Pricing Calc (Per Service)'!C138</f>
        <v>2.9635144592471407</v>
      </c>
      <c r="D22" s="157">
        <f>'Pricing Calc (Per Service)'!D138</f>
        <v>2.2858469303746536</v>
      </c>
      <c r="E22" s="157">
        <f>'Pricing Calc (Per Service)'!E138</f>
        <v>3.0090991482258045</v>
      </c>
      <c r="F22" s="157">
        <f>'Pricing Calc (Per Service)'!F138</f>
        <v>3.0067801002716621</v>
      </c>
      <c r="G22" s="157">
        <f>'Pricing Calc (Per Service)'!G138</f>
        <v>2.6799614680600494</v>
      </c>
      <c r="H22" s="157">
        <f>'Pricing Calc (Per Service)'!H138</f>
        <v>3.8358846493035332</v>
      </c>
      <c r="I22" s="343"/>
      <c r="J22" s="332"/>
      <c r="K22" s="342"/>
    </row>
    <row r="23" spans="2:11" hidden="1" outlineLevel="1">
      <c r="B23" s="141" t="s">
        <v>626</v>
      </c>
      <c r="C23" s="157">
        <f>'Pricing Calc (Per Service)'!C148</f>
        <v>4.3253428522108806</v>
      </c>
      <c r="D23" s="157">
        <f>'Pricing Calc (Per Service)'!D148</f>
        <v>4.4031323194950085</v>
      </c>
      <c r="E23" s="157">
        <f>'Pricing Calc (Per Service)'!E148</f>
        <v>4.2678419213800289</v>
      </c>
      <c r="F23" s="157">
        <f>'Pricing Calc (Per Service)'!F148</f>
        <v>4.2311040516381953</v>
      </c>
      <c r="G23" s="157">
        <f>'Pricing Calc (Per Service)'!G148</f>
        <v>4.2877040891531726</v>
      </c>
      <c r="H23" s="157">
        <f>'Pricing Calc (Per Service)'!H148</f>
        <v>4.4369318793880002</v>
      </c>
      <c r="I23" s="343"/>
      <c r="J23" s="332"/>
      <c r="K23" s="342"/>
    </row>
    <row r="24" spans="2:11" collapsed="1">
      <c r="B24" s="108" t="s">
        <v>688</v>
      </c>
      <c r="C24" s="194">
        <f>SUM(C19:C23)</f>
        <v>50.263593715557946</v>
      </c>
      <c r="D24" s="194">
        <f t="shared" ref="D24:G24" si="1">SUM(D19:D23)</f>
        <v>46.845486939531035</v>
      </c>
      <c r="E24" s="194">
        <f t="shared" si="1"/>
        <v>48.536194863801015</v>
      </c>
      <c r="F24" s="194">
        <f t="shared" si="1"/>
        <v>50.681004996330039</v>
      </c>
      <c r="G24" s="194">
        <f t="shared" si="1"/>
        <v>51.165325880967892</v>
      </c>
      <c r="H24" s="194">
        <f>SUM(H19:H23)</f>
        <v>54.089955897159733</v>
      </c>
      <c r="I24" s="343"/>
      <c r="J24" s="332"/>
      <c r="K24" s="342"/>
    </row>
    <row r="25" spans="2:11" hidden="1" outlineLevel="1">
      <c r="B25" s="141" t="s">
        <v>629</v>
      </c>
      <c r="C25" s="157">
        <f>'Pricing Calc (Per Service)'!C109</f>
        <v>40.069877114433496</v>
      </c>
      <c r="D25" s="157">
        <f>'Pricing Calc (Per Service)'!D109</f>
        <v>38.138348205229832</v>
      </c>
      <c r="E25" s="157">
        <f>'Pricing Calc (Per Service)'!E109</f>
        <v>38.747490228114792</v>
      </c>
      <c r="F25" s="157">
        <f>'Pricing Calc (Per Service)'!F109</f>
        <v>40.505283596067486</v>
      </c>
      <c r="G25" s="157">
        <f>'Pricing Calc (Per Service)'!G109</f>
        <v>40.897298693679865</v>
      </c>
      <c r="H25" s="157">
        <f>'Pricing Calc (Per Service)'!H109</f>
        <v>42.060964849075511</v>
      </c>
      <c r="I25" s="343"/>
      <c r="J25" s="332"/>
      <c r="K25" s="342"/>
    </row>
    <row r="26" spans="2:11" hidden="1" outlineLevel="1">
      <c r="B26" s="141" t="s">
        <v>630</v>
      </c>
      <c r="C26" s="157">
        <f>'Pricing Calc (Per Service)'!C119</f>
        <v>124.31968679926013</v>
      </c>
      <c r="D26" s="157">
        <f>'Pricing Calc (Per Service)'!D119</f>
        <v>116.80149672474472</v>
      </c>
      <c r="E26" s="157">
        <f>'Pricing Calc (Per Service)'!E119</f>
        <v>119.62390648350403</v>
      </c>
      <c r="F26" s="157">
        <f>'Pricing Calc (Per Service)'!F119</f>
        <v>125.68719696561101</v>
      </c>
      <c r="G26" s="157">
        <f>'Pricing Calc (Per Service)'!G119</f>
        <v>127.57254470173147</v>
      </c>
      <c r="H26" s="157">
        <f>'Pricing Calc (Per Service)'!H119</f>
        <v>131.91328912070941</v>
      </c>
      <c r="I26" s="343"/>
      <c r="J26" s="332"/>
      <c r="K26" s="342"/>
    </row>
    <row r="27" spans="2:11" hidden="1" outlineLevel="1">
      <c r="B27" s="141" t="s">
        <v>631</v>
      </c>
      <c r="C27" s="157">
        <f>'Pricing Calc (Per Service)'!C129</f>
        <v>15.331336749751097</v>
      </c>
      <c r="D27" s="157">
        <f>'Pricing Calc (Per Service)'!D129</f>
        <v>14.086496460497823</v>
      </c>
      <c r="E27" s="157">
        <f>'Pricing Calc (Per Service)'!E129</f>
        <v>14.621770514334747</v>
      </c>
      <c r="F27" s="157">
        <f>'Pricing Calc (Per Service)'!F129</f>
        <v>15.496717235899677</v>
      </c>
      <c r="G27" s="157">
        <f>'Pricing Calc (Per Service)'!G129</f>
        <v>15.875167211061093</v>
      </c>
      <c r="H27" s="157">
        <f>'Pricing Calc (Per Service)'!H129</f>
        <v>16.576532326962141</v>
      </c>
      <c r="I27" s="343"/>
      <c r="J27" s="332"/>
      <c r="K27" s="342"/>
    </row>
    <row r="28" spans="2:11" hidden="1" outlineLevel="1">
      <c r="B28" s="141" t="s">
        <v>650</v>
      </c>
      <c r="C28" s="157">
        <f>'Pricing Calc (Per Service)'!C139</f>
        <v>2.9635144592471407</v>
      </c>
      <c r="D28" s="157">
        <f>'Pricing Calc (Per Service)'!D139</f>
        <v>2.285846930374654</v>
      </c>
      <c r="E28" s="157">
        <f>'Pricing Calc (Per Service)'!E139</f>
        <v>3.0090991482258045</v>
      </c>
      <c r="F28" s="157">
        <f>'Pricing Calc (Per Service)'!F139</f>
        <v>3.0067801002716621</v>
      </c>
      <c r="G28" s="157">
        <f>'Pricing Calc (Per Service)'!G139</f>
        <v>2.6799614680600499</v>
      </c>
      <c r="H28" s="157">
        <f>'Pricing Calc (Per Service)'!H139</f>
        <v>3.8358846493035332</v>
      </c>
      <c r="I28" s="343"/>
      <c r="J28" s="332"/>
      <c r="K28" s="342"/>
    </row>
    <row r="29" spans="2:11" hidden="1" outlineLevel="1">
      <c r="B29" s="141" t="s">
        <v>626</v>
      </c>
      <c r="C29" s="157">
        <f>'Pricing Calc (Per Service)'!C149</f>
        <v>4.3253428522108823</v>
      </c>
      <c r="D29" s="157">
        <f>'Pricing Calc (Per Service)'!D149</f>
        <v>4.4031323194950094</v>
      </c>
      <c r="E29" s="157">
        <f>'Pricing Calc (Per Service)'!E149</f>
        <v>4.2678419213800289</v>
      </c>
      <c r="F29" s="157">
        <f>'Pricing Calc (Per Service)'!F149</f>
        <v>4.2311040516381953</v>
      </c>
      <c r="G29" s="157">
        <f>'Pricing Calc (Per Service)'!G149</f>
        <v>4.2877040891531726</v>
      </c>
      <c r="H29" s="157">
        <f>'Pricing Calc (Per Service)'!H149</f>
        <v>4.4369318793880002</v>
      </c>
      <c r="I29" s="343"/>
      <c r="J29" s="332"/>
      <c r="K29" s="342"/>
    </row>
    <row r="30" spans="2:11" collapsed="1">
      <c r="B30" s="108" t="s">
        <v>691</v>
      </c>
      <c r="C30" s="194">
        <f>SUM(C25:C29)</f>
        <v>187.00975797490275</v>
      </c>
      <c r="D30" s="194">
        <f t="shared" ref="D30:G30" si="2">SUM(D25:D29)</f>
        <v>175.71532064034201</v>
      </c>
      <c r="E30" s="194">
        <f t="shared" si="2"/>
        <v>180.2701082955594</v>
      </c>
      <c r="F30" s="194">
        <f t="shared" si="2"/>
        <v>188.92708194948804</v>
      </c>
      <c r="G30" s="194">
        <f t="shared" si="2"/>
        <v>191.31267616368567</v>
      </c>
      <c r="H30" s="194">
        <f>SUM(H25:H29)</f>
        <v>198.82360282543857</v>
      </c>
      <c r="I30" s="343"/>
      <c r="J30" s="332"/>
      <c r="K30" s="342"/>
    </row>
    <row r="31" spans="2:11" hidden="1" outlineLevel="1">
      <c r="B31" s="141" t="s">
        <v>629</v>
      </c>
      <c r="C31" s="157">
        <f>'Pricing Calc (Per Service)'!C110</f>
        <v>8.0139754228866984</v>
      </c>
      <c r="D31" s="157">
        <f>'Pricing Calc (Per Service)'!D110</f>
        <v>7.6276696410459666</v>
      </c>
      <c r="E31" s="157">
        <f>'Pricing Calc (Per Service)'!E110</f>
        <v>7.749498045622957</v>
      </c>
      <c r="F31" s="157">
        <f>'Pricing Calc (Per Service)'!F110</f>
        <v>8.1010567192134975</v>
      </c>
      <c r="G31" s="157">
        <f>'Pricing Calc (Per Service)'!G110</f>
        <v>8.1794597387359715</v>
      </c>
      <c r="H31" s="157">
        <f>'Pricing Calc (Per Service)'!H110</f>
        <v>8.4121929698151003</v>
      </c>
      <c r="I31" s="343"/>
      <c r="J31" s="332"/>
      <c r="K31" s="342"/>
    </row>
    <row r="32" spans="2:11" hidden="1" outlineLevel="1">
      <c r="B32" s="141" t="s">
        <v>630</v>
      </c>
      <c r="C32" s="157">
        <f>'Pricing Calc (Per Service)'!C120</f>
        <v>6.5431414104873751</v>
      </c>
      <c r="D32" s="157">
        <f>'Pricing Calc (Per Service)'!D120</f>
        <v>6.1474471960391961</v>
      </c>
      <c r="E32" s="157">
        <f>'Pricing Calc (Per Service)'!E120</f>
        <v>6.2959950780791587</v>
      </c>
      <c r="F32" s="157">
        <f>'Pricing Calc (Per Service)'!F120</f>
        <v>6.6151156297690008</v>
      </c>
      <c r="G32" s="157">
        <f>'Pricing Calc (Per Service)'!G120</f>
        <v>6.7143444579858658</v>
      </c>
      <c r="H32" s="157">
        <f>'Pricing Calc (Per Service)'!H120</f>
        <v>6.9428046905636522</v>
      </c>
      <c r="I32" s="343"/>
      <c r="J32" s="332"/>
      <c r="K32" s="342"/>
    </row>
    <row r="33" spans="2:11" hidden="1" outlineLevel="1">
      <c r="B33" s="141" t="s">
        <v>631</v>
      </c>
      <c r="C33" s="157">
        <f>'Pricing Calc (Per Service)'!C130</f>
        <v>15.331336749751097</v>
      </c>
      <c r="D33" s="157">
        <f>'Pricing Calc (Per Service)'!D130</f>
        <v>14.086496460497825</v>
      </c>
      <c r="E33" s="157">
        <f>'Pricing Calc (Per Service)'!E130</f>
        <v>14.621770514334747</v>
      </c>
      <c r="F33" s="157">
        <f>'Pricing Calc (Per Service)'!F130</f>
        <v>15.496717235899677</v>
      </c>
      <c r="G33" s="157">
        <f>'Pricing Calc (Per Service)'!G130</f>
        <v>15.875167211061095</v>
      </c>
      <c r="H33" s="157">
        <f>'Pricing Calc (Per Service)'!H130</f>
        <v>16.576532326962141</v>
      </c>
      <c r="I33" s="343"/>
      <c r="J33" s="332"/>
      <c r="K33" s="342"/>
    </row>
    <row r="34" spans="2:11" hidden="1" outlineLevel="1">
      <c r="B34" s="141" t="s">
        <v>650</v>
      </c>
      <c r="C34" s="157">
        <f>'Pricing Calc (Per Service)'!C140</f>
        <v>2.9635144592471407</v>
      </c>
      <c r="D34" s="157">
        <f>'Pricing Calc (Per Service)'!D140</f>
        <v>2.285846930374654</v>
      </c>
      <c r="E34" s="157">
        <f>'Pricing Calc (Per Service)'!E140</f>
        <v>3.0090991482258045</v>
      </c>
      <c r="F34" s="157">
        <f>'Pricing Calc (Per Service)'!F140</f>
        <v>3.0067801002716616</v>
      </c>
      <c r="G34" s="157">
        <f>'Pricing Calc (Per Service)'!G140</f>
        <v>2.6799614680600494</v>
      </c>
      <c r="H34" s="157">
        <f>'Pricing Calc (Per Service)'!H140</f>
        <v>3.8358846493035332</v>
      </c>
      <c r="I34" s="343"/>
      <c r="J34" s="332"/>
      <c r="K34" s="342"/>
    </row>
    <row r="35" spans="2:11" hidden="1" outlineLevel="1">
      <c r="B35" s="141" t="s">
        <v>626</v>
      </c>
      <c r="C35" s="157">
        <f>'Pricing Calc (Per Service)'!C150</f>
        <v>4.3253428522108823</v>
      </c>
      <c r="D35" s="157">
        <f>'Pricing Calc (Per Service)'!D150</f>
        <v>4.4031323194950094</v>
      </c>
      <c r="E35" s="157">
        <f>'Pricing Calc (Per Service)'!E150</f>
        <v>4.2678419213800298</v>
      </c>
      <c r="F35" s="157">
        <f>'Pricing Calc (Per Service)'!F150</f>
        <v>4.2311040516381953</v>
      </c>
      <c r="G35" s="157">
        <f>'Pricing Calc (Per Service)'!G150</f>
        <v>4.2877040891531726</v>
      </c>
      <c r="H35" s="157">
        <f>'Pricing Calc (Per Service)'!H150</f>
        <v>4.436931879388001</v>
      </c>
      <c r="I35" s="343"/>
      <c r="J35" s="332"/>
      <c r="K35" s="342"/>
    </row>
    <row r="36" spans="2:11" collapsed="1">
      <c r="B36" s="108" t="s">
        <v>581</v>
      </c>
      <c r="C36" s="194">
        <f>SUM(C31:C35)</f>
        <v>37.177310894583194</v>
      </c>
      <c r="D36" s="194">
        <f t="shared" ref="D36:G36" si="3">SUM(D31:D35)</f>
        <v>34.550592547452652</v>
      </c>
      <c r="E36" s="194">
        <f t="shared" si="3"/>
        <v>35.944204707642697</v>
      </c>
      <c r="F36" s="194">
        <f t="shared" si="3"/>
        <v>37.450773736792037</v>
      </c>
      <c r="G36" s="194">
        <f t="shared" si="3"/>
        <v>37.736636964996158</v>
      </c>
      <c r="H36" s="194">
        <f>SUM(H31:H35)</f>
        <v>40.204346516032423</v>
      </c>
      <c r="I36" s="343"/>
      <c r="J36" s="332"/>
      <c r="K36" s="342"/>
    </row>
    <row r="37" spans="2:11" hidden="1" outlineLevel="1">
      <c r="B37" s="141" t="s">
        <v>629</v>
      </c>
      <c r="C37" s="157">
        <f>'Pricing Calc (Per Service)'!C111</f>
        <v>8.0139754228866984</v>
      </c>
      <c r="D37" s="157">
        <f>'Pricing Calc (Per Service)'!D111</f>
        <v>7.6276696410459666</v>
      </c>
      <c r="E37" s="157">
        <f>'Pricing Calc (Per Service)'!E111</f>
        <v>7.749498045622957</v>
      </c>
      <c r="F37" s="157">
        <f>'Pricing Calc (Per Service)'!F111</f>
        <v>8.1010567192134975</v>
      </c>
      <c r="G37" s="157">
        <f>'Pricing Calc (Per Service)'!G111</f>
        <v>8.1794597387359733</v>
      </c>
      <c r="H37" s="157">
        <f>'Pricing Calc (Per Service)'!H111</f>
        <v>8.4121929698151021</v>
      </c>
      <c r="I37" s="343"/>
      <c r="J37" s="332"/>
      <c r="K37" s="342"/>
    </row>
    <row r="38" spans="2:11" hidden="1" outlineLevel="1">
      <c r="B38" s="141" t="s">
        <v>630</v>
      </c>
      <c r="C38" s="157">
        <f>'Pricing Calc (Per Service)'!C121</f>
        <v>19.629424231462124</v>
      </c>
      <c r="D38" s="157">
        <f>'Pricing Calc (Per Service)'!D121</f>
        <v>18.442341588117589</v>
      </c>
      <c r="E38" s="157">
        <f>'Pricing Calc (Per Service)'!E121</f>
        <v>18.887985234237476</v>
      </c>
      <c r="F38" s="157">
        <f>'Pricing Calc (Per Service)'!F121</f>
        <v>19.845346889307002</v>
      </c>
      <c r="G38" s="157">
        <f>'Pricing Calc (Per Service)'!G121</f>
        <v>20.1430333739576</v>
      </c>
      <c r="H38" s="157">
        <f>'Pricing Calc (Per Service)'!H121</f>
        <v>20.828414071690958</v>
      </c>
      <c r="I38" s="343"/>
      <c r="J38" s="332"/>
      <c r="K38" s="342"/>
    </row>
    <row r="39" spans="2:11" hidden="1" outlineLevel="1">
      <c r="B39" s="141" t="s">
        <v>631</v>
      </c>
      <c r="C39" s="157">
        <f>'Pricing Calc (Per Service)'!C131</f>
        <v>45.994010249253293</v>
      </c>
      <c r="D39" s="157">
        <f>'Pricing Calc (Per Service)'!D131</f>
        <v>42.259489381493459</v>
      </c>
      <c r="E39" s="157">
        <f>'Pricing Calc (Per Service)'!E131</f>
        <v>43.865311543004239</v>
      </c>
      <c r="F39" s="157">
        <f>'Pricing Calc (Per Service)'!F131</f>
        <v>46.490151707699034</v>
      </c>
      <c r="G39" s="157">
        <f>'Pricing Calc (Per Service)'!G131</f>
        <v>47.625501633183283</v>
      </c>
      <c r="H39" s="157">
        <f>'Pricing Calc (Per Service)'!H131</f>
        <v>49.729596980886427</v>
      </c>
      <c r="I39" s="343"/>
      <c r="J39" s="332"/>
      <c r="K39" s="342"/>
    </row>
    <row r="40" spans="2:11" hidden="1" outlineLevel="1">
      <c r="B40" s="141" t="s">
        <v>650</v>
      </c>
      <c r="C40" s="157">
        <f>'Pricing Calc (Per Service)'!C141</f>
        <v>2.9635144592471407</v>
      </c>
      <c r="D40" s="157">
        <f>'Pricing Calc (Per Service)'!D141</f>
        <v>2.2858469303746536</v>
      </c>
      <c r="E40" s="157">
        <f>'Pricing Calc (Per Service)'!E141</f>
        <v>3.0090991482258045</v>
      </c>
      <c r="F40" s="157">
        <f>'Pricing Calc (Per Service)'!F141</f>
        <v>3.0067801002716616</v>
      </c>
      <c r="G40" s="157">
        <f>'Pricing Calc (Per Service)'!G141</f>
        <v>2.6799614680600494</v>
      </c>
      <c r="H40" s="157">
        <f>'Pricing Calc (Per Service)'!H141</f>
        <v>3.8358846493035332</v>
      </c>
      <c r="I40" s="343"/>
      <c r="J40" s="332"/>
      <c r="K40" s="342"/>
    </row>
    <row r="41" spans="2:11" hidden="1" outlineLevel="1">
      <c r="B41" s="141" t="s">
        <v>626</v>
      </c>
      <c r="C41" s="157">
        <f>'Pricing Calc (Per Service)'!C151</f>
        <v>4.3253428522108823</v>
      </c>
      <c r="D41" s="157">
        <f>'Pricing Calc (Per Service)'!D151</f>
        <v>4.4031323194950094</v>
      </c>
      <c r="E41" s="157">
        <f>'Pricing Calc (Per Service)'!E151</f>
        <v>4.2678419213800289</v>
      </c>
      <c r="F41" s="157">
        <f>'Pricing Calc (Per Service)'!F151</f>
        <v>4.2311040516381953</v>
      </c>
      <c r="G41" s="157">
        <f>'Pricing Calc (Per Service)'!G151</f>
        <v>4.2877040891531726</v>
      </c>
      <c r="H41" s="157">
        <f>'Pricing Calc (Per Service)'!H151</f>
        <v>4.4369318793880002</v>
      </c>
      <c r="I41" s="343"/>
      <c r="J41" s="332"/>
      <c r="K41" s="342"/>
    </row>
    <row r="42" spans="2:11" collapsed="1">
      <c r="B42" s="108" t="s">
        <v>689</v>
      </c>
      <c r="C42" s="194">
        <f>SUM(C37:C41)</f>
        <v>80.926267215060136</v>
      </c>
      <c r="D42" s="194">
        <f t="shared" ref="D42:G42" si="4">SUM(D37:D41)</f>
        <v>75.018479860526696</v>
      </c>
      <c r="E42" s="194">
        <f t="shared" si="4"/>
        <v>77.779735892470498</v>
      </c>
      <c r="F42" s="194">
        <f t="shared" si="4"/>
        <v>81.674439468129393</v>
      </c>
      <c r="G42" s="194">
        <f t="shared" si="4"/>
        <v>82.915660303090064</v>
      </c>
      <c r="H42" s="194">
        <f>SUM(H37:H41)</f>
        <v>87.24302055108403</v>
      </c>
      <c r="I42" s="343"/>
      <c r="J42" s="332"/>
      <c r="K42" s="342"/>
    </row>
    <row r="43" spans="2:11" hidden="1" outlineLevel="1">
      <c r="B43" s="141" t="s">
        <v>629</v>
      </c>
      <c r="C43" s="157">
        <f>'Pricing Calc (Per Service)'!C112</f>
        <v>40.069877114433496</v>
      </c>
      <c r="D43" s="157">
        <f>'Pricing Calc (Per Service)'!D112</f>
        <v>38.138348205229832</v>
      </c>
      <c r="E43" s="157">
        <f>'Pricing Calc (Per Service)'!E112</f>
        <v>38.747490228114792</v>
      </c>
      <c r="F43" s="157">
        <f>'Pricing Calc (Per Service)'!F112</f>
        <v>40.505283596067486</v>
      </c>
      <c r="G43" s="157">
        <f>'Pricing Calc (Per Service)'!G112</f>
        <v>40.897298693679865</v>
      </c>
      <c r="H43" s="157">
        <f>'Pricing Calc (Per Service)'!H112</f>
        <v>42.060964849075511</v>
      </c>
      <c r="I43" s="343"/>
      <c r="J43" s="332"/>
      <c r="K43" s="342"/>
    </row>
    <row r="44" spans="2:11" hidden="1" outlineLevel="1">
      <c r="B44" s="141" t="s">
        <v>630</v>
      </c>
      <c r="C44" s="157">
        <f>'Pricing Calc (Per Service)'!C122</f>
        <v>124.31968679926013</v>
      </c>
      <c r="D44" s="157">
        <f>'Pricing Calc (Per Service)'!D122</f>
        <v>116.80149672474474</v>
      </c>
      <c r="E44" s="157">
        <f>'Pricing Calc (Per Service)'!E122</f>
        <v>119.62390648350403</v>
      </c>
      <c r="F44" s="157">
        <f>'Pricing Calc (Per Service)'!F122</f>
        <v>125.68719696561102</v>
      </c>
      <c r="G44" s="157">
        <f>'Pricing Calc (Per Service)'!G122</f>
        <v>127.57254470173147</v>
      </c>
      <c r="H44" s="157">
        <f>'Pricing Calc (Per Service)'!H122</f>
        <v>131.91328912070938</v>
      </c>
      <c r="I44" s="343"/>
      <c r="J44" s="332"/>
      <c r="K44" s="342"/>
    </row>
    <row r="45" spans="2:11" hidden="1" outlineLevel="1">
      <c r="B45" s="141" t="s">
        <v>631</v>
      </c>
      <c r="C45" s="157">
        <f>'Pricing Calc (Per Service)'!C132</f>
        <v>45.994010249253293</v>
      </c>
      <c r="D45" s="157">
        <f>'Pricing Calc (Per Service)'!D132</f>
        <v>42.259489381493466</v>
      </c>
      <c r="E45" s="157">
        <f>'Pricing Calc (Per Service)'!E132</f>
        <v>43.865311543004232</v>
      </c>
      <c r="F45" s="157">
        <f>'Pricing Calc (Per Service)'!F132</f>
        <v>46.490151707699034</v>
      </c>
      <c r="G45" s="157">
        <f>'Pricing Calc (Per Service)'!G132</f>
        <v>47.625501633183283</v>
      </c>
      <c r="H45" s="157">
        <f>'Pricing Calc (Per Service)'!H132</f>
        <v>49.729596980886427</v>
      </c>
      <c r="I45" s="343"/>
      <c r="J45" s="332"/>
      <c r="K45" s="342"/>
    </row>
    <row r="46" spans="2:11" hidden="1" outlineLevel="1">
      <c r="B46" s="141" t="s">
        <v>650</v>
      </c>
      <c r="C46" s="157">
        <f>'Pricing Calc (Per Service)'!C142</f>
        <v>2.9635144592471407</v>
      </c>
      <c r="D46" s="157">
        <f>'Pricing Calc (Per Service)'!D142</f>
        <v>2.2858469303746536</v>
      </c>
      <c r="E46" s="157">
        <f>'Pricing Calc (Per Service)'!E142</f>
        <v>3.0090991482258049</v>
      </c>
      <c r="F46" s="157">
        <f>'Pricing Calc (Per Service)'!F142</f>
        <v>3.0067801002716612</v>
      </c>
      <c r="G46" s="157">
        <f>'Pricing Calc (Per Service)'!G142</f>
        <v>2.6799614680600494</v>
      </c>
      <c r="H46" s="157">
        <f>'Pricing Calc (Per Service)'!H142</f>
        <v>3.8358846493035332</v>
      </c>
      <c r="I46" s="343"/>
      <c r="J46" s="332"/>
      <c r="K46" s="342"/>
    </row>
    <row r="47" spans="2:11" hidden="1" outlineLevel="1">
      <c r="B47" s="141" t="s">
        <v>626</v>
      </c>
      <c r="C47" s="157">
        <f>'Pricing Calc (Per Service)'!C152</f>
        <v>4.3253428522108814</v>
      </c>
      <c r="D47" s="157">
        <f>'Pricing Calc (Per Service)'!D152</f>
        <v>4.4031323194950085</v>
      </c>
      <c r="E47" s="157">
        <f>'Pricing Calc (Per Service)'!E152</f>
        <v>4.2678419213800298</v>
      </c>
      <c r="F47" s="157">
        <f>'Pricing Calc (Per Service)'!F152</f>
        <v>4.2311040516381944</v>
      </c>
      <c r="G47" s="157">
        <f>'Pricing Calc (Per Service)'!G152</f>
        <v>4.2877040891531726</v>
      </c>
      <c r="H47" s="157">
        <f>'Pricing Calc (Per Service)'!H152</f>
        <v>4.436931879388001</v>
      </c>
      <c r="I47" s="343"/>
      <c r="J47" s="332"/>
      <c r="K47" s="342"/>
    </row>
    <row r="48" spans="2:11" collapsed="1">
      <c r="B48" s="108" t="s">
        <v>690</v>
      </c>
      <c r="C48" s="194">
        <f>SUM(C43:C47)</f>
        <v>217.67243147440493</v>
      </c>
      <c r="D48" s="194">
        <f t="shared" ref="D48:G48" si="5">SUM(D43:D47)</f>
        <v>203.8883135613377</v>
      </c>
      <c r="E48" s="194">
        <f t="shared" si="5"/>
        <v>209.51364932422888</v>
      </c>
      <c r="F48" s="194">
        <f t="shared" si="5"/>
        <v>219.9205164212874</v>
      </c>
      <c r="G48" s="194">
        <f t="shared" si="5"/>
        <v>223.06301058580786</v>
      </c>
      <c r="H48" s="194">
        <f>SUM(H43:H47)</f>
        <v>231.97666747936285</v>
      </c>
      <c r="I48" s="343"/>
      <c r="J48" s="332"/>
      <c r="K48" s="342"/>
    </row>
    <row r="49" spans="2:11" hidden="1" outlineLevel="1">
      <c r="B49" s="141" t="s">
        <v>629</v>
      </c>
      <c r="C49" s="157">
        <f>'Pricing Calc (Per Service)'!C113</f>
        <v>0.80139754228866988</v>
      </c>
      <c r="D49" s="157">
        <f>'Pricing Calc (Per Service)'!D113</f>
        <v>0.76276696410459677</v>
      </c>
      <c r="E49" s="157">
        <f>'Pricing Calc (Per Service)'!E113</f>
        <v>0.77494980456229579</v>
      </c>
      <c r="F49" s="157">
        <f>'Pricing Calc (Per Service)'!F113</f>
        <v>0.81010567192134963</v>
      </c>
      <c r="G49" s="157">
        <f>'Pricing Calc (Per Service)'!G113</f>
        <v>0.81794597387359735</v>
      </c>
      <c r="H49" s="157">
        <f>'Pricing Calc (Per Service)'!H113</f>
        <v>0.84121929698151021</v>
      </c>
      <c r="I49" s="343"/>
      <c r="J49" s="332"/>
      <c r="K49" s="342"/>
    </row>
    <row r="50" spans="2:11" hidden="1" outlineLevel="1">
      <c r="B50" s="141" t="s">
        <v>630</v>
      </c>
      <c r="C50" s="157">
        <f>'Pricing Calc (Per Service)'!C123</f>
        <v>0.65431414104873764</v>
      </c>
      <c r="D50" s="157">
        <f>'Pricing Calc (Per Service)'!D123</f>
        <v>0.61474471960391974</v>
      </c>
      <c r="E50" s="157">
        <f>'Pricing Calc (Per Service)'!E123</f>
        <v>0.62959950780791596</v>
      </c>
      <c r="F50" s="157">
        <f>'Pricing Calc (Per Service)'!F123</f>
        <v>0.66151156297690028</v>
      </c>
      <c r="G50" s="157">
        <f>'Pricing Calc (Per Service)'!G123</f>
        <v>0.6714344457985868</v>
      </c>
      <c r="H50" s="157">
        <f>'Pricing Calc (Per Service)'!H123</f>
        <v>0.69428046905636509</v>
      </c>
      <c r="I50" s="343"/>
      <c r="J50" s="332"/>
      <c r="K50" s="342"/>
    </row>
    <row r="51" spans="2:11" hidden="1" outlineLevel="1">
      <c r="B51" s="141" t="s">
        <v>631</v>
      </c>
      <c r="C51" s="157">
        <f>'Pricing Calc (Per Service)'!C133</f>
        <v>3.5773119082752558</v>
      </c>
      <c r="D51" s="157">
        <f>'Pricing Calc (Per Service)'!D133</f>
        <v>3.2868491741161585</v>
      </c>
      <c r="E51" s="157">
        <f>'Pricing Calc (Per Service)'!E133</f>
        <v>3.4117464533447741</v>
      </c>
      <c r="F51" s="157">
        <f>'Pricing Calc (Per Service)'!F133</f>
        <v>3.6159006883765916</v>
      </c>
      <c r="G51" s="157">
        <f>'Pricing Calc (Per Service)'!G133</f>
        <v>3.7042056825809215</v>
      </c>
      <c r="H51" s="157">
        <f>'Pricing Calc (Per Service)'!H133</f>
        <v>3.8678575429578332</v>
      </c>
      <c r="I51" s="343"/>
      <c r="J51" s="332"/>
      <c r="K51" s="342"/>
    </row>
    <row r="52" spans="2:11" hidden="1" outlineLevel="1">
      <c r="B52" s="141" t="s">
        <v>650</v>
      </c>
      <c r="C52" s="157">
        <f>'Pricing Calc (Per Service)'!C143</f>
        <v>2.9635144592471407</v>
      </c>
      <c r="D52" s="157">
        <f>'Pricing Calc (Per Service)'!D143</f>
        <v>2.2858469303746536</v>
      </c>
      <c r="E52" s="157">
        <f>'Pricing Calc (Per Service)'!E143</f>
        <v>3.0090991482258045</v>
      </c>
      <c r="F52" s="157">
        <f>'Pricing Calc (Per Service)'!F143</f>
        <v>3.0067801002716621</v>
      </c>
      <c r="G52" s="157">
        <f>'Pricing Calc (Per Service)'!G143</f>
        <v>2.6799614680600494</v>
      </c>
      <c r="H52" s="157">
        <f>'Pricing Calc (Per Service)'!H143</f>
        <v>3.8358846493035332</v>
      </c>
      <c r="I52" s="343"/>
      <c r="J52" s="332"/>
      <c r="K52" s="342"/>
    </row>
    <row r="53" spans="2:11" hidden="1" outlineLevel="1">
      <c r="B53" s="141" t="s">
        <v>626</v>
      </c>
      <c r="C53" s="157">
        <f>'Pricing Calc (Per Service)'!C153</f>
        <v>4.3253428522108806</v>
      </c>
      <c r="D53" s="157">
        <f>'Pricing Calc (Per Service)'!D153</f>
        <v>4.4031323194950085</v>
      </c>
      <c r="E53" s="157">
        <f>'Pricing Calc (Per Service)'!E153</f>
        <v>4.2678419213800289</v>
      </c>
      <c r="F53" s="157">
        <f>'Pricing Calc (Per Service)'!F153</f>
        <v>4.2311040516381953</v>
      </c>
      <c r="G53" s="157">
        <f>'Pricing Calc (Per Service)'!G153</f>
        <v>4.2877040891531726</v>
      </c>
      <c r="H53" s="157">
        <f>'Pricing Calc (Per Service)'!H153</f>
        <v>4.4369318793880002</v>
      </c>
      <c r="I53" s="343"/>
      <c r="J53" s="332"/>
      <c r="K53" s="342"/>
    </row>
    <row r="54" spans="2:11" collapsed="1">
      <c r="B54" s="108" t="s">
        <v>516</v>
      </c>
      <c r="C54" s="194">
        <f>SUM(C49:C53)</f>
        <v>12.321880903070685</v>
      </c>
      <c r="D54" s="194">
        <f t="shared" ref="D54:G54" si="6">SUM(D49:D53)</f>
        <v>11.353340107694336</v>
      </c>
      <c r="E54" s="194">
        <f t="shared" si="6"/>
        <v>12.09323683532082</v>
      </c>
      <c r="F54" s="194">
        <f t="shared" si="6"/>
        <v>12.325402075184698</v>
      </c>
      <c r="G54" s="194">
        <f t="shared" si="6"/>
        <v>12.161251659466327</v>
      </c>
      <c r="H54" s="194">
        <f>SUM(H49:H53)</f>
        <v>13.676173837687243</v>
      </c>
      <c r="I54" s="343"/>
      <c r="J54" s="332"/>
      <c r="K54" s="342"/>
    </row>
    <row r="55" spans="2:11" hidden="1" outlineLevel="1">
      <c r="B55" s="141" t="s">
        <v>629</v>
      </c>
      <c r="C55" s="157">
        <f>'Pricing Calc (Per Service)'!C114</f>
        <v>0.80139754228867</v>
      </c>
      <c r="D55" s="157">
        <f>'Pricing Calc (Per Service)'!D114</f>
        <v>0.76276696410459666</v>
      </c>
      <c r="E55" s="157">
        <f>'Pricing Calc (Per Service)'!E114</f>
        <v>0.77494980456229579</v>
      </c>
      <c r="F55" s="157">
        <f>'Pricing Calc (Per Service)'!F114</f>
        <v>0.81010567192134963</v>
      </c>
      <c r="G55" s="157">
        <f>'Pricing Calc (Per Service)'!G114</f>
        <v>0.81794597387359735</v>
      </c>
      <c r="H55" s="157">
        <f>'Pricing Calc (Per Service)'!H114</f>
        <v>0.84121929698151032</v>
      </c>
      <c r="I55" s="343"/>
      <c r="J55" s="332"/>
      <c r="K55" s="342"/>
    </row>
    <row r="56" spans="2:11" hidden="1" outlineLevel="1">
      <c r="B56" s="141" t="s">
        <v>630</v>
      </c>
      <c r="C56" s="157">
        <f>'Pricing Calc (Per Service)'!C124</f>
        <v>0.65431414104873753</v>
      </c>
      <c r="D56" s="157">
        <f>'Pricing Calc (Per Service)'!D124</f>
        <v>0.61474471960391963</v>
      </c>
      <c r="E56" s="157">
        <f>'Pricing Calc (Per Service)'!E124</f>
        <v>0.62959950780791596</v>
      </c>
      <c r="F56" s="157">
        <f>'Pricing Calc (Per Service)'!F124</f>
        <v>0.66151156297690006</v>
      </c>
      <c r="G56" s="157">
        <f>'Pricing Calc (Per Service)'!G124</f>
        <v>0.67143444579858669</v>
      </c>
      <c r="H56" s="157">
        <f>'Pricing Calc (Per Service)'!H124</f>
        <v>0.6942804690563652</v>
      </c>
      <c r="I56" s="343"/>
      <c r="J56" s="332"/>
      <c r="K56" s="342"/>
    </row>
    <row r="57" spans="2:11" hidden="1" outlineLevel="1">
      <c r="B57" s="141" t="s">
        <v>631</v>
      </c>
      <c r="C57" s="157">
        <f>'Pricing Calc (Per Service)'!C134</f>
        <v>3.5773119082752558</v>
      </c>
      <c r="D57" s="157">
        <f>'Pricing Calc (Per Service)'!D134</f>
        <v>3.2868491741161585</v>
      </c>
      <c r="E57" s="157">
        <f>'Pricing Calc (Per Service)'!E134</f>
        <v>3.4117464533447737</v>
      </c>
      <c r="F57" s="157">
        <f>'Pricing Calc (Per Service)'!F134</f>
        <v>3.6159006883765912</v>
      </c>
      <c r="G57" s="157">
        <f>'Pricing Calc (Per Service)'!G134</f>
        <v>3.7042056825809215</v>
      </c>
      <c r="H57" s="157">
        <f>'Pricing Calc (Per Service)'!H134</f>
        <v>3.8678575429578332</v>
      </c>
      <c r="I57" s="343"/>
      <c r="J57" s="332"/>
      <c r="K57" s="342"/>
    </row>
    <row r="58" spans="2:11" hidden="1" outlineLevel="1">
      <c r="B58" s="141" t="s">
        <v>650</v>
      </c>
      <c r="C58" s="157">
        <f>'Pricing Calc (Per Service)'!C144</f>
        <v>2.9635144592471407</v>
      </c>
      <c r="D58" s="157">
        <f>'Pricing Calc (Per Service)'!D144</f>
        <v>2.285846930374654</v>
      </c>
      <c r="E58" s="157">
        <f>'Pricing Calc (Per Service)'!E144</f>
        <v>3.0090991482258045</v>
      </c>
      <c r="F58" s="157">
        <f>'Pricing Calc (Per Service)'!F144</f>
        <v>3.0067801002716616</v>
      </c>
      <c r="G58" s="157">
        <f>'Pricing Calc (Per Service)'!G144</f>
        <v>2.6799614680600494</v>
      </c>
      <c r="H58" s="157">
        <f>'Pricing Calc (Per Service)'!H144</f>
        <v>3.8358846493035332</v>
      </c>
      <c r="I58" s="343"/>
      <c r="J58" s="332"/>
      <c r="K58" s="342"/>
    </row>
    <row r="59" spans="2:11" hidden="1" outlineLevel="1">
      <c r="B59" s="141" t="s">
        <v>626</v>
      </c>
      <c r="C59" s="157">
        <f>'Pricing Calc (Per Service)'!C154</f>
        <v>4.3253428522108823</v>
      </c>
      <c r="D59" s="157">
        <f>'Pricing Calc (Per Service)'!D154</f>
        <v>4.4031323194950094</v>
      </c>
      <c r="E59" s="157">
        <f>'Pricing Calc (Per Service)'!E154</f>
        <v>4.2678419213800298</v>
      </c>
      <c r="F59" s="157">
        <f>'Pricing Calc (Per Service)'!F154</f>
        <v>4.2311040516381953</v>
      </c>
      <c r="G59" s="157">
        <f>'Pricing Calc (Per Service)'!G154</f>
        <v>4.2877040891531726</v>
      </c>
      <c r="H59" s="157">
        <f>'Pricing Calc (Per Service)'!H154</f>
        <v>4.4369318793880002</v>
      </c>
      <c r="I59" s="343"/>
      <c r="J59" s="332"/>
      <c r="K59" s="342"/>
    </row>
    <row r="60" spans="2:11" collapsed="1">
      <c r="B60" s="108" t="s">
        <v>584</v>
      </c>
      <c r="C60" s="194">
        <f>SUM(C55:C59)</f>
        <v>12.321880903070685</v>
      </c>
      <c r="D60" s="194">
        <f t="shared" ref="D60:G60" si="7">SUM(D55:D59)</f>
        <v>11.353340107694338</v>
      </c>
      <c r="E60" s="194">
        <f t="shared" si="7"/>
        <v>12.09323683532082</v>
      </c>
      <c r="F60" s="194">
        <f t="shared" si="7"/>
        <v>12.325402075184698</v>
      </c>
      <c r="G60" s="194">
        <f t="shared" si="7"/>
        <v>12.161251659466327</v>
      </c>
      <c r="H60" s="194">
        <f>SUM(H55:H59)</f>
        <v>13.676173837687243</v>
      </c>
      <c r="I60" s="343"/>
      <c r="J60" s="332"/>
      <c r="K60" s="342"/>
    </row>
    <row r="61" spans="2:11">
      <c r="C61" s="157"/>
    </row>
    <row r="62" spans="2:11">
      <c r="B62" s="325" t="s">
        <v>793</v>
      </c>
    </row>
  </sheetData>
  <mergeCells count="3">
    <mergeCell ref="D8:H8"/>
    <mergeCell ref="B6:H6"/>
    <mergeCell ref="B11:H11"/>
  </mergeCell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showGridLines="0" topLeftCell="A46" workbookViewId="0">
      <selection activeCell="B63" sqref="B63"/>
    </sheetView>
  </sheetViews>
  <sheetFormatPr defaultColWidth="9.140625" defaultRowHeight="12.75"/>
  <cols>
    <col min="1" max="1" width="2.85546875" style="38" customWidth="1"/>
    <col min="2" max="2" width="47.140625" style="38" customWidth="1"/>
    <col min="3" max="10" width="12.85546875" style="38" customWidth="1"/>
    <col min="11" max="16384" width="9.140625" style="38"/>
  </cols>
  <sheetData>
    <row r="1" spans="1:10">
      <c r="J1" s="321"/>
    </row>
    <row r="2" spans="1:10" ht="15.75">
      <c r="A2" s="5" t="s">
        <v>408</v>
      </c>
      <c r="B2" s="10"/>
      <c r="C2" s="10"/>
      <c r="D2" s="10"/>
      <c r="E2" s="10"/>
      <c r="F2" s="10"/>
    </row>
    <row r="3" spans="1:10" ht="15.75">
      <c r="A3" s="5" t="s">
        <v>831</v>
      </c>
      <c r="B3" s="10"/>
      <c r="C3" s="10"/>
      <c r="D3" s="10"/>
      <c r="E3" s="10"/>
      <c r="F3" s="10"/>
    </row>
    <row r="4" spans="1:10" ht="15.75">
      <c r="A4" s="6" t="s">
        <v>1120</v>
      </c>
      <c r="B4" s="10"/>
      <c r="C4" s="10"/>
      <c r="D4" s="10"/>
      <c r="E4" s="10"/>
      <c r="F4" s="10"/>
    </row>
    <row r="5" spans="1:10">
      <c r="A5" s="1"/>
      <c r="B5" s="10"/>
      <c r="C5" s="10"/>
      <c r="D5" s="10"/>
      <c r="E5" s="10"/>
      <c r="F5" s="10"/>
    </row>
    <row r="6" spans="1:10" ht="15" customHeight="1">
      <c r="A6" s="1"/>
      <c r="B6" s="401" t="s">
        <v>1111</v>
      </c>
      <c r="C6" s="401"/>
      <c r="D6" s="401"/>
      <c r="E6" s="401"/>
      <c r="F6" s="401"/>
      <c r="G6" s="401"/>
      <c r="H6" s="401"/>
      <c r="I6" s="401"/>
      <c r="J6" s="401"/>
    </row>
    <row r="7" spans="1:10">
      <c r="A7" s="96"/>
      <c r="B7" s="99"/>
      <c r="C7" s="99"/>
      <c r="D7" s="99"/>
      <c r="E7" s="99"/>
      <c r="F7" s="99"/>
    </row>
    <row r="8" spans="1:10">
      <c r="A8" s="96"/>
      <c r="B8" s="401" t="s">
        <v>576</v>
      </c>
      <c r="C8" s="401"/>
      <c r="D8" s="401"/>
      <c r="E8" s="401"/>
      <c r="F8" s="401"/>
      <c r="G8" s="401"/>
      <c r="H8" s="401"/>
      <c r="I8" s="401"/>
      <c r="J8" s="401"/>
    </row>
    <row r="9" spans="1:10" ht="15.75" customHeight="1">
      <c r="B9" s="402" t="s">
        <v>759</v>
      </c>
      <c r="C9" s="402"/>
      <c r="D9" s="402"/>
      <c r="E9" s="402"/>
      <c r="F9" s="402"/>
      <c r="G9" s="402"/>
      <c r="H9" s="402"/>
      <c r="I9" s="402"/>
      <c r="J9" s="402"/>
    </row>
    <row r="10" spans="1:10" ht="15" customHeight="1">
      <c r="B10" s="402" t="s">
        <v>760</v>
      </c>
      <c r="C10" s="402"/>
      <c r="D10" s="402"/>
      <c r="E10" s="402"/>
      <c r="F10" s="402"/>
      <c r="G10" s="402"/>
      <c r="H10" s="402"/>
      <c r="I10" s="402"/>
      <c r="J10" s="402"/>
    </row>
    <row r="11" spans="1:10" ht="30" customHeight="1">
      <c r="B11" s="402" t="s">
        <v>1115</v>
      </c>
      <c r="C11" s="402"/>
      <c r="D11" s="402"/>
      <c r="E11" s="402"/>
      <c r="F11" s="402"/>
      <c r="G11" s="402"/>
      <c r="H11" s="402"/>
      <c r="I11" s="402"/>
      <c r="J11" s="402"/>
    </row>
    <row r="12" spans="1:10" ht="15" customHeight="1">
      <c r="B12" s="402" t="s">
        <v>732</v>
      </c>
      <c r="C12" s="402"/>
      <c r="D12" s="402"/>
      <c r="E12" s="402"/>
      <c r="F12" s="402"/>
      <c r="G12" s="402"/>
      <c r="H12" s="402"/>
      <c r="I12" s="402"/>
      <c r="J12" s="402"/>
    </row>
    <row r="14" spans="1:10">
      <c r="B14" s="401" t="s">
        <v>31</v>
      </c>
      <c r="C14" s="401"/>
      <c r="D14" s="401"/>
      <c r="E14" s="401"/>
      <c r="F14" s="401"/>
      <c r="G14" s="401"/>
      <c r="H14" s="401"/>
      <c r="I14" s="401"/>
      <c r="J14" s="401"/>
    </row>
    <row r="15" spans="1:10">
      <c r="B15" s="211"/>
      <c r="C15" s="211"/>
      <c r="D15" s="211"/>
      <c r="E15" s="211"/>
      <c r="F15" s="211"/>
    </row>
    <row r="16" spans="1:10">
      <c r="B16" s="205" t="s">
        <v>709</v>
      </c>
      <c r="C16" s="399">
        <f>'Calculation Variables'!I12</f>
        <v>2.5000000000000001E-2</v>
      </c>
      <c r="D16" s="400"/>
    </row>
    <row r="17" spans="2:10">
      <c r="B17" s="205" t="s">
        <v>731</v>
      </c>
      <c r="C17" s="397">
        <f>'Calculation Variables'!I16</f>
        <v>7.2300000000000003E-2</v>
      </c>
      <c r="D17" s="398"/>
    </row>
    <row r="19" spans="2:10">
      <c r="B19" s="367" t="s">
        <v>1112</v>
      </c>
      <c r="C19" s="368"/>
      <c r="D19" s="368"/>
      <c r="E19" s="363"/>
      <c r="F19" s="363"/>
      <c r="G19" s="363"/>
      <c r="H19" s="363"/>
      <c r="I19" s="363"/>
      <c r="J19" s="363"/>
    </row>
    <row r="21" spans="2:10">
      <c r="C21" s="225" t="s">
        <v>416</v>
      </c>
    </row>
    <row r="22" spans="2:10">
      <c r="C22" s="226" t="s">
        <v>698</v>
      </c>
    </row>
    <row r="23" spans="2:10">
      <c r="C23" s="212" t="s">
        <v>701</v>
      </c>
    </row>
    <row r="24" spans="2:10">
      <c r="C24" s="207"/>
    </row>
    <row r="25" spans="2:10">
      <c r="B25" s="270" t="s">
        <v>702</v>
      </c>
      <c r="C25" s="271"/>
    </row>
    <row r="26" spans="2:10">
      <c r="B26" s="218" t="s">
        <v>703</v>
      </c>
      <c r="C26" s="214">
        <v>18.23</v>
      </c>
      <c r="D26" s="403"/>
      <c r="E26" s="403"/>
      <c r="F26" s="403"/>
      <c r="G26" s="403"/>
      <c r="H26" s="403"/>
      <c r="I26" s="403"/>
      <c r="J26" s="403"/>
    </row>
    <row r="27" spans="2:10">
      <c r="B27" s="219" t="s">
        <v>704</v>
      </c>
      <c r="C27" s="217">
        <v>149</v>
      </c>
      <c r="D27" s="403"/>
      <c r="E27" s="403"/>
      <c r="F27" s="403"/>
      <c r="G27" s="403"/>
      <c r="H27" s="403"/>
      <c r="I27" s="403"/>
      <c r="J27" s="403"/>
    </row>
    <row r="28" spans="2:10">
      <c r="B28" s="219" t="s">
        <v>705</v>
      </c>
      <c r="C28" s="217">
        <v>86.35</v>
      </c>
      <c r="D28" s="403"/>
      <c r="E28" s="403"/>
      <c r="F28" s="403"/>
      <c r="G28" s="403"/>
      <c r="H28" s="403"/>
      <c r="I28" s="403"/>
      <c r="J28" s="403"/>
    </row>
    <row r="29" spans="2:10">
      <c r="B29" s="213"/>
      <c r="C29" s="217"/>
    </row>
    <row r="30" spans="2:10">
      <c r="B30" s="270" t="s">
        <v>706</v>
      </c>
      <c r="C30" s="271"/>
    </row>
    <row r="31" spans="2:10">
      <c r="B31" s="219" t="s">
        <v>707</v>
      </c>
      <c r="C31" s="217">
        <v>295</v>
      </c>
      <c r="D31" s="403"/>
      <c r="E31" s="403"/>
      <c r="F31" s="403"/>
      <c r="G31" s="403"/>
      <c r="H31" s="403"/>
      <c r="I31" s="403"/>
      <c r="J31" s="403"/>
    </row>
    <row r="32" spans="2:10" ht="12.75" customHeight="1">
      <c r="B32" s="219" t="s">
        <v>838</v>
      </c>
      <c r="C32" s="217">
        <v>338</v>
      </c>
      <c r="D32" s="344"/>
      <c r="E32" s="344"/>
      <c r="F32" s="344"/>
      <c r="G32" s="344"/>
      <c r="H32" s="344"/>
      <c r="I32" s="344"/>
      <c r="J32" s="344"/>
    </row>
    <row r="33" spans="2:10">
      <c r="B33" s="219" t="s">
        <v>708</v>
      </c>
      <c r="C33" s="217">
        <v>411</v>
      </c>
      <c r="D33" s="403"/>
      <c r="E33" s="403"/>
      <c r="F33" s="403"/>
      <c r="G33" s="403"/>
      <c r="H33" s="403"/>
      <c r="I33" s="403"/>
      <c r="J33" s="403"/>
    </row>
    <row r="35" spans="2:10">
      <c r="B35" s="367" t="s">
        <v>1113</v>
      </c>
      <c r="C35" s="368"/>
      <c r="D35" s="368"/>
      <c r="E35" s="363"/>
      <c r="F35" s="363"/>
      <c r="G35" s="363"/>
      <c r="H35" s="363"/>
      <c r="I35" s="363"/>
      <c r="J35" s="363"/>
    </row>
    <row r="37" spans="2:10">
      <c r="B37" s="373" t="s">
        <v>794</v>
      </c>
      <c r="C37" s="373"/>
      <c r="D37" s="373"/>
      <c r="E37" s="373"/>
      <c r="F37" s="373"/>
      <c r="G37" s="373"/>
      <c r="H37" s="373"/>
      <c r="I37" s="373"/>
      <c r="J37" s="373"/>
    </row>
    <row r="39" spans="2:10">
      <c r="C39" s="238" t="s">
        <v>416</v>
      </c>
    </row>
    <row r="40" spans="2:10">
      <c r="C40" s="239" t="s">
        <v>698</v>
      </c>
    </row>
    <row r="41" spans="2:10">
      <c r="C41" s="212" t="s">
        <v>701</v>
      </c>
    </row>
    <row r="42" spans="2:10">
      <c r="C42" s="207"/>
    </row>
    <row r="43" spans="2:10">
      <c r="B43" s="270" t="s">
        <v>702</v>
      </c>
      <c r="C43" s="271"/>
    </row>
    <row r="44" spans="2:10">
      <c r="B44" s="218" t="s">
        <v>703</v>
      </c>
      <c r="C44" s="214">
        <f>C26*($C$17*0.5)</f>
        <v>0.65901450000000006</v>
      </c>
    </row>
    <row r="45" spans="2:10">
      <c r="B45" s="219" t="s">
        <v>704</v>
      </c>
      <c r="C45" s="214">
        <f>C27*($C$17*0.5)</f>
        <v>5.3863500000000002</v>
      </c>
    </row>
    <row r="46" spans="2:10">
      <c r="B46" s="219" t="s">
        <v>705</v>
      </c>
      <c r="C46" s="214">
        <f>C28*($C$17*0.5)</f>
        <v>3.1215525</v>
      </c>
    </row>
    <row r="47" spans="2:10">
      <c r="B47" s="213"/>
      <c r="C47" s="217"/>
    </row>
    <row r="48" spans="2:10">
      <c r="B48" s="270" t="s">
        <v>706</v>
      </c>
      <c r="C48" s="271"/>
    </row>
    <row r="49" spans="2:10">
      <c r="B49" s="219" t="s">
        <v>707</v>
      </c>
      <c r="C49" s="214">
        <f>C31*($C$17*0.5)</f>
        <v>10.664250000000001</v>
      </c>
    </row>
    <row r="50" spans="2:10" ht="12.75" customHeight="1">
      <c r="B50" s="219" t="s">
        <v>838</v>
      </c>
      <c r="C50" s="214">
        <f>C32*($C$17*0.5)</f>
        <v>12.2187</v>
      </c>
      <c r="D50" s="344"/>
      <c r="E50" s="344"/>
      <c r="F50" s="344"/>
      <c r="G50" s="344"/>
      <c r="H50" s="344"/>
      <c r="I50" s="344"/>
      <c r="J50" s="344"/>
    </row>
    <row r="51" spans="2:10">
      <c r="B51" s="219" t="s">
        <v>708</v>
      </c>
      <c r="C51" s="214">
        <f>C33*($C$17*0.5)</f>
        <v>14.857650000000001</v>
      </c>
    </row>
    <row r="52" spans="2:10">
      <c r="B52" s="219"/>
      <c r="C52" s="217"/>
    </row>
    <row r="54" spans="2:10">
      <c r="B54" s="367" t="s">
        <v>1114</v>
      </c>
      <c r="C54" s="368"/>
      <c r="D54" s="368"/>
      <c r="E54" s="363"/>
      <c r="F54" s="363"/>
      <c r="G54" s="363"/>
      <c r="H54" s="363"/>
      <c r="I54" s="363"/>
      <c r="J54" s="363"/>
    </row>
    <row r="56" spans="2:10" ht="30" customHeight="1">
      <c r="B56" s="373" t="s">
        <v>762</v>
      </c>
      <c r="C56" s="373"/>
      <c r="D56" s="373"/>
      <c r="E56" s="373"/>
      <c r="F56" s="373"/>
      <c r="G56" s="373"/>
      <c r="H56" s="373"/>
      <c r="I56" s="373"/>
      <c r="J56" s="373"/>
    </row>
    <row r="58" spans="2:10">
      <c r="C58" s="227" t="s">
        <v>21</v>
      </c>
      <c r="D58" s="227" t="s">
        <v>416</v>
      </c>
      <c r="E58" s="227" t="s">
        <v>720</v>
      </c>
      <c r="F58" s="227" t="s">
        <v>416</v>
      </c>
    </row>
    <row r="59" spans="2:10">
      <c r="C59" s="227" t="s">
        <v>721</v>
      </c>
      <c r="D59" s="227" t="s">
        <v>721</v>
      </c>
      <c r="E59" s="227" t="s">
        <v>722</v>
      </c>
      <c r="F59" s="227" t="s">
        <v>723</v>
      </c>
    </row>
    <row r="60" spans="2:10">
      <c r="B60" s="228" t="s">
        <v>1127</v>
      </c>
      <c r="C60" s="229">
        <v>54.645512409999995</v>
      </c>
      <c r="D60" s="229">
        <f>C60*1.04</f>
        <v>56.8313329064</v>
      </c>
      <c r="E60" s="230">
        <v>1533.798</v>
      </c>
      <c r="F60" s="231">
        <f>D60*E60</f>
        <v>87167.784749170503</v>
      </c>
    </row>
    <row r="61" spans="2:10">
      <c r="B61" s="228" t="s">
        <v>1128</v>
      </c>
      <c r="C61" s="229">
        <v>57.043068819999995</v>
      </c>
      <c r="D61" s="229">
        <f>C61*1.04</f>
        <v>59.324791572799995</v>
      </c>
      <c r="E61" s="230">
        <v>1533.798</v>
      </c>
      <c r="F61" s="231">
        <f>D61*E61</f>
        <v>90992.246664777485</v>
      </c>
    </row>
    <row r="62" spans="2:10">
      <c r="B62" s="228" t="s">
        <v>1129</v>
      </c>
      <c r="C62" s="229">
        <v>57.043796187499993</v>
      </c>
      <c r="D62" s="229">
        <f>C62*1.04</f>
        <v>59.325548034999997</v>
      </c>
      <c r="E62" s="230">
        <v>1533.798</v>
      </c>
      <c r="F62" s="231">
        <f>D62*E62</f>
        <v>90993.406924986921</v>
      </c>
    </row>
    <row r="64" spans="2:10">
      <c r="B64" s="232" t="s">
        <v>724</v>
      </c>
      <c r="C64" s="233"/>
      <c r="D64" s="233"/>
      <c r="E64" s="233"/>
      <c r="F64" s="234">
        <f>SUM(F60:F62)</f>
        <v>269153.43833893491</v>
      </c>
    </row>
    <row r="65" spans="2:10">
      <c r="B65" s="38" t="s">
        <v>725</v>
      </c>
      <c r="F65" s="272">
        <f>AVERAGE('Recoverable Opex Summary'!D99:H99)</f>
        <v>2.0493513303110431</v>
      </c>
    </row>
    <row r="66" spans="2:10">
      <c r="B66" s="232" t="s">
        <v>726</v>
      </c>
      <c r="C66" s="232"/>
      <c r="D66" s="232"/>
      <c r="E66" s="232"/>
      <c r="F66" s="235">
        <f>F64*F65</f>
        <v>551589.95691768755</v>
      </c>
    </row>
    <row r="68" spans="2:10">
      <c r="B68" s="38" t="s">
        <v>727</v>
      </c>
      <c r="F68" s="231">
        <f>'Forecast Service Volumes'!F67-'Forecast Service Volumes'!E67</f>
        <v>14282.834129534545</v>
      </c>
    </row>
    <row r="69" spans="2:10">
      <c r="B69" s="38" t="s">
        <v>728</v>
      </c>
      <c r="F69" s="38">
        <v>1.76</v>
      </c>
    </row>
    <row r="70" spans="2:10">
      <c r="B70" s="232" t="s">
        <v>784</v>
      </c>
      <c r="C70" s="232"/>
      <c r="D70" s="232"/>
      <c r="E70" s="232"/>
      <c r="F70" s="235">
        <f>F68*F69</f>
        <v>25137.7880679808</v>
      </c>
    </row>
    <row r="72" spans="2:10" ht="13.5" thickBot="1">
      <c r="B72" s="236" t="s">
        <v>729</v>
      </c>
      <c r="C72" s="236"/>
      <c r="D72" s="236"/>
      <c r="E72" s="236"/>
      <c r="F72" s="237">
        <f>F66/F70</f>
        <v>21.942660803170426</v>
      </c>
    </row>
    <row r="74" spans="2:10">
      <c r="B74" s="220" t="s">
        <v>730</v>
      </c>
      <c r="C74" s="221"/>
      <c r="D74" s="221"/>
      <c r="E74" s="222"/>
      <c r="F74" s="223"/>
      <c r="G74" s="222"/>
      <c r="H74" s="222"/>
      <c r="I74" s="222"/>
      <c r="J74" s="222"/>
    </row>
    <row r="76" spans="2:10">
      <c r="C76" s="393" t="s">
        <v>416</v>
      </c>
      <c r="D76" s="394"/>
      <c r="E76" s="393" t="s">
        <v>438</v>
      </c>
      <c r="F76" s="394"/>
    </row>
    <row r="77" spans="2:10">
      <c r="C77" s="395" t="s">
        <v>698</v>
      </c>
      <c r="D77" s="396"/>
      <c r="E77" s="395" t="s">
        <v>699</v>
      </c>
      <c r="F77" s="396"/>
    </row>
    <row r="78" spans="2:10">
      <c r="C78" s="212" t="s">
        <v>701</v>
      </c>
      <c r="D78" s="212" t="s">
        <v>700</v>
      </c>
      <c r="E78" s="212" t="s">
        <v>701</v>
      </c>
      <c r="F78" s="212" t="s">
        <v>700</v>
      </c>
    </row>
    <row r="80" spans="2:10">
      <c r="B80" s="270" t="s">
        <v>702</v>
      </c>
      <c r="C80" s="271"/>
    </row>
    <row r="81" spans="2:10">
      <c r="B81" s="218" t="s">
        <v>703</v>
      </c>
      <c r="C81" s="214">
        <f>SUM(C26,C44,$F$72)</f>
        <v>40.831675303170428</v>
      </c>
      <c r="D81" s="214">
        <f>C81*1.1</f>
        <v>44.914842833487477</v>
      </c>
      <c r="E81" s="215">
        <f>C81*(1+$C$16)</f>
        <v>41.852467185749688</v>
      </c>
      <c r="F81" s="216">
        <f>E81*1.1</f>
        <v>46.037713904324661</v>
      </c>
    </row>
    <row r="82" spans="2:10">
      <c r="B82" s="219" t="s">
        <v>704</v>
      </c>
      <c r="C82" s="214">
        <f>SUM(C27,C45,$F$72)</f>
        <v>176.32901080317043</v>
      </c>
      <c r="D82" s="214">
        <f>C82*1.1</f>
        <v>193.96191188348749</v>
      </c>
      <c r="E82" s="215">
        <f t="shared" ref="E82:E83" si="0">C82*(1+$C$16)</f>
        <v>180.73723607324968</v>
      </c>
      <c r="F82" s="216">
        <f>E82*1.1</f>
        <v>198.81095968057465</v>
      </c>
    </row>
    <row r="83" spans="2:10">
      <c r="B83" s="219" t="s">
        <v>705</v>
      </c>
      <c r="C83" s="214">
        <f>SUM(C28,C46,$F$72)</f>
        <v>111.41421330317043</v>
      </c>
      <c r="D83" s="214">
        <f>C83*1.1</f>
        <v>122.55563463348749</v>
      </c>
      <c r="E83" s="215">
        <f t="shared" si="0"/>
        <v>114.19956863574969</v>
      </c>
      <c r="F83" s="216">
        <f>E83*1.1</f>
        <v>125.61952549932467</v>
      </c>
    </row>
    <row r="84" spans="2:10">
      <c r="B84" s="213"/>
      <c r="C84" s="217"/>
      <c r="D84" s="217"/>
      <c r="E84" s="215"/>
      <c r="F84" s="216"/>
    </row>
    <row r="85" spans="2:10">
      <c r="B85" s="270" t="s">
        <v>706</v>
      </c>
      <c r="C85" s="271"/>
    </row>
    <row r="86" spans="2:10">
      <c r="B86" s="219" t="s">
        <v>707</v>
      </c>
      <c r="C86" s="214">
        <f>SUM(C31,C49,$F$72)</f>
        <v>327.60691080317042</v>
      </c>
      <c r="D86" s="214">
        <f>C86*1.1</f>
        <v>360.36760188348751</v>
      </c>
      <c r="E86" s="215">
        <f t="shared" ref="E86:E88" si="1">C86*(1+$C$16)</f>
        <v>335.79708357324967</v>
      </c>
      <c r="F86" s="216">
        <f>E86*1.1</f>
        <v>369.37679193057465</v>
      </c>
    </row>
    <row r="87" spans="2:10" ht="12.75" customHeight="1">
      <c r="B87" s="219" t="s">
        <v>838</v>
      </c>
      <c r="C87" s="214">
        <f>SUM(C32,C50,$F$72)</f>
        <v>372.16136080317045</v>
      </c>
      <c r="D87" s="214">
        <f>C87*1.1</f>
        <v>409.37749688348754</v>
      </c>
      <c r="E87" s="215">
        <f t="shared" ref="E87" si="2">C87*(1+$C$16)</f>
        <v>381.46539482324965</v>
      </c>
      <c r="F87" s="216">
        <f>E87*1.1</f>
        <v>419.61193430557466</v>
      </c>
      <c r="G87" s="344"/>
      <c r="H87" s="344"/>
      <c r="I87" s="344"/>
      <c r="J87" s="344"/>
    </row>
    <row r="88" spans="2:10">
      <c r="B88" s="219" t="s">
        <v>708</v>
      </c>
      <c r="C88" s="214">
        <f>SUM(C33,C51,$F$72)</f>
        <v>447.80031080317042</v>
      </c>
      <c r="D88" s="214">
        <f>C88*1.1</f>
        <v>492.58034188348751</v>
      </c>
      <c r="E88" s="215">
        <f t="shared" si="1"/>
        <v>458.99531857324962</v>
      </c>
      <c r="F88" s="216">
        <f>E88*1.1</f>
        <v>504.89485043057465</v>
      </c>
    </row>
    <row r="90" spans="2:10">
      <c r="B90" s="320" t="s">
        <v>803</v>
      </c>
    </row>
    <row r="91" spans="2:10">
      <c r="B91" s="320" t="s">
        <v>829</v>
      </c>
    </row>
  </sheetData>
  <mergeCells count="20">
    <mergeCell ref="D26:J26"/>
    <mergeCell ref="D27:J27"/>
    <mergeCell ref="D28:J28"/>
    <mergeCell ref="D31:J31"/>
    <mergeCell ref="D33:J33"/>
    <mergeCell ref="C17:D17"/>
    <mergeCell ref="C16:D16"/>
    <mergeCell ref="B6:J6"/>
    <mergeCell ref="B8:J8"/>
    <mergeCell ref="B9:J9"/>
    <mergeCell ref="B10:J10"/>
    <mergeCell ref="B11:J11"/>
    <mergeCell ref="B12:J12"/>
    <mergeCell ref="B14:J14"/>
    <mergeCell ref="B37:J37"/>
    <mergeCell ref="C76:D76"/>
    <mergeCell ref="E76:F76"/>
    <mergeCell ref="C77:D77"/>
    <mergeCell ref="E77:F77"/>
    <mergeCell ref="B56:J5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0"/>
  <sheetViews>
    <sheetView showGridLines="0" topLeftCell="A10" workbookViewId="0"/>
  </sheetViews>
  <sheetFormatPr defaultColWidth="9.140625" defaultRowHeight="12.75"/>
  <cols>
    <col min="1" max="1" width="3" style="1" customWidth="1"/>
    <col min="2" max="2" width="54.140625" style="1" customWidth="1"/>
    <col min="3" max="7" width="14.28515625" style="1" customWidth="1"/>
    <col min="8" max="16384" width="9.140625" style="1"/>
  </cols>
  <sheetData>
    <row r="2" spans="1:7" ht="15.75">
      <c r="A2" s="5" t="s">
        <v>408</v>
      </c>
    </row>
    <row r="3" spans="1:7" ht="15.75">
      <c r="A3" s="5" t="s">
        <v>822</v>
      </c>
    </row>
    <row r="4" spans="1:7" ht="15.75">
      <c r="A4" s="6" t="s">
        <v>1120</v>
      </c>
    </row>
    <row r="6" spans="1:7" ht="41.25" customHeight="1">
      <c r="B6" s="381" t="s">
        <v>810</v>
      </c>
      <c r="C6" s="382"/>
      <c r="D6" s="382"/>
      <c r="E6" s="382"/>
      <c r="F6" s="382"/>
      <c r="G6" s="383"/>
    </row>
    <row r="8" spans="1:7">
      <c r="B8" s="330" t="s">
        <v>812</v>
      </c>
      <c r="C8" s="329"/>
      <c r="D8" s="329"/>
      <c r="E8" s="329"/>
      <c r="F8" s="329"/>
      <c r="G8" s="329"/>
    </row>
    <row r="10" spans="1:7" s="209" customFormat="1" ht="93" customHeight="1">
      <c r="B10" s="404" t="s">
        <v>813</v>
      </c>
      <c r="C10" s="404"/>
      <c r="D10" s="404"/>
      <c r="E10" s="404"/>
      <c r="F10" s="404"/>
      <c r="G10" s="404"/>
    </row>
    <row r="12" spans="1:7">
      <c r="C12" s="388" t="s">
        <v>591</v>
      </c>
      <c r="D12" s="389"/>
      <c r="E12" s="389"/>
      <c r="F12" s="389"/>
      <c r="G12" s="390"/>
    </row>
    <row r="13" spans="1:7">
      <c r="C13" s="87" t="s">
        <v>438</v>
      </c>
      <c r="D13" s="87" t="s">
        <v>439</v>
      </c>
      <c r="E13" s="87" t="s">
        <v>440</v>
      </c>
      <c r="F13" s="87" t="s">
        <v>441</v>
      </c>
      <c r="G13" s="87" t="s">
        <v>442</v>
      </c>
    </row>
    <row r="14" spans="1:7">
      <c r="B14" s="338"/>
    </row>
    <row r="15" spans="1:7">
      <c r="B15" s="1" t="s">
        <v>814</v>
      </c>
      <c r="C15" s="331">
        <f>'Pricing Calc (Per Service)'!D147</f>
        <v>4.4031323194950085</v>
      </c>
      <c r="D15" s="331">
        <f>'Pricing Calc (Per Service)'!E147</f>
        <v>4.2678419213800289</v>
      </c>
      <c r="E15" s="331">
        <f>'Pricing Calc (Per Service)'!F147</f>
        <v>4.2311040516381953</v>
      </c>
      <c r="F15" s="331">
        <f>'Pricing Calc (Per Service)'!G147</f>
        <v>4.2877040891531726</v>
      </c>
      <c r="G15" s="331">
        <f>'Pricing Calc (Per Service)'!H147</f>
        <v>4.4369318793880002</v>
      </c>
    </row>
    <row r="17" spans="2:7" ht="25.5">
      <c r="B17" s="177" t="s">
        <v>827</v>
      </c>
      <c r="C17" s="334">
        <f>NPV('Calculation Variables'!$I$14,'Exit Charges'!C15:$G$15)</f>
        <v>16.894628562072636</v>
      </c>
      <c r="D17" s="334">
        <f>NPV('Calculation Variables'!$I$14,'Exit Charges'!D15:$G$15)</f>
        <v>13.983291944608643</v>
      </c>
      <c r="E17" s="334">
        <f>NPV('Calculation Variables'!$I$14,'Exit Charges'!E15:$G$15)</f>
        <v>10.950174701937557</v>
      </c>
      <c r="F17" s="334">
        <f>NPV('Calculation Variables'!$I$14,'Exit Charges'!F15:$G$15)</f>
        <v>7.6859710764804499</v>
      </c>
      <c r="G17" s="334">
        <f>NPV('Calculation Variables'!$I$14,'Exit Charges'!G15:$G$15)</f>
        <v>4.0769382333805018</v>
      </c>
    </row>
    <row r="19" spans="2:7" ht="12.75" customHeight="1">
      <c r="B19" s="330" t="s">
        <v>815</v>
      </c>
      <c r="C19" s="329"/>
      <c r="D19" s="329"/>
      <c r="E19" s="329"/>
      <c r="F19" s="329"/>
      <c r="G19" s="329"/>
    </row>
    <row r="21" spans="2:7" ht="42.75" customHeight="1">
      <c r="B21" s="405" t="s">
        <v>816</v>
      </c>
      <c r="C21" s="405"/>
      <c r="D21" s="405"/>
      <c r="E21" s="405"/>
      <c r="F21" s="405"/>
      <c r="G21" s="405"/>
    </row>
    <row r="23" spans="2:7">
      <c r="C23" s="388" t="s">
        <v>591</v>
      </c>
      <c r="D23" s="389"/>
      <c r="E23" s="389"/>
      <c r="F23" s="389"/>
      <c r="G23" s="390"/>
    </row>
    <row r="24" spans="2:7">
      <c r="C24" s="87" t="s">
        <v>438</v>
      </c>
      <c r="D24" s="87" t="s">
        <v>439</v>
      </c>
      <c r="E24" s="87" t="s">
        <v>440</v>
      </c>
      <c r="F24" s="87" t="s">
        <v>441</v>
      </c>
      <c r="G24" s="87" t="s">
        <v>442</v>
      </c>
    </row>
    <row r="26" spans="2:7">
      <c r="B26" s="1" t="s">
        <v>818</v>
      </c>
      <c r="C26" s="331">
        <f>113314/1533</f>
        <v>73.916503587736457</v>
      </c>
      <c r="D26" s="331">
        <f>C26*(1+'Calculation Variables'!J12)</f>
        <v>75.764416177429865</v>
      </c>
      <c r="E26" s="331">
        <f>D26*(1+'Calculation Variables'!K12)</f>
        <v>77.658526581865601</v>
      </c>
      <c r="F26" s="331">
        <f>E26*(1+'Calculation Variables'!L12)</f>
        <v>79.599989746412234</v>
      </c>
      <c r="G26" s="331">
        <f>F26*(1+'Calculation Variables'!M12)</f>
        <v>81.58998949007254</v>
      </c>
    </row>
    <row r="27" spans="2:7">
      <c r="B27" s="1" t="s">
        <v>817</v>
      </c>
      <c r="C27" s="339">
        <f>20/60</f>
        <v>0.33333333333333331</v>
      </c>
      <c r="D27" s="339">
        <f t="shared" ref="D27:G27" si="0">20/60</f>
        <v>0.33333333333333331</v>
      </c>
      <c r="E27" s="339">
        <f t="shared" si="0"/>
        <v>0.33333333333333331</v>
      </c>
      <c r="F27" s="339">
        <f t="shared" si="0"/>
        <v>0.33333333333333331</v>
      </c>
      <c r="G27" s="339">
        <f t="shared" si="0"/>
        <v>0.33333333333333331</v>
      </c>
    </row>
    <row r="29" spans="2:7">
      <c r="B29" s="333" t="s">
        <v>819</v>
      </c>
      <c r="C29" s="335">
        <f>C26*C27</f>
        <v>24.638834529245486</v>
      </c>
      <c r="D29" s="335">
        <f t="shared" ref="D29:G29" si="1">D26*D27</f>
        <v>25.254805392476619</v>
      </c>
      <c r="E29" s="335">
        <f t="shared" si="1"/>
        <v>25.886175527288533</v>
      </c>
      <c r="F29" s="335">
        <f t="shared" si="1"/>
        <v>26.533329915470745</v>
      </c>
      <c r="G29" s="335">
        <f t="shared" si="1"/>
        <v>27.196663163357513</v>
      </c>
    </row>
    <row r="31" spans="2:7">
      <c r="B31" s="1" t="s">
        <v>820</v>
      </c>
      <c r="C31" s="336">
        <f>AVERAGE('Recoverable Opex Summary'!$D$99:$H$99)</f>
        <v>2.0493513303110431</v>
      </c>
      <c r="D31" s="336">
        <f>AVERAGE('Recoverable Opex Summary'!$D$99:$H$99)</f>
        <v>2.0493513303110431</v>
      </c>
      <c r="E31" s="336">
        <f>AVERAGE('Recoverable Opex Summary'!$D$99:$H$99)</f>
        <v>2.0493513303110431</v>
      </c>
      <c r="F31" s="336">
        <f>AVERAGE('Recoverable Opex Summary'!$D$99:$H$99)</f>
        <v>2.0493513303110431</v>
      </c>
      <c r="G31" s="336">
        <f>AVERAGE('Recoverable Opex Summary'!$D$99:$H$99)</f>
        <v>2.0493513303110431</v>
      </c>
    </row>
    <row r="33" spans="2:7">
      <c r="B33" s="333" t="s">
        <v>821</v>
      </c>
      <c r="C33" s="335">
        <f>C29*C31</f>
        <v>50.493628319822896</v>
      </c>
      <c r="D33" s="335">
        <f t="shared" ref="D33:G33" si="2">D29*D31</f>
        <v>51.755969027818466</v>
      </c>
      <c r="E33" s="335">
        <f t="shared" si="2"/>
        <v>53.049868253513921</v>
      </c>
      <c r="F33" s="335">
        <f t="shared" si="2"/>
        <v>54.376114959851769</v>
      </c>
      <c r="G33" s="335">
        <f t="shared" si="2"/>
        <v>55.735517833848064</v>
      </c>
    </row>
    <row r="35" spans="2:7">
      <c r="B35" s="330" t="s">
        <v>823</v>
      </c>
      <c r="C35" s="329"/>
      <c r="D35" s="329"/>
      <c r="E35" s="329"/>
      <c r="F35" s="329"/>
      <c r="G35" s="329"/>
    </row>
    <row r="37" spans="2:7">
      <c r="B37" s="1" t="s">
        <v>824</v>
      </c>
      <c r="C37" s="332">
        <f>C17</f>
        <v>16.894628562072636</v>
      </c>
      <c r="D37" s="332">
        <f t="shared" ref="D37:G37" si="3">D17</f>
        <v>13.983291944608643</v>
      </c>
      <c r="E37" s="332">
        <f t="shared" si="3"/>
        <v>10.950174701937557</v>
      </c>
      <c r="F37" s="332">
        <f t="shared" si="3"/>
        <v>7.6859710764804499</v>
      </c>
      <c r="G37" s="332">
        <f t="shared" si="3"/>
        <v>4.0769382333805018</v>
      </c>
    </row>
    <row r="38" spans="2:7">
      <c r="B38" s="1" t="s">
        <v>825</v>
      </c>
      <c r="C38" s="332">
        <f>C33</f>
        <v>50.493628319822896</v>
      </c>
      <c r="D38" s="332">
        <f t="shared" ref="D38:G38" si="4">D33</f>
        <v>51.755969027818466</v>
      </c>
      <c r="E38" s="332">
        <f t="shared" si="4"/>
        <v>53.049868253513921</v>
      </c>
      <c r="F38" s="332">
        <f t="shared" si="4"/>
        <v>54.376114959851769</v>
      </c>
      <c r="G38" s="332">
        <f t="shared" si="4"/>
        <v>55.735517833848064</v>
      </c>
    </row>
    <row r="40" spans="2:7">
      <c r="B40" s="333" t="s">
        <v>826</v>
      </c>
      <c r="C40" s="337">
        <f>C37+C38</f>
        <v>67.388256881895529</v>
      </c>
      <c r="D40" s="337">
        <f t="shared" ref="D40:G40" si="5">D37+D38</f>
        <v>65.739260972427104</v>
      </c>
      <c r="E40" s="337">
        <f t="shared" si="5"/>
        <v>64.000042955451477</v>
      </c>
      <c r="F40" s="337">
        <f t="shared" si="5"/>
        <v>62.062086036332218</v>
      </c>
      <c r="G40" s="337">
        <f t="shared" si="5"/>
        <v>59.812456067228567</v>
      </c>
    </row>
  </sheetData>
  <mergeCells count="5">
    <mergeCell ref="C23:G23"/>
    <mergeCell ref="B6:G6"/>
    <mergeCell ref="B10:G10"/>
    <mergeCell ref="C12:G12"/>
    <mergeCell ref="B21:G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3"/>
  <sheetViews>
    <sheetView showGridLines="0" workbookViewId="0"/>
  </sheetViews>
  <sheetFormatPr defaultColWidth="0" defaultRowHeight="15" customHeight="1" zeroHeight="1"/>
  <cols>
    <col min="1" max="1" width="2.7109375" customWidth="1"/>
    <col min="2" max="6" width="9.140625" customWidth="1"/>
    <col min="7" max="16384" width="9.140625" hidden="1"/>
  </cols>
  <sheetData>
    <row r="1" spans="2:2"/>
    <row r="2" spans="2:2">
      <c r="B2" s="328" t="s">
        <v>811</v>
      </c>
    </row>
    <row r="3" spans="2:2"/>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2"/>
  <sheetViews>
    <sheetView showGridLines="0" tabSelected="1" topLeftCell="A28" zoomScale="90" zoomScaleNormal="90" workbookViewId="0">
      <selection activeCell="C30" sqref="C30"/>
    </sheetView>
  </sheetViews>
  <sheetFormatPr defaultColWidth="9.140625" defaultRowHeight="12.75"/>
  <cols>
    <col min="1" max="1" width="2.85546875" style="1" customWidth="1"/>
    <col min="2" max="2" width="31.7109375" style="10" customWidth="1"/>
    <col min="3" max="12" width="13.5703125" style="10" customWidth="1"/>
    <col min="13" max="13" width="13.5703125" style="1" customWidth="1"/>
    <col min="14" max="16384" width="9.140625" style="1"/>
  </cols>
  <sheetData>
    <row r="1" spans="1:13">
      <c r="M1" s="323"/>
    </row>
    <row r="2" spans="1:13" ht="15.75">
      <c r="A2" s="5" t="s">
        <v>408</v>
      </c>
      <c r="L2" s="90"/>
    </row>
    <row r="3" spans="1:13" ht="15.75">
      <c r="A3" s="5" t="s">
        <v>627</v>
      </c>
      <c r="L3" s="90"/>
    </row>
    <row r="4" spans="1:13" ht="15.75">
      <c r="A4" s="6" t="s">
        <v>1120</v>
      </c>
      <c r="L4" s="90"/>
    </row>
    <row r="5" spans="1:13">
      <c r="L5" s="90"/>
    </row>
    <row r="6" spans="1:13" ht="12.75" customHeight="1">
      <c r="B6" s="381" t="s">
        <v>628</v>
      </c>
      <c r="C6" s="382"/>
      <c r="D6" s="382"/>
      <c r="E6" s="382"/>
      <c r="F6" s="382"/>
      <c r="G6" s="382"/>
      <c r="H6" s="382"/>
      <c r="I6" s="382"/>
      <c r="J6" s="382"/>
      <c r="K6" s="382"/>
      <c r="L6" s="382"/>
      <c r="M6" s="383"/>
    </row>
    <row r="8" spans="1:13" ht="12.75" customHeight="1">
      <c r="B8" s="392" t="s">
        <v>1109</v>
      </c>
      <c r="C8" s="392"/>
      <c r="D8" s="392"/>
      <c r="E8" s="392"/>
      <c r="F8" s="392"/>
      <c r="G8" s="392"/>
      <c r="H8" s="392"/>
      <c r="I8" s="392"/>
      <c r="J8" s="392"/>
      <c r="K8" s="392"/>
      <c r="L8" s="392"/>
      <c r="M8" s="392"/>
    </row>
    <row r="10" spans="1:13">
      <c r="C10" s="100" t="s">
        <v>618</v>
      </c>
      <c r="D10" s="100" t="s">
        <v>619</v>
      </c>
      <c r="E10" s="100" t="s">
        <v>620</v>
      </c>
      <c r="F10" s="100" t="s">
        <v>621</v>
      </c>
      <c r="G10" s="100" t="s">
        <v>622</v>
      </c>
      <c r="H10" s="100" t="s">
        <v>623</v>
      </c>
      <c r="I10" s="100" t="s">
        <v>438</v>
      </c>
      <c r="J10" s="100" t="s">
        <v>439</v>
      </c>
      <c r="K10" s="100" t="s">
        <v>440</v>
      </c>
      <c r="L10" s="100" t="s">
        <v>441</v>
      </c>
      <c r="M10" s="100" t="s">
        <v>442</v>
      </c>
    </row>
    <row r="11" spans="1:13">
      <c r="B11" s="62" t="s">
        <v>624</v>
      </c>
      <c r="C11" s="152">
        <v>4.3499999999999997E-2</v>
      </c>
      <c r="D11" s="152">
        <v>1.8200000000000001E-2</v>
      </c>
      <c r="E11" s="152">
        <v>2.8500000000000001E-2</v>
      </c>
      <c r="F11" s="152">
        <v>3.39E-2</v>
      </c>
      <c r="G11" s="152">
        <v>1.7600000000000001E-2</v>
      </c>
      <c r="H11" s="152">
        <v>2.4748502983200193E-2</v>
      </c>
      <c r="I11" s="152">
        <f t="shared" ref="I11:M11" si="0">I12</f>
        <v>2.5000000000000001E-2</v>
      </c>
      <c r="J11" s="152">
        <f t="shared" si="0"/>
        <v>2.5000000000000001E-2</v>
      </c>
      <c r="K11" s="152">
        <f t="shared" si="0"/>
        <v>2.5000000000000001E-2</v>
      </c>
      <c r="L11" s="152">
        <f t="shared" si="0"/>
        <v>2.5000000000000001E-2</v>
      </c>
      <c r="M11" s="152">
        <f t="shared" si="0"/>
        <v>2.5000000000000001E-2</v>
      </c>
    </row>
    <row r="12" spans="1:13">
      <c r="B12" s="62" t="s">
        <v>625</v>
      </c>
      <c r="C12" s="153"/>
      <c r="D12" s="154">
        <v>4.3499999999999997E-2</v>
      </c>
      <c r="E12" s="154">
        <v>1.8200000000000001E-2</v>
      </c>
      <c r="F12" s="154">
        <v>2.8500000000000001E-2</v>
      </c>
      <c r="G12" s="154">
        <v>3.39E-2</v>
      </c>
      <c r="H12" s="154">
        <v>1.7600000000000001E-2</v>
      </c>
      <c r="I12" s="154">
        <v>2.5000000000000001E-2</v>
      </c>
      <c r="J12" s="154">
        <v>2.5000000000000001E-2</v>
      </c>
      <c r="K12" s="154">
        <v>2.5000000000000001E-2</v>
      </c>
      <c r="L12" s="154">
        <v>2.5000000000000001E-2</v>
      </c>
      <c r="M12" s="154">
        <v>2.5000000000000001E-2</v>
      </c>
    </row>
    <row r="13" spans="1:13">
      <c r="B13" s="62" t="s">
        <v>1107</v>
      </c>
      <c r="C13" s="153"/>
      <c r="D13" s="154"/>
      <c r="E13" s="154"/>
      <c r="F13" s="154"/>
      <c r="G13" s="154"/>
      <c r="H13" s="154"/>
      <c r="I13" s="346">
        <v>1</v>
      </c>
      <c r="J13" s="347">
        <f>I13*(1+J12)</f>
        <v>1.0249999999999999</v>
      </c>
      <c r="K13" s="347">
        <f>J13*(1+K12)</f>
        <v>1.0506249999999999</v>
      </c>
      <c r="L13" s="347">
        <f>K13*(1+L12)</f>
        <v>1.0768906249999999</v>
      </c>
      <c r="M13" s="347">
        <f>L13*(1+M12)</f>
        <v>1.1038128906249998</v>
      </c>
    </row>
    <row r="14" spans="1:13">
      <c r="B14" s="62" t="s">
        <v>644</v>
      </c>
      <c r="C14" s="153"/>
      <c r="D14" s="152">
        <v>0.1002</v>
      </c>
      <c r="E14" s="152">
        <v>0.1002</v>
      </c>
      <c r="F14" s="152">
        <v>0.1002</v>
      </c>
      <c r="G14" s="152">
        <v>0.1002</v>
      </c>
      <c r="H14" s="152">
        <v>0.1002</v>
      </c>
      <c r="I14" s="224">
        <v>8.8300000000000003E-2</v>
      </c>
      <c r="J14" s="224">
        <v>8.8300000000000003E-2</v>
      </c>
      <c r="K14" s="224">
        <v>8.8300000000000003E-2</v>
      </c>
      <c r="L14" s="224">
        <v>8.8300000000000003E-2</v>
      </c>
      <c r="M14" s="224">
        <v>8.8300000000000003E-2</v>
      </c>
    </row>
    <row r="15" spans="1:13">
      <c r="B15" s="62" t="s">
        <v>645</v>
      </c>
      <c r="C15" s="153"/>
      <c r="D15" s="152"/>
      <c r="E15" s="152"/>
      <c r="F15" s="152"/>
      <c r="G15" s="152"/>
      <c r="H15" s="152"/>
      <c r="I15" s="224">
        <v>6.1800000000000001E-2</v>
      </c>
      <c r="J15" s="224">
        <v>6.1800000000000001E-2</v>
      </c>
      <c r="K15" s="224">
        <v>6.1800000000000001E-2</v>
      </c>
      <c r="L15" s="224">
        <v>6.1800000000000001E-2</v>
      </c>
      <c r="M15" s="224">
        <v>6.1800000000000001E-2</v>
      </c>
    </row>
    <row r="16" spans="1:13">
      <c r="B16" s="62" t="s">
        <v>761</v>
      </c>
      <c r="C16" s="153"/>
      <c r="D16" s="152"/>
      <c r="E16" s="152"/>
      <c r="F16" s="152"/>
      <c r="G16" s="152"/>
      <c r="H16" s="152"/>
      <c r="I16" s="224">
        <v>7.2300000000000003E-2</v>
      </c>
      <c r="J16" s="224">
        <v>7.2300000000000003E-2</v>
      </c>
      <c r="K16" s="224">
        <v>7.2300000000000003E-2</v>
      </c>
      <c r="L16" s="224">
        <v>7.2300000000000003E-2</v>
      </c>
      <c r="M16" s="224">
        <v>7.2300000000000003E-2</v>
      </c>
    </row>
    <row r="18" spans="2:13" ht="12.75" customHeight="1">
      <c r="B18" s="392" t="s">
        <v>1110</v>
      </c>
      <c r="C18" s="392"/>
      <c r="D18" s="392"/>
      <c r="E18" s="392"/>
      <c r="F18" s="392"/>
      <c r="G18" s="392"/>
      <c r="H18" s="392"/>
      <c r="I18" s="392"/>
      <c r="J18" s="392"/>
      <c r="K18" s="392"/>
      <c r="L18" s="392"/>
      <c r="M18" s="392"/>
    </row>
    <row r="20" spans="2:13" ht="12.75" customHeight="1">
      <c r="C20" s="406" t="s">
        <v>460</v>
      </c>
      <c r="D20" s="407"/>
      <c r="E20" s="408"/>
      <c r="F20" s="406" t="s">
        <v>646</v>
      </c>
      <c r="G20" s="408"/>
    </row>
    <row r="21" spans="2:13" ht="25.5">
      <c r="C21" s="61" t="s">
        <v>629</v>
      </c>
      <c r="D21" s="61" t="s">
        <v>630</v>
      </c>
      <c r="E21" s="61" t="s">
        <v>631</v>
      </c>
      <c r="F21" s="61" t="s">
        <v>626</v>
      </c>
      <c r="G21" s="61" t="s">
        <v>677</v>
      </c>
      <c r="H21" s="412" t="s">
        <v>33</v>
      </c>
      <c r="I21" s="413"/>
      <c r="J21" s="413"/>
      <c r="K21" s="413"/>
      <c r="L21" s="413"/>
      <c r="M21" s="414"/>
    </row>
    <row r="22" spans="2:13">
      <c r="C22" s="86"/>
      <c r="D22" s="86"/>
      <c r="E22" s="86"/>
      <c r="F22" s="86"/>
      <c r="G22" s="86"/>
    </row>
    <row r="23" spans="2:13" ht="93" customHeight="1">
      <c r="B23" s="155" t="s">
        <v>578</v>
      </c>
      <c r="C23" s="153">
        <v>1</v>
      </c>
      <c r="D23" s="153">
        <v>1</v>
      </c>
      <c r="E23" s="153">
        <v>1</v>
      </c>
      <c r="F23" s="153">
        <v>1</v>
      </c>
      <c r="G23" s="153">
        <v>1</v>
      </c>
      <c r="H23" s="415" t="s">
        <v>712</v>
      </c>
      <c r="I23" s="416"/>
      <c r="J23" s="416"/>
      <c r="K23" s="416"/>
      <c r="L23" s="416"/>
      <c r="M23" s="417"/>
    </row>
    <row r="24" spans="2:13" ht="167.25" customHeight="1">
      <c r="B24" s="155" t="s">
        <v>688</v>
      </c>
      <c r="C24" s="200">
        <v>1</v>
      </c>
      <c r="D24" s="200">
        <v>3</v>
      </c>
      <c r="E24" s="200">
        <v>3</v>
      </c>
      <c r="F24" s="153">
        <v>1</v>
      </c>
      <c r="G24" s="153">
        <v>1</v>
      </c>
      <c r="H24" s="409" t="s">
        <v>713</v>
      </c>
      <c r="I24" s="410"/>
      <c r="J24" s="410"/>
      <c r="K24" s="410"/>
      <c r="L24" s="410"/>
      <c r="M24" s="411"/>
    </row>
    <row r="25" spans="2:13" ht="171.75" customHeight="1">
      <c r="B25" s="155" t="s">
        <v>691</v>
      </c>
      <c r="C25" s="200">
        <v>5</v>
      </c>
      <c r="D25" s="200">
        <v>19</v>
      </c>
      <c r="E25" s="200">
        <v>3</v>
      </c>
      <c r="F25" s="153">
        <v>1</v>
      </c>
      <c r="G25" s="153">
        <v>1</v>
      </c>
      <c r="H25" s="409" t="s">
        <v>710</v>
      </c>
      <c r="I25" s="410"/>
      <c r="J25" s="410"/>
      <c r="K25" s="410"/>
      <c r="L25" s="410"/>
      <c r="M25" s="411"/>
    </row>
    <row r="26" spans="2:13" ht="44.25" customHeight="1">
      <c r="B26" s="155" t="s">
        <v>581</v>
      </c>
      <c r="C26" s="200">
        <v>1</v>
      </c>
      <c r="D26" s="200">
        <v>1</v>
      </c>
      <c r="E26" s="200">
        <v>3</v>
      </c>
      <c r="F26" s="153">
        <v>1</v>
      </c>
      <c r="G26" s="153">
        <v>1</v>
      </c>
      <c r="H26" s="409" t="s">
        <v>696</v>
      </c>
      <c r="I26" s="410"/>
      <c r="J26" s="410"/>
      <c r="K26" s="410"/>
      <c r="L26" s="410"/>
      <c r="M26" s="411"/>
    </row>
    <row r="27" spans="2:13" ht="169.5" customHeight="1">
      <c r="B27" s="155" t="s">
        <v>689</v>
      </c>
      <c r="C27" s="200">
        <v>1</v>
      </c>
      <c r="D27" s="200">
        <v>3</v>
      </c>
      <c r="E27" s="200">
        <v>9</v>
      </c>
      <c r="F27" s="153">
        <v>1</v>
      </c>
      <c r="G27" s="153">
        <v>1</v>
      </c>
      <c r="H27" s="409" t="s">
        <v>697</v>
      </c>
      <c r="I27" s="410"/>
      <c r="J27" s="410"/>
      <c r="K27" s="410"/>
      <c r="L27" s="410"/>
      <c r="M27" s="411"/>
    </row>
    <row r="28" spans="2:13" ht="173.25" customHeight="1">
      <c r="B28" s="155" t="s">
        <v>690</v>
      </c>
      <c r="C28" s="200">
        <v>5</v>
      </c>
      <c r="D28" s="200">
        <v>19</v>
      </c>
      <c r="E28" s="200">
        <v>9</v>
      </c>
      <c r="F28" s="153">
        <v>1</v>
      </c>
      <c r="G28" s="153">
        <v>1</v>
      </c>
      <c r="H28" s="409" t="s">
        <v>714</v>
      </c>
      <c r="I28" s="410"/>
      <c r="J28" s="410"/>
      <c r="K28" s="410"/>
      <c r="L28" s="410"/>
      <c r="M28" s="411"/>
    </row>
    <row r="29" spans="2:13" ht="98.25" customHeight="1">
      <c r="B29" s="155" t="s">
        <v>516</v>
      </c>
      <c r="C29" s="200">
        <v>0.1</v>
      </c>
      <c r="D29" s="200">
        <v>0.1</v>
      </c>
      <c r="E29" s="200">
        <v>0.7</v>
      </c>
      <c r="F29" s="153">
        <v>1</v>
      </c>
      <c r="G29" s="153">
        <v>1</v>
      </c>
      <c r="H29" s="409" t="s">
        <v>1108</v>
      </c>
      <c r="I29" s="410"/>
      <c r="J29" s="410"/>
      <c r="K29" s="410"/>
      <c r="L29" s="410"/>
      <c r="M29" s="411"/>
    </row>
    <row r="30" spans="2:13" ht="94.5" customHeight="1">
      <c r="B30" s="155" t="s">
        <v>584</v>
      </c>
      <c r="C30" s="200">
        <v>0.1</v>
      </c>
      <c r="D30" s="200">
        <v>0.1</v>
      </c>
      <c r="E30" s="200">
        <v>0.7</v>
      </c>
      <c r="F30" s="153">
        <v>1</v>
      </c>
      <c r="G30" s="153">
        <v>1</v>
      </c>
      <c r="H30" s="409" t="s">
        <v>1108</v>
      </c>
      <c r="I30" s="410"/>
      <c r="J30" s="410"/>
      <c r="K30" s="410"/>
      <c r="L30" s="410"/>
      <c r="M30" s="411"/>
    </row>
    <row r="32" spans="2:13">
      <c r="B32" s="325" t="s">
        <v>793</v>
      </c>
    </row>
  </sheetData>
  <mergeCells count="14">
    <mergeCell ref="H29:M29"/>
    <mergeCell ref="H30:M30"/>
    <mergeCell ref="H28:M28"/>
    <mergeCell ref="H25:M25"/>
    <mergeCell ref="H21:M21"/>
    <mergeCell ref="H23:M23"/>
    <mergeCell ref="H24:M24"/>
    <mergeCell ref="H26:M26"/>
    <mergeCell ref="H27:M27"/>
    <mergeCell ref="C20:E20"/>
    <mergeCell ref="F20:G20"/>
    <mergeCell ref="B6:M6"/>
    <mergeCell ref="B8:M8"/>
    <mergeCell ref="B18:M18"/>
  </mergeCells>
  <pageMargins left="0.7" right="0.7" top="0.75" bottom="0.75" header="0.3" footer="0.3"/>
  <pageSetup paperSize="9" scale="3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9"/>
  <sheetViews>
    <sheetView showGridLines="0" zoomScaleNormal="100" workbookViewId="0"/>
  </sheetViews>
  <sheetFormatPr defaultColWidth="9.140625" defaultRowHeight="12.75" outlineLevelRow="1"/>
  <cols>
    <col min="1" max="1" width="2.85546875" style="1" customWidth="1"/>
    <col min="2" max="2" width="49.5703125" style="10" bestFit="1" customWidth="1"/>
    <col min="3" max="3" width="15.140625" style="10" hidden="1" customWidth="1"/>
    <col min="4" max="7" width="15.140625" style="10" customWidth="1"/>
    <col min="8" max="8" width="15.140625" style="90" customWidth="1"/>
    <col min="9" max="9" width="2.28515625" style="10" customWidth="1"/>
    <col min="10" max="18" width="9.140625" style="10"/>
    <col min="19" max="16384" width="9.140625" style="1"/>
  </cols>
  <sheetData>
    <row r="1" spans="1:18">
      <c r="H1" s="323"/>
    </row>
    <row r="2" spans="1:18" ht="15.75">
      <c r="A2" s="5" t="s">
        <v>408</v>
      </c>
      <c r="I2" s="1"/>
      <c r="J2" s="1"/>
      <c r="K2" s="1"/>
      <c r="L2" s="1"/>
      <c r="M2" s="1"/>
      <c r="N2" s="1"/>
      <c r="O2" s="1"/>
      <c r="P2" s="1"/>
      <c r="Q2" s="1"/>
      <c r="R2" s="1"/>
    </row>
    <row r="3" spans="1:18" ht="15.75">
      <c r="A3" s="5" t="s">
        <v>832</v>
      </c>
      <c r="I3" s="1"/>
      <c r="J3" s="1"/>
      <c r="K3" s="1"/>
      <c r="L3" s="1"/>
      <c r="M3" s="1"/>
      <c r="N3" s="1"/>
      <c r="O3" s="1"/>
      <c r="P3" s="1"/>
      <c r="Q3" s="1"/>
      <c r="R3" s="1"/>
    </row>
    <row r="4" spans="1:18" ht="15.75">
      <c r="A4" s="6" t="s">
        <v>1120</v>
      </c>
      <c r="I4" s="1"/>
      <c r="J4" s="1"/>
      <c r="K4" s="1"/>
      <c r="L4" s="1"/>
      <c r="M4" s="1"/>
      <c r="N4" s="1"/>
      <c r="O4" s="1"/>
      <c r="P4" s="1"/>
      <c r="Q4" s="1"/>
      <c r="R4" s="1"/>
    </row>
    <row r="6" spans="1:18" ht="14.25" customHeight="1">
      <c r="B6" s="381" t="s">
        <v>694</v>
      </c>
      <c r="C6" s="382"/>
      <c r="D6" s="382"/>
      <c r="E6" s="382"/>
      <c r="F6" s="382"/>
      <c r="G6" s="382"/>
      <c r="H6" s="383"/>
      <c r="I6" s="1"/>
      <c r="J6" s="1"/>
      <c r="K6" s="1"/>
      <c r="L6" s="1"/>
      <c r="M6" s="1"/>
      <c r="N6" s="1"/>
      <c r="O6" s="1"/>
      <c r="P6" s="1"/>
      <c r="Q6" s="1"/>
      <c r="R6" s="1"/>
    </row>
    <row r="8" spans="1:18">
      <c r="B8" s="381" t="s">
        <v>1106</v>
      </c>
      <c r="C8" s="382"/>
      <c r="D8" s="382"/>
      <c r="E8" s="382"/>
      <c r="F8" s="382"/>
      <c r="G8" s="382"/>
      <c r="H8" s="383"/>
      <c r="I8" s="1"/>
      <c r="J8" s="1"/>
      <c r="K8" s="1"/>
      <c r="L8" s="1"/>
      <c r="M8" s="1"/>
      <c r="N8" s="1"/>
      <c r="O8" s="1"/>
      <c r="P8" s="1"/>
      <c r="Q8" s="1"/>
      <c r="R8" s="1"/>
    </row>
    <row r="9" spans="1:18" ht="105" customHeight="1">
      <c r="B9" s="418" t="s">
        <v>1119</v>
      </c>
      <c r="C9" s="419"/>
      <c r="D9" s="419"/>
      <c r="E9" s="419"/>
      <c r="F9" s="419"/>
      <c r="G9" s="419"/>
      <c r="H9" s="420"/>
      <c r="I9" s="1"/>
      <c r="J9" s="1"/>
      <c r="K9" s="1"/>
      <c r="L9" s="1"/>
      <c r="M9" s="1"/>
      <c r="N9" s="1"/>
      <c r="O9" s="1"/>
      <c r="P9" s="1"/>
      <c r="Q9" s="1"/>
      <c r="R9" s="1"/>
    </row>
    <row r="11" spans="1:18">
      <c r="B11" s="381" t="s">
        <v>462</v>
      </c>
      <c r="C11" s="382"/>
      <c r="D11" s="382"/>
      <c r="E11" s="382"/>
      <c r="F11" s="382"/>
      <c r="G11" s="382"/>
      <c r="H11" s="383"/>
      <c r="I11" s="1"/>
      <c r="J11" s="1"/>
      <c r="K11" s="1"/>
      <c r="L11" s="1"/>
      <c r="M11" s="1"/>
      <c r="N11" s="1"/>
      <c r="O11" s="1"/>
      <c r="P11" s="1"/>
      <c r="Q11" s="1"/>
      <c r="R11" s="1"/>
    </row>
    <row r="13" spans="1:18">
      <c r="D13" s="388" t="s">
        <v>591</v>
      </c>
      <c r="E13" s="389"/>
      <c r="F13" s="389"/>
      <c r="G13" s="389"/>
      <c r="H13" s="390"/>
      <c r="I13" s="1"/>
      <c r="J13" s="1"/>
      <c r="K13" s="1"/>
      <c r="L13" s="1"/>
      <c r="M13" s="1"/>
      <c r="N13" s="1"/>
      <c r="O13" s="1"/>
      <c r="P13" s="1"/>
      <c r="Q13" s="1"/>
      <c r="R13" s="1"/>
    </row>
    <row r="14" spans="1:18">
      <c r="D14" s="87" t="s">
        <v>438</v>
      </c>
      <c r="E14" s="87" t="s">
        <v>439</v>
      </c>
      <c r="F14" s="87" t="s">
        <v>440</v>
      </c>
      <c r="G14" s="87" t="s">
        <v>441</v>
      </c>
      <c r="H14" s="87" t="s">
        <v>442</v>
      </c>
      <c r="I14" s="1"/>
      <c r="J14" s="1"/>
      <c r="K14" s="1"/>
      <c r="L14" s="1"/>
      <c r="M14" s="1"/>
      <c r="N14" s="1"/>
      <c r="O14" s="1"/>
      <c r="P14" s="1"/>
      <c r="Q14" s="1"/>
      <c r="R14" s="1"/>
    </row>
    <row r="15" spans="1:18">
      <c r="B15" s="70"/>
      <c r="C15" s="70"/>
      <c r="D15" s="70"/>
      <c r="E15" s="70"/>
      <c r="F15" s="70"/>
      <c r="G15" s="70"/>
      <c r="H15" s="91"/>
      <c r="I15" s="1"/>
      <c r="J15" s="1"/>
      <c r="K15" s="1"/>
      <c r="L15" s="1"/>
      <c r="M15" s="1"/>
      <c r="N15" s="1"/>
      <c r="O15" s="1"/>
      <c r="P15" s="1"/>
      <c r="Q15" s="1"/>
      <c r="R15" s="1"/>
    </row>
    <row r="16" spans="1:18">
      <c r="B16" s="62" t="s">
        <v>657</v>
      </c>
      <c r="C16" s="62"/>
      <c r="D16" s="175"/>
      <c r="E16" s="175"/>
      <c r="F16" s="175"/>
      <c r="G16" s="175"/>
      <c r="H16" s="175"/>
    </row>
    <row r="17" spans="2:18">
      <c r="D17" s="173"/>
      <c r="E17" s="173"/>
      <c r="F17" s="173"/>
      <c r="G17" s="173"/>
      <c r="H17" s="174"/>
      <c r="I17" s="1"/>
      <c r="J17" s="1"/>
      <c r="K17" s="1"/>
      <c r="L17" s="1"/>
      <c r="M17" s="1"/>
      <c r="N17" s="1"/>
      <c r="O17" s="1"/>
      <c r="P17" s="1"/>
      <c r="Q17" s="1"/>
      <c r="R17" s="1"/>
    </row>
    <row r="18" spans="2:18">
      <c r="B18" s="167" t="s">
        <v>658</v>
      </c>
      <c r="C18" s="167"/>
      <c r="D18" s="184"/>
      <c r="E18" s="184"/>
      <c r="F18" s="184"/>
      <c r="G18" s="184"/>
      <c r="H18" s="185"/>
      <c r="I18" s="1"/>
      <c r="J18" s="1"/>
      <c r="K18" s="1"/>
      <c r="L18" s="1"/>
      <c r="M18" s="1"/>
      <c r="N18" s="1"/>
      <c r="O18" s="1"/>
      <c r="P18" s="1"/>
      <c r="Q18" s="1"/>
      <c r="R18" s="1"/>
    </row>
    <row r="19" spans="2:18">
      <c r="D19" s="173"/>
      <c r="E19" s="173"/>
      <c r="F19" s="173"/>
      <c r="G19" s="173"/>
      <c r="H19" s="174"/>
      <c r="I19" s="1"/>
      <c r="J19" s="1"/>
      <c r="K19" s="1"/>
      <c r="L19" s="1"/>
      <c r="M19" s="1"/>
      <c r="N19" s="1"/>
      <c r="O19" s="1"/>
      <c r="P19" s="1"/>
      <c r="Q19" s="1"/>
      <c r="R19" s="1"/>
    </row>
    <row r="20" spans="2:18">
      <c r="B20" s="106" t="s">
        <v>578</v>
      </c>
      <c r="C20" s="106"/>
      <c r="D20" s="173">
        <f>'Forecast Service Volumes'!G258</f>
        <v>842466.12993756868</v>
      </c>
      <c r="E20" s="173">
        <f>'Forecast Service Volumes'!H258</f>
        <v>852512.43735132238</v>
      </c>
      <c r="F20" s="173">
        <f>'Forecast Service Volumes'!I258</f>
        <v>862244.50573519152</v>
      </c>
      <c r="G20" s="173">
        <f>'Forecast Service Volumes'!J258</f>
        <v>872663.42535740137</v>
      </c>
      <c r="H20" s="173">
        <f>'Forecast Service Volumes'!K258</f>
        <v>884596.85169119691</v>
      </c>
      <c r="I20" s="1"/>
      <c r="J20" s="1"/>
      <c r="K20" s="1"/>
      <c r="L20" s="1"/>
      <c r="M20" s="1"/>
      <c r="N20" s="1"/>
      <c r="O20" s="1"/>
      <c r="P20" s="1"/>
      <c r="Q20" s="1"/>
      <c r="R20" s="1"/>
    </row>
    <row r="21" spans="2:18">
      <c r="B21" s="106" t="s">
        <v>688</v>
      </c>
      <c r="C21" s="106"/>
      <c r="D21" s="173">
        <f>'Forecast Service Volumes'!G259</f>
        <v>7.1200624315589067</v>
      </c>
      <c r="E21" s="173">
        <f>'Forecast Service Volumes'!H259</f>
        <v>7.2049683208886748</v>
      </c>
      <c r="F21" s="173">
        <f>'Forecast Service Volumes'!I259</f>
        <v>7.2872184340018098</v>
      </c>
      <c r="G21" s="173">
        <f>'Forecast Service Volumes'!J259</f>
        <v>7.3752734376908302</v>
      </c>
      <c r="H21" s="173">
        <f>'Forecast Service Volumes'!K259</f>
        <v>7.4761282228266204</v>
      </c>
      <c r="I21" s="1"/>
      <c r="J21" s="1"/>
      <c r="K21" s="1"/>
      <c r="L21" s="1"/>
      <c r="M21" s="1"/>
      <c r="N21" s="1"/>
      <c r="O21" s="1"/>
      <c r="P21" s="1"/>
      <c r="Q21" s="1"/>
      <c r="R21" s="1"/>
    </row>
    <row r="22" spans="2:18">
      <c r="B22" s="106" t="s">
        <v>691</v>
      </c>
      <c r="C22" s="106"/>
      <c r="D22" s="173">
        <f>'Forecast Service Volumes'!G260</f>
        <v>1</v>
      </c>
      <c r="E22" s="173">
        <f>'Forecast Service Volumes'!H260</f>
        <v>1</v>
      </c>
      <c r="F22" s="173">
        <f>'Forecast Service Volumes'!I260</f>
        <v>1</v>
      </c>
      <c r="G22" s="173">
        <f>'Forecast Service Volumes'!J260</f>
        <v>1</v>
      </c>
      <c r="H22" s="173">
        <f>'Forecast Service Volumes'!K260</f>
        <v>1</v>
      </c>
      <c r="I22" s="1"/>
      <c r="J22" s="1"/>
      <c r="K22" s="1"/>
      <c r="L22" s="1"/>
      <c r="M22" s="1"/>
      <c r="N22" s="1"/>
      <c r="O22" s="1"/>
      <c r="P22" s="1"/>
      <c r="Q22" s="1"/>
      <c r="R22" s="1"/>
    </row>
    <row r="23" spans="2:18">
      <c r="B23" s="106" t="s">
        <v>581</v>
      </c>
      <c r="C23" s="106"/>
      <c r="D23" s="173">
        <f>'Forecast Service Volumes'!G261</f>
        <v>78190.387439174083</v>
      </c>
      <c r="E23" s="173">
        <f>'Forecast Service Volumes'!H261</f>
        <v>79321.996735611523</v>
      </c>
      <c r="F23" s="173">
        <f>'Forecast Service Volumes'!I261</f>
        <v>81120.460148634622</v>
      </c>
      <c r="G23" s="173">
        <f>'Forecast Service Volumes'!J261</f>
        <v>82861.275914869067</v>
      </c>
      <c r="H23" s="173">
        <f>'Forecast Service Volumes'!K261</f>
        <v>84780.202777770668</v>
      </c>
      <c r="I23" s="1"/>
      <c r="J23" s="1"/>
      <c r="K23" s="1"/>
      <c r="L23" s="1"/>
      <c r="M23" s="1"/>
      <c r="N23" s="1"/>
      <c r="O23" s="1"/>
      <c r="P23" s="1"/>
      <c r="Q23" s="1"/>
      <c r="R23" s="1"/>
    </row>
    <row r="24" spans="2:18">
      <c r="B24" s="106" t="s">
        <v>689</v>
      </c>
      <c r="C24" s="106"/>
      <c r="D24" s="173">
        <f>'Forecast Service Volumes'!G262</f>
        <v>1535.3527830768658</v>
      </c>
      <c r="E24" s="173">
        <f>'Forecast Service Volumes'!H262</f>
        <v>1561.2354265661047</v>
      </c>
      <c r="F24" s="173">
        <f>'Forecast Service Volumes'!I262</f>
        <v>1596.6332343539418</v>
      </c>
      <c r="G24" s="173">
        <f>'Forecast Service Volumes'!J262</f>
        <v>1630.8964067048448</v>
      </c>
      <c r="H24" s="173">
        <f>'Forecast Service Volumes'!K262</f>
        <v>1668.6652063145796</v>
      </c>
      <c r="I24" s="1"/>
      <c r="J24" s="1"/>
      <c r="K24" s="1"/>
      <c r="L24" s="1"/>
      <c r="M24" s="1"/>
      <c r="N24" s="1"/>
      <c r="O24" s="1"/>
      <c r="P24" s="1"/>
      <c r="Q24" s="1"/>
      <c r="R24" s="1"/>
    </row>
    <row r="25" spans="2:18">
      <c r="B25" s="106" t="s">
        <v>690</v>
      </c>
      <c r="C25" s="106"/>
      <c r="D25" s="173">
        <f>'Forecast Service Volumes'!G263</f>
        <v>374.59915227373438</v>
      </c>
      <c r="E25" s="173">
        <f>'Forecast Service Volumes'!H263</f>
        <v>380.90977285028509</v>
      </c>
      <c r="F25" s="173">
        <f>'Forecast Service Volumes'!I263</f>
        <v>389.5461198703623</v>
      </c>
      <c r="G25" s="173">
        <f>'Forecast Service Volumes'!J263</f>
        <v>397.90563886104923</v>
      </c>
      <c r="H25" s="173">
        <f>'Forecast Service Volumes'!K263</f>
        <v>407.1204597877142</v>
      </c>
      <c r="I25" s="1"/>
      <c r="J25" s="1"/>
      <c r="K25" s="1"/>
      <c r="L25" s="1"/>
      <c r="M25" s="1"/>
      <c r="N25" s="1"/>
      <c r="O25" s="1"/>
      <c r="P25" s="1"/>
      <c r="Q25" s="1"/>
      <c r="R25" s="1"/>
    </row>
    <row r="26" spans="2:18">
      <c r="B26" s="106" t="s">
        <v>516</v>
      </c>
      <c r="C26" s="106"/>
      <c r="D26" s="173">
        <f>'Forecast Service Volumes'!G264</f>
        <v>348772.94486921577</v>
      </c>
      <c r="E26" s="173">
        <f>'Forecast Service Volumes'!H264</f>
        <v>343402.71864170098</v>
      </c>
      <c r="F26" s="173">
        <f>'Forecast Service Volumes'!I264</f>
        <v>337293.87741479604</v>
      </c>
      <c r="G26" s="173">
        <f>'Forecast Service Volumes'!J264</f>
        <v>330667.96397234476</v>
      </c>
      <c r="H26" s="173">
        <f>'Forecast Service Volumes'!K264</f>
        <v>323418.80570423586</v>
      </c>
      <c r="I26" s="1"/>
      <c r="J26" s="1"/>
      <c r="K26" s="1"/>
      <c r="L26" s="1"/>
      <c r="M26" s="1"/>
      <c r="N26" s="1"/>
      <c r="O26" s="1"/>
      <c r="P26" s="1"/>
      <c r="Q26" s="1"/>
      <c r="R26" s="1"/>
    </row>
    <row r="27" spans="2:18">
      <c r="B27" s="106" t="s">
        <v>584</v>
      </c>
      <c r="C27" s="106"/>
      <c r="D27" s="173">
        <f>'Forecast Service Volumes'!G265</f>
        <v>79593.564894205309</v>
      </c>
      <c r="E27" s="173">
        <f>'Forecast Service Volumes'!H265</f>
        <v>83975.533711402357</v>
      </c>
      <c r="F27" s="173">
        <f>'Forecast Service Volumes'!I265</f>
        <v>88358.885249638333</v>
      </c>
      <c r="G27" s="173">
        <f>'Forecast Service Volumes'!J265</f>
        <v>92754.07800308842</v>
      </c>
      <c r="H27" s="173">
        <f>'Forecast Service Volumes'!K265</f>
        <v>97177.198020747775</v>
      </c>
      <c r="I27" s="1"/>
      <c r="J27" s="1"/>
      <c r="K27" s="1"/>
      <c r="L27" s="1"/>
      <c r="M27" s="1"/>
      <c r="N27" s="1"/>
      <c r="O27" s="1"/>
      <c r="P27" s="1"/>
      <c r="Q27" s="1"/>
      <c r="R27" s="1"/>
    </row>
    <row r="28" spans="2:18">
      <c r="B28" s="181" t="s">
        <v>512</v>
      </c>
      <c r="C28" s="181"/>
      <c r="D28" s="178">
        <f>SUM(D20:D27)</f>
        <v>1350941.099137946</v>
      </c>
      <c r="E28" s="178">
        <f>SUM(E20:E27)</f>
        <v>1361163.0366077747</v>
      </c>
      <c r="F28" s="178">
        <f>SUM(F20:F27)</f>
        <v>1371012.1951209188</v>
      </c>
      <c r="G28" s="178">
        <f>SUM(G20:G27)</f>
        <v>1380983.9205667072</v>
      </c>
      <c r="H28" s="178">
        <f>SUM(H20:H27)</f>
        <v>1392057.3199882763</v>
      </c>
      <c r="I28" s="1"/>
      <c r="J28" s="1"/>
      <c r="K28" s="1"/>
      <c r="L28" s="1"/>
      <c r="M28" s="1"/>
      <c r="N28" s="1"/>
      <c r="O28" s="1"/>
      <c r="P28" s="1"/>
      <c r="Q28" s="1"/>
      <c r="R28" s="1"/>
    </row>
    <row r="29" spans="2:18">
      <c r="D29" s="173"/>
      <c r="E29" s="173"/>
      <c r="F29" s="173"/>
      <c r="G29" s="173"/>
      <c r="H29" s="174"/>
      <c r="I29" s="1"/>
      <c r="J29" s="1"/>
      <c r="K29" s="1"/>
      <c r="L29" s="1"/>
      <c r="M29" s="1"/>
      <c r="N29" s="1"/>
      <c r="O29" s="1"/>
      <c r="P29" s="1"/>
      <c r="Q29" s="1"/>
      <c r="R29" s="1"/>
    </row>
    <row r="30" spans="2:18" hidden="1" outlineLevel="1">
      <c r="B30" s="392" t="s">
        <v>659</v>
      </c>
      <c r="C30" s="392"/>
      <c r="D30" s="392"/>
      <c r="E30" s="392"/>
      <c r="F30" s="392"/>
      <c r="G30" s="392"/>
      <c r="H30" s="392"/>
      <c r="I30" s="1"/>
      <c r="J30" s="1"/>
      <c r="K30" s="1"/>
      <c r="L30" s="1"/>
      <c r="M30" s="1"/>
      <c r="N30" s="1"/>
      <c r="O30" s="1"/>
      <c r="P30" s="1"/>
      <c r="Q30" s="1"/>
      <c r="R30" s="1"/>
    </row>
    <row r="31" spans="2:18" hidden="1" outlineLevel="1">
      <c r="D31" s="173"/>
      <c r="E31" s="173"/>
      <c r="F31" s="173"/>
      <c r="G31" s="173"/>
      <c r="H31" s="174"/>
      <c r="I31" s="1"/>
      <c r="J31" s="1"/>
      <c r="K31" s="1"/>
      <c r="L31" s="1"/>
      <c r="M31" s="1"/>
      <c r="N31" s="1"/>
      <c r="O31" s="1"/>
      <c r="P31" s="1"/>
      <c r="Q31" s="1"/>
      <c r="R31" s="1"/>
    </row>
    <row r="32" spans="2:18" hidden="1" outlineLevel="1">
      <c r="B32" s="186" t="s">
        <v>652</v>
      </c>
      <c r="C32" s="186"/>
      <c r="D32" s="187"/>
      <c r="E32" s="187"/>
      <c r="F32" s="187"/>
      <c r="G32" s="187"/>
      <c r="H32" s="188"/>
      <c r="I32" s="1"/>
      <c r="J32" s="1"/>
      <c r="K32" s="1"/>
      <c r="L32" s="1"/>
      <c r="M32" s="1"/>
      <c r="N32" s="1"/>
      <c r="O32" s="1"/>
      <c r="P32" s="1"/>
      <c r="Q32" s="1"/>
      <c r="R32" s="1"/>
    </row>
    <row r="33" spans="2:18" hidden="1" outlineLevel="1">
      <c r="B33" s="106" t="s">
        <v>578</v>
      </c>
      <c r="C33" s="106"/>
      <c r="D33" s="173">
        <f>D20*'Calculation Variables'!$C23</f>
        <v>842466.12993756868</v>
      </c>
      <c r="E33" s="173">
        <f>E20*'Calculation Variables'!$C23</f>
        <v>852512.43735132238</v>
      </c>
      <c r="F33" s="173">
        <f>F20*'Calculation Variables'!$C23</f>
        <v>862244.50573519152</v>
      </c>
      <c r="G33" s="173">
        <f>G20*'Calculation Variables'!$C23</f>
        <v>872663.42535740137</v>
      </c>
      <c r="H33" s="173">
        <f>H20*'Calculation Variables'!$C23</f>
        <v>884596.85169119691</v>
      </c>
      <c r="I33" s="1"/>
      <c r="J33" s="1"/>
      <c r="K33" s="1"/>
      <c r="L33" s="1"/>
      <c r="M33" s="1"/>
      <c r="N33" s="1"/>
      <c r="O33" s="1"/>
      <c r="P33" s="1"/>
      <c r="Q33" s="1"/>
      <c r="R33" s="1"/>
    </row>
    <row r="34" spans="2:18" hidden="1" outlineLevel="1">
      <c r="B34" s="106" t="s">
        <v>688</v>
      </c>
      <c r="C34" s="106"/>
      <c r="D34" s="173">
        <f>D21*'Calculation Variables'!$C24</f>
        <v>7.1200624315589067</v>
      </c>
      <c r="E34" s="173">
        <f>E21*'Calculation Variables'!$C24</f>
        <v>7.2049683208886748</v>
      </c>
      <c r="F34" s="173">
        <f>F21*'Calculation Variables'!$C24</f>
        <v>7.2872184340018098</v>
      </c>
      <c r="G34" s="173">
        <f>G21*'Calculation Variables'!$C24</f>
        <v>7.3752734376908302</v>
      </c>
      <c r="H34" s="173">
        <f>H21*'Calculation Variables'!$C24</f>
        <v>7.4761282228266204</v>
      </c>
      <c r="I34" s="1"/>
      <c r="J34" s="1"/>
      <c r="K34" s="1"/>
      <c r="L34" s="1"/>
      <c r="M34" s="1"/>
      <c r="N34" s="1"/>
      <c r="O34" s="1"/>
      <c r="P34" s="1"/>
      <c r="Q34" s="1"/>
      <c r="R34" s="1"/>
    </row>
    <row r="35" spans="2:18" hidden="1" outlineLevel="1">
      <c r="B35" s="106" t="s">
        <v>691</v>
      </c>
      <c r="C35" s="106"/>
      <c r="D35" s="173">
        <f>D22*'Calculation Variables'!$C25</f>
        <v>5</v>
      </c>
      <c r="E35" s="173">
        <f>E22*'Calculation Variables'!$C25</f>
        <v>5</v>
      </c>
      <c r="F35" s="173">
        <f>F22*'Calculation Variables'!$C25</f>
        <v>5</v>
      </c>
      <c r="G35" s="173">
        <f>G22*'Calculation Variables'!$C25</f>
        <v>5</v>
      </c>
      <c r="H35" s="173">
        <f>H22*'Calculation Variables'!$C25</f>
        <v>5</v>
      </c>
      <c r="I35" s="1"/>
      <c r="J35" s="1"/>
      <c r="K35" s="1"/>
      <c r="L35" s="1"/>
      <c r="M35" s="1"/>
      <c r="N35" s="1"/>
      <c r="O35" s="1"/>
      <c r="P35" s="1"/>
      <c r="Q35" s="1"/>
      <c r="R35" s="1"/>
    </row>
    <row r="36" spans="2:18" hidden="1" outlineLevel="1">
      <c r="B36" s="106" t="s">
        <v>581</v>
      </c>
      <c r="C36" s="106"/>
      <c r="D36" s="173">
        <f>D23*'Calculation Variables'!$C26</f>
        <v>78190.387439174083</v>
      </c>
      <c r="E36" s="173">
        <f>E23*'Calculation Variables'!$C26</f>
        <v>79321.996735611523</v>
      </c>
      <c r="F36" s="173">
        <f>F23*'Calculation Variables'!$C26</f>
        <v>81120.460148634622</v>
      </c>
      <c r="G36" s="173">
        <f>G23*'Calculation Variables'!$C26</f>
        <v>82861.275914869067</v>
      </c>
      <c r="H36" s="173">
        <f>H23*'Calculation Variables'!$C26</f>
        <v>84780.202777770668</v>
      </c>
      <c r="I36" s="1"/>
      <c r="J36" s="1"/>
      <c r="K36" s="1"/>
      <c r="L36" s="1"/>
      <c r="M36" s="1"/>
      <c r="N36" s="1"/>
      <c r="O36" s="1"/>
      <c r="P36" s="1"/>
      <c r="Q36" s="1"/>
      <c r="R36" s="1"/>
    </row>
    <row r="37" spans="2:18" hidden="1" outlineLevel="1">
      <c r="B37" s="106" t="s">
        <v>689</v>
      </c>
      <c r="C37" s="106"/>
      <c r="D37" s="173">
        <f>D24*'Calculation Variables'!$C27</f>
        <v>1535.3527830768658</v>
      </c>
      <c r="E37" s="173">
        <f>E24*'Calculation Variables'!$C27</f>
        <v>1561.2354265661047</v>
      </c>
      <c r="F37" s="173">
        <f>F24*'Calculation Variables'!$C27</f>
        <v>1596.6332343539418</v>
      </c>
      <c r="G37" s="173">
        <f>G24*'Calculation Variables'!$C27</f>
        <v>1630.8964067048448</v>
      </c>
      <c r="H37" s="173">
        <f>H24*'Calculation Variables'!$C27</f>
        <v>1668.6652063145796</v>
      </c>
      <c r="I37" s="1"/>
      <c r="J37" s="1"/>
      <c r="K37" s="1"/>
      <c r="L37" s="1"/>
      <c r="M37" s="1"/>
      <c r="N37" s="1"/>
      <c r="O37" s="1"/>
      <c r="P37" s="1"/>
      <c r="Q37" s="1"/>
      <c r="R37" s="1"/>
    </row>
    <row r="38" spans="2:18" hidden="1" outlineLevel="1">
      <c r="B38" s="106" t="s">
        <v>690</v>
      </c>
      <c r="C38" s="106"/>
      <c r="D38" s="173">
        <f>D25*'Calculation Variables'!$C28</f>
        <v>1872.995761368672</v>
      </c>
      <c r="E38" s="173">
        <f>E25*'Calculation Variables'!$C28</f>
        <v>1904.5488642514256</v>
      </c>
      <c r="F38" s="173">
        <f>F25*'Calculation Variables'!$C28</f>
        <v>1947.7305993518116</v>
      </c>
      <c r="G38" s="173">
        <f>G25*'Calculation Variables'!$C28</f>
        <v>1989.5281943052462</v>
      </c>
      <c r="H38" s="173">
        <f>H25*'Calculation Variables'!$C28</f>
        <v>2035.602298938571</v>
      </c>
      <c r="I38" s="1"/>
      <c r="J38" s="1"/>
      <c r="K38" s="1"/>
      <c r="L38" s="1"/>
      <c r="M38" s="1"/>
      <c r="N38" s="1"/>
      <c r="O38" s="1"/>
      <c r="P38" s="1"/>
      <c r="Q38" s="1"/>
      <c r="R38" s="1"/>
    </row>
    <row r="39" spans="2:18" hidden="1" outlineLevel="1">
      <c r="B39" s="106" t="s">
        <v>516</v>
      </c>
      <c r="C39" s="106"/>
      <c r="D39" s="173">
        <f>D26*'Calculation Variables'!$C29</f>
        <v>34877.294486921579</v>
      </c>
      <c r="E39" s="173">
        <f>E26*'Calculation Variables'!$C29</f>
        <v>34340.271864170099</v>
      </c>
      <c r="F39" s="173">
        <f>F26*'Calculation Variables'!$C29</f>
        <v>33729.387741479608</v>
      </c>
      <c r="G39" s="173">
        <f>G26*'Calculation Variables'!$C29</f>
        <v>33066.796397234481</v>
      </c>
      <c r="H39" s="173">
        <f>H26*'Calculation Variables'!$C29</f>
        <v>32341.880570423586</v>
      </c>
      <c r="I39" s="1"/>
      <c r="J39" s="1"/>
      <c r="K39" s="1"/>
      <c r="L39" s="1"/>
      <c r="M39" s="1"/>
      <c r="N39" s="1"/>
      <c r="O39" s="1"/>
      <c r="P39" s="1"/>
      <c r="Q39" s="1"/>
      <c r="R39" s="1"/>
    </row>
    <row r="40" spans="2:18" hidden="1" outlineLevel="1">
      <c r="B40" s="106" t="s">
        <v>584</v>
      </c>
      <c r="C40" s="106"/>
      <c r="D40" s="173">
        <f>D27*'Calculation Variables'!$C30</f>
        <v>7959.356489420531</v>
      </c>
      <c r="E40" s="173">
        <f>E27*'Calculation Variables'!$C30</f>
        <v>8397.5533711402368</v>
      </c>
      <c r="F40" s="173">
        <f>F27*'Calculation Variables'!$C30</f>
        <v>8835.8885249638333</v>
      </c>
      <c r="G40" s="173">
        <f>G27*'Calculation Variables'!$C30</f>
        <v>9275.4078003088416</v>
      </c>
      <c r="H40" s="173">
        <f>H27*'Calculation Variables'!$C30</f>
        <v>9717.7198020747783</v>
      </c>
      <c r="I40" s="1"/>
      <c r="J40" s="1"/>
      <c r="K40" s="1"/>
      <c r="L40" s="1"/>
      <c r="M40" s="1"/>
      <c r="N40" s="1"/>
      <c r="O40" s="1"/>
      <c r="P40" s="1"/>
      <c r="Q40" s="1"/>
      <c r="R40" s="1"/>
    </row>
    <row r="41" spans="2:18" hidden="1" outlineLevel="1">
      <c r="B41" s="181" t="s">
        <v>512</v>
      </c>
      <c r="C41" s="181"/>
      <c r="D41" s="178">
        <f>SUM(D33:D40)</f>
        <v>966913.63695996196</v>
      </c>
      <c r="E41" s="178">
        <f>SUM(E33:E40)</f>
        <v>978050.2485813828</v>
      </c>
      <c r="F41" s="178">
        <f>SUM(F33:F40)</f>
        <v>989486.89320240938</v>
      </c>
      <c r="G41" s="178">
        <f>SUM(G33:G40)</f>
        <v>1001499.7053442615</v>
      </c>
      <c r="H41" s="178">
        <f>SUM(H33:H40)</f>
        <v>1015153.3984749418</v>
      </c>
      <c r="I41" s="1"/>
      <c r="J41" s="1"/>
      <c r="K41" s="1"/>
      <c r="L41" s="1"/>
      <c r="M41" s="1"/>
      <c r="N41" s="1"/>
      <c r="O41" s="1"/>
      <c r="P41" s="1"/>
      <c r="Q41" s="1"/>
      <c r="R41" s="1"/>
    </row>
    <row r="42" spans="2:18" hidden="1" outlineLevel="1">
      <c r="D42" s="173"/>
      <c r="E42" s="173"/>
      <c r="F42" s="173"/>
      <c r="G42" s="173"/>
      <c r="H42" s="174"/>
      <c r="I42" s="1"/>
      <c r="J42" s="1"/>
      <c r="K42" s="1"/>
      <c r="L42" s="1"/>
      <c r="M42" s="1"/>
      <c r="N42" s="1"/>
      <c r="O42" s="1"/>
      <c r="P42" s="1"/>
      <c r="Q42" s="1"/>
      <c r="R42" s="1"/>
    </row>
    <row r="43" spans="2:18" hidden="1" outlineLevel="1">
      <c r="B43" s="186" t="s">
        <v>653</v>
      </c>
      <c r="C43" s="186"/>
      <c r="D43" s="187"/>
      <c r="E43" s="187"/>
      <c r="F43" s="187"/>
      <c r="G43" s="187"/>
      <c r="H43" s="188"/>
      <c r="I43" s="1"/>
      <c r="J43" s="1"/>
      <c r="K43" s="1"/>
      <c r="L43" s="1"/>
      <c r="M43" s="1"/>
      <c r="N43" s="1"/>
      <c r="O43" s="1"/>
      <c r="P43" s="1"/>
      <c r="Q43" s="1"/>
      <c r="R43" s="1"/>
    </row>
    <row r="44" spans="2:18" hidden="1" outlineLevel="1">
      <c r="B44" s="106" t="s">
        <v>578</v>
      </c>
      <c r="C44" s="106"/>
      <c r="D44" s="173">
        <f>D20*'Calculation Variables'!$D23</f>
        <v>842466.12993756868</v>
      </c>
      <c r="E44" s="173">
        <f>E20*'Calculation Variables'!$D23</f>
        <v>852512.43735132238</v>
      </c>
      <c r="F44" s="173">
        <f>F20*'Calculation Variables'!$D23</f>
        <v>862244.50573519152</v>
      </c>
      <c r="G44" s="173">
        <f>G20*'Calculation Variables'!$D23</f>
        <v>872663.42535740137</v>
      </c>
      <c r="H44" s="173">
        <f>H20*'Calculation Variables'!$D23</f>
        <v>884596.85169119691</v>
      </c>
      <c r="I44" s="1"/>
      <c r="J44" s="1"/>
      <c r="K44" s="1"/>
      <c r="L44" s="1"/>
      <c r="M44" s="1"/>
      <c r="N44" s="1"/>
      <c r="O44" s="1"/>
      <c r="P44" s="1"/>
      <c r="Q44" s="1"/>
      <c r="R44" s="1"/>
    </row>
    <row r="45" spans="2:18" hidden="1" outlineLevel="1">
      <c r="B45" s="106" t="s">
        <v>688</v>
      </c>
      <c r="C45" s="106"/>
      <c r="D45" s="173">
        <f>D21*'Calculation Variables'!$D24</f>
        <v>21.36018729467672</v>
      </c>
      <c r="E45" s="173">
        <f>E21*'Calculation Variables'!$D24</f>
        <v>21.614904962666024</v>
      </c>
      <c r="F45" s="173">
        <f>F21*'Calculation Variables'!$D24</f>
        <v>21.861655302005431</v>
      </c>
      <c r="G45" s="173">
        <f>G21*'Calculation Variables'!$D24</f>
        <v>22.125820313072492</v>
      </c>
      <c r="H45" s="173">
        <f>H21*'Calculation Variables'!$D24</f>
        <v>22.428384668479861</v>
      </c>
      <c r="I45" s="1"/>
      <c r="J45" s="1"/>
      <c r="K45" s="1"/>
      <c r="L45" s="1"/>
      <c r="M45" s="1"/>
      <c r="N45" s="1"/>
      <c r="O45" s="1"/>
      <c r="P45" s="1"/>
      <c r="Q45" s="1"/>
      <c r="R45" s="1"/>
    </row>
    <row r="46" spans="2:18" hidden="1" outlineLevel="1">
      <c r="B46" s="106" t="s">
        <v>691</v>
      </c>
      <c r="C46" s="106"/>
      <c r="D46" s="173">
        <f>D22*'Calculation Variables'!$D25</f>
        <v>19</v>
      </c>
      <c r="E46" s="173">
        <f>E22*'Calculation Variables'!$D25</f>
        <v>19</v>
      </c>
      <c r="F46" s="173">
        <f>F22*'Calculation Variables'!$D25</f>
        <v>19</v>
      </c>
      <c r="G46" s="173">
        <f>G22*'Calculation Variables'!$D25</f>
        <v>19</v>
      </c>
      <c r="H46" s="173">
        <f>H22*'Calculation Variables'!$D25</f>
        <v>19</v>
      </c>
      <c r="I46" s="1"/>
      <c r="J46" s="1"/>
      <c r="K46" s="1"/>
      <c r="L46" s="1"/>
      <c r="M46" s="1"/>
      <c r="N46" s="1"/>
      <c r="O46" s="1"/>
      <c r="P46" s="1"/>
      <c r="Q46" s="1"/>
      <c r="R46" s="1"/>
    </row>
    <row r="47" spans="2:18" hidden="1" outlineLevel="1">
      <c r="B47" s="106" t="s">
        <v>581</v>
      </c>
      <c r="C47" s="106"/>
      <c r="D47" s="173">
        <f>D23*'Calculation Variables'!$D26</f>
        <v>78190.387439174083</v>
      </c>
      <c r="E47" s="173">
        <f>E23*'Calculation Variables'!$D26</f>
        <v>79321.996735611523</v>
      </c>
      <c r="F47" s="173">
        <f>F23*'Calculation Variables'!$D26</f>
        <v>81120.460148634622</v>
      </c>
      <c r="G47" s="173">
        <f>G23*'Calculation Variables'!$D26</f>
        <v>82861.275914869067</v>
      </c>
      <c r="H47" s="173">
        <f>H23*'Calculation Variables'!$D26</f>
        <v>84780.202777770668</v>
      </c>
      <c r="I47" s="1"/>
      <c r="J47" s="1"/>
      <c r="K47" s="1"/>
      <c r="L47" s="1"/>
      <c r="M47" s="1"/>
      <c r="N47" s="1"/>
      <c r="O47" s="1"/>
      <c r="P47" s="1"/>
      <c r="Q47" s="1"/>
      <c r="R47" s="1"/>
    </row>
    <row r="48" spans="2:18" hidden="1" outlineLevel="1">
      <c r="B48" s="106" t="s">
        <v>689</v>
      </c>
      <c r="C48" s="106"/>
      <c r="D48" s="173">
        <f>D24*'Calculation Variables'!$D27</f>
        <v>4606.0583492305977</v>
      </c>
      <c r="E48" s="173">
        <f>E24*'Calculation Variables'!$D27</f>
        <v>4683.7062796983137</v>
      </c>
      <c r="F48" s="173">
        <f>F24*'Calculation Variables'!$D27</f>
        <v>4789.8997030618257</v>
      </c>
      <c r="G48" s="173">
        <f>G24*'Calculation Variables'!$D27</f>
        <v>4892.6892201145347</v>
      </c>
      <c r="H48" s="173">
        <f>H24*'Calculation Variables'!$D27</f>
        <v>5005.9956189437389</v>
      </c>
      <c r="I48" s="1"/>
      <c r="J48" s="1"/>
      <c r="K48" s="1"/>
      <c r="L48" s="1"/>
      <c r="M48" s="1"/>
      <c r="N48" s="1"/>
      <c r="O48" s="1"/>
      <c r="P48" s="1"/>
      <c r="Q48" s="1"/>
      <c r="R48" s="1"/>
    </row>
    <row r="49" spans="2:18" hidden="1" outlineLevel="1">
      <c r="B49" s="106" t="s">
        <v>690</v>
      </c>
      <c r="C49" s="106"/>
      <c r="D49" s="173">
        <f>D25*'Calculation Variables'!$D28</f>
        <v>7117.383893200953</v>
      </c>
      <c r="E49" s="173">
        <f>E25*'Calculation Variables'!$D28</f>
        <v>7237.2856841554167</v>
      </c>
      <c r="F49" s="173">
        <f>F25*'Calculation Variables'!$D28</f>
        <v>7401.3762775368841</v>
      </c>
      <c r="G49" s="173">
        <f>G25*'Calculation Variables'!$D28</f>
        <v>7560.207138359935</v>
      </c>
      <c r="H49" s="173">
        <f>H25*'Calculation Variables'!$D28</f>
        <v>7735.2887359665701</v>
      </c>
      <c r="I49" s="1"/>
      <c r="J49" s="1"/>
      <c r="K49" s="1"/>
      <c r="L49" s="1"/>
      <c r="M49" s="1"/>
      <c r="N49" s="1"/>
      <c r="O49" s="1"/>
      <c r="P49" s="1"/>
      <c r="Q49" s="1"/>
      <c r="R49" s="1"/>
    </row>
    <row r="50" spans="2:18" hidden="1" outlineLevel="1">
      <c r="B50" s="106" t="s">
        <v>516</v>
      </c>
      <c r="C50" s="106"/>
      <c r="D50" s="173">
        <f>D26*'Calculation Variables'!$D29</f>
        <v>34877.294486921579</v>
      </c>
      <c r="E50" s="173">
        <f>E26*'Calculation Variables'!$D29</f>
        <v>34340.271864170099</v>
      </c>
      <c r="F50" s="173">
        <f>F26*'Calculation Variables'!$D29</f>
        <v>33729.387741479608</v>
      </c>
      <c r="G50" s="173">
        <f>G26*'Calculation Variables'!$D29</f>
        <v>33066.796397234481</v>
      </c>
      <c r="H50" s="173">
        <f>H26*'Calculation Variables'!$D29</f>
        <v>32341.880570423586</v>
      </c>
      <c r="I50" s="1"/>
      <c r="J50" s="1"/>
      <c r="K50" s="1"/>
      <c r="L50" s="1"/>
      <c r="M50" s="1"/>
      <c r="N50" s="1"/>
      <c r="O50" s="1"/>
      <c r="P50" s="1"/>
      <c r="Q50" s="1"/>
      <c r="R50" s="1"/>
    </row>
    <row r="51" spans="2:18" hidden="1" outlineLevel="1">
      <c r="B51" s="106" t="s">
        <v>584</v>
      </c>
      <c r="C51" s="106"/>
      <c r="D51" s="173">
        <f>D27*'Calculation Variables'!$D30</f>
        <v>7959.356489420531</v>
      </c>
      <c r="E51" s="173">
        <f>E27*'Calculation Variables'!$D30</f>
        <v>8397.5533711402368</v>
      </c>
      <c r="F51" s="173">
        <f>F27*'Calculation Variables'!$D30</f>
        <v>8835.8885249638333</v>
      </c>
      <c r="G51" s="173">
        <f>G27*'Calculation Variables'!$D30</f>
        <v>9275.4078003088416</v>
      </c>
      <c r="H51" s="173">
        <f>H27*'Calculation Variables'!$D30</f>
        <v>9717.7198020747783</v>
      </c>
      <c r="I51" s="1"/>
      <c r="J51" s="1"/>
      <c r="K51" s="1"/>
      <c r="L51" s="1"/>
      <c r="M51" s="1"/>
      <c r="N51" s="1"/>
      <c r="O51" s="1"/>
      <c r="P51" s="1"/>
      <c r="Q51" s="1"/>
      <c r="R51" s="1"/>
    </row>
    <row r="52" spans="2:18" hidden="1" outlineLevel="1">
      <c r="B52" s="181" t="s">
        <v>512</v>
      </c>
      <c r="C52" s="181"/>
      <c r="D52" s="178">
        <f>SUM(D44:D51)</f>
        <v>975256.97078281105</v>
      </c>
      <c r="E52" s="178">
        <f>SUM(E44:E51)</f>
        <v>986533.86619106075</v>
      </c>
      <c r="F52" s="178">
        <f>SUM(F44:F51)</f>
        <v>998162.3797861702</v>
      </c>
      <c r="G52" s="178">
        <f>SUM(G44:G51)</f>
        <v>1010360.9276486012</v>
      </c>
      <c r="H52" s="178">
        <f>SUM(H44:H51)</f>
        <v>1024219.3675810447</v>
      </c>
      <c r="I52" s="1"/>
      <c r="J52" s="1"/>
      <c r="K52" s="1"/>
      <c r="L52" s="1"/>
      <c r="M52" s="1"/>
      <c r="N52" s="1"/>
      <c r="O52" s="1"/>
      <c r="P52" s="1"/>
      <c r="Q52" s="1"/>
      <c r="R52" s="1"/>
    </row>
    <row r="53" spans="2:18" hidden="1" outlineLevel="1">
      <c r="D53" s="173"/>
      <c r="E53" s="173"/>
      <c r="F53" s="173"/>
      <c r="G53" s="173"/>
      <c r="H53" s="174"/>
      <c r="I53" s="1"/>
      <c r="J53" s="1"/>
      <c r="K53" s="1"/>
      <c r="L53" s="1"/>
      <c r="M53" s="1"/>
      <c r="N53" s="1"/>
      <c r="O53" s="1"/>
      <c r="P53" s="1"/>
      <c r="Q53" s="1"/>
      <c r="R53" s="1"/>
    </row>
    <row r="54" spans="2:18" hidden="1" outlineLevel="1">
      <c r="B54" s="186" t="s">
        <v>654</v>
      </c>
      <c r="C54" s="186"/>
      <c r="D54" s="187"/>
      <c r="E54" s="187"/>
      <c r="F54" s="187"/>
      <c r="G54" s="187"/>
      <c r="H54" s="188"/>
      <c r="I54" s="1"/>
      <c r="J54" s="1"/>
      <c r="K54" s="1"/>
      <c r="L54" s="1"/>
      <c r="M54" s="1"/>
      <c r="N54" s="1"/>
      <c r="O54" s="1"/>
      <c r="P54" s="1"/>
      <c r="Q54" s="1"/>
      <c r="R54" s="1"/>
    </row>
    <row r="55" spans="2:18" hidden="1" outlineLevel="1">
      <c r="B55" s="106" t="s">
        <v>578</v>
      </c>
      <c r="C55" s="106"/>
      <c r="D55" s="173">
        <f>D20*'Calculation Variables'!$E23</f>
        <v>842466.12993756868</v>
      </c>
      <c r="E55" s="173">
        <f>E20*'Calculation Variables'!$E23</f>
        <v>852512.43735132238</v>
      </c>
      <c r="F55" s="173">
        <f>F20*'Calculation Variables'!$E23</f>
        <v>862244.50573519152</v>
      </c>
      <c r="G55" s="173">
        <f>G20*'Calculation Variables'!$E23</f>
        <v>872663.42535740137</v>
      </c>
      <c r="H55" s="173">
        <f>H20*'Calculation Variables'!$E23</f>
        <v>884596.85169119691</v>
      </c>
      <c r="I55" s="1"/>
      <c r="J55" s="1"/>
      <c r="K55" s="1"/>
      <c r="L55" s="1"/>
      <c r="M55" s="1"/>
      <c r="N55" s="1"/>
      <c r="O55" s="1"/>
      <c r="P55" s="1"/>
      <c r="Q55" s="1"/>
      <c r="R55" s="1"/>
    </row>
    <row r="56" spans="2:18" hidden="1" outlineLevel="1">
      <c r="B56" s="106" t="s">
        <v>688</v>
      </c>
      <c r="C56" s="106"/>
      <c r="D56" s="173">
        <f>D21*'Calculation Variables'!$E24</f>
        <v>21.36018729467672</v>
      </c>
      <c r="E56" s="173">
        <f>E21*'Calculation Variables'!$E24</f>
        <v>21.614904962666024</v>
      </c>
      <c r="F56" s="173">
        <f>F21*'Calculation Variables'!$E24</f>
        <v>21.861655302005431</v>
      </c>
      <c r="G56" s="173">
        <f>G21*'Calculation Variables'!$E24</f>
        <v>22.125820313072492</v>
      </c>
      <c r="H56" s="173">
        <f>H21*'Calculation Variables'!$E24</f>
        <v>22.428384668479861</v>
      </c>
      <c r="I56" s="1"/>
      <c r="J56" s="1"/>
      <c r="K56" s="1"/>
      <c r="L56" s="1"/>
      <c r="M56" s="1"/>
      <c r="N56" s="1"/>
      <c r="O56" s="1"/>
      <c r="P56" s="1"/>
      <c r="Q56" s="1"/>
      <c r="R56" s="1"/>
    </row>
    <row r="57" spans="2:18" hidden="1" outlineLevel="1">
      <c r="B57" s="106" t="s">
        <v>691</v>
      </c>
      <c r="C57" s="106"/>
      <c r="D57" s="173">
        <f>D22*'Calculation Variables'!$E25</f>
        <v>3</v>
      </c>
      <c r="E57" s="173">
        <f>E22*'Calculation Variables'!$E25</f>
        <v>3</v>
      </c>
      <c r="F57" s="173">
        <f>F22*'Calculation Variables'!$E25</f>
        <v>3</v>
      </c>
      <c r="G57" s="173">
        <f>G22*'Calculation Variables'!$E25</f>
        <v>3</v>
      </c>
      <c r="H57" s="173">
        <f>H22*'Calculation Variables'!$E25</f>
        <v>3</v>
      </c>
      <c r="I57" s="1"/>
      <c r="J57" s="1"/>
      <c r="K57" s="1"/>
      <c r="L57" s="1"/>
      <c r="M57" s="1"/>
      <c r="N57" s="1"/>
      <c r="O57" s="1"/>
      <c r="P57" s="1"/>
      <c r="Q57" s="1"/>
      <c r="R57" s="1"/>
    </row>
    <row r="58" spans="2:18" hidden="1" outlineLevel="1">
      <c r="B58" s="106" t="s">
        <v>581</v>
      </c>
      <c r="C58" s="106"/>
      <c r="D58" s="173">
        <f>D23*'Calculation Variables'!$E26</f>
        <v>234571.16231752225</v>
      </c>
      <c r="E58" s="173">
        <f>E23*'Calculation Variables'!$E26</f>
        <v>237965.99020683457</v>
      </c>
      <c r="F58" s="173">
        <f>F23*'Calculation Variables'!$E26</f>
        <v>243361.38044590387</v>
      </c>
      <c r="G58" s="173">
        <f>G23*'Calculation Variables'!$E26</f>
        <v>248583.8277446072</v>
      </c>
      <c r="H58" s="173">
        <f>H23*'Calculation Variables'!$E26</f>
        <v>254340.608333312</v>
      </c>
      <c r="I58" s="1"/>
      <c r="J58" s="1"/>
      <c r="K58" s="1"/>
      <c r="L58" s="1"/>
      <c r="M58" s="1"/>
      <c r="N58" s="1"/>
      <c r="O58" s="1"/>
      <c r="P58" s="1"/>
      <c r="Q58" s="1"/>
      <c r="R58" s="1"/>
    </row>
    <row r="59" spans="2:18" hidden="1" outlineLevel="1">
      <c r="B59" s="106" t="s">
        <v>689</v>
      </c>
      <c r="C59" s="106"/>
      <c r="D59" s="173">
        <f>D24*'Calculation Variables'!$E27</f>
        <v>13818.175047691791</v>
      </c>
      <c r="E59" s="173">
        <f>E24*'Calculation Variables'!$E27</f>
        <v>14051.118839094943</v>
      </c>
      <c r="F59" s="173">
        <f>F24*'Calculation Variables'!$E27</f>
        <v>14369.699109185476</v>
      </c>
      <c r="G59" s="173">
        <f>G24*'Calculation Variables'!$E27</f>
        <v>14678.067660343604</v>
      </c>
      <c r="H59" s="173">
        <f>H24*'Calculation Variables'!$E27</f>
        <v>15017.986856831216</v>
      </c>
      <c r="I59" s="1"/>
      <c r="J59" s="1"/>
      <c r="K59" s="1"/>
      <c r="L59" s="1"/>
      <c r="M59" s="1"/>
      <c r="N59" s="1"/>
      <c r="O59" s="1"/>
      <c r="P59" s="1"/>
      <c r="Q59" s="1"/>
      <c r="R59" s="1"/>
    </row>
    <row r="60" spans="2:18" hidden="1" outlineLevel="1">
      <c r="B60" s="106" t="s">
        <v>690</v>
      </c>
      <c r="C60" s="106"/>
      <c r="D60" s="173">
        <f>D25*'Calculation Variables'!$E28</f>
        <v>3371.3923704636095</v>
      </c>
      <c r="E60" s="173">
        <f>E25*'Calculation Variables'!$E28</f>
        <v>3428.187955652566</v>
      </c>
      <c r="F60" s="173">
        <f>F25*'Calculation Variables'!$E28</f>
        <v>3505.9150788332608</v>
      </c>
      <c r="G60" s="173">
        <f>G25*'Calculation Variables'!$E28</f>
        <v>3581.1507497494431</v>
      </c>
      <c r="H60" s="173">
        <f>H25*'Calculation Variables'!$E28</f>
        <v>3664.0841380894276</v>
      </c>
      <c r="I60" s="1"/>
      <c r="J60" s="1"/>
      <c r="K60" s="1"/>
      <c r="L60" s="1"/>
      <c r="M60" s="1"/>
      <c r="N60" s="1"/>
      <c r="O60" s="1"/>
      <c r="P60" s="1"/>
      <c r="Q60" s="1"/>
      <c r="R60" s="1"/>
    </row>
    <row r="61" spans="2:18" hidden="1" outlineLevel="1">
      <c r="B61" s="106" t="s">
        <v>516</v>
      </c>
      <c r="C61" s="106"/>
      <c r="D61" s="173">
        <f>D26*'Calculation Variables'!$E29</f>
        <v>244141.06140845103</v>
      </c>
      <c r="E61" s="173">
        <f>E26*'Calculation Variables'!$E29</f>
        <v>240381.90304919067</v>
      </c>
      <c r="F61" s="173">
        <f>F26*'Calculation Variables'!$E29</f>
        <v>236105.71419035722</v>
      </c>
      <c r="G61" s="173">
        <f>G26*'Calculation Variables'!$E29</f>
        <v>231467.57478064133</v>
      </c>
      <c r="H61" s="173">
        <f>H26*'Calculation Variables'!$E29</f>
        <v>226393.1639929651</v>
      </c>
      <c r="I61" s="1"/>
      <c r="J61" s="1"/>
      <c r="K61" s="1"/>
      <c r="L61" s="1"/>
      <c r="M61" s="1"/>
      <c r="N61" s="1"/>
      <c r="O61" s="1"/>
      <c r="P61" s="1"/>
      <c r="Q61" s="1"/>
      <c r="R61" s="1"/>
    </row>
    <row r="62" spans="2:18" hidden="1" outlineLevel="1">
      <c r="B62" s="106" t="s">
        <v>584</v>
      </c>
      <c r="C62" s="106"/>
      <c r="D62" s="173">
        <f>D27*'Calculation Variables'!$E30</f>
        <v>55715.495425943715</v>
      </c>
      <c r="E62" s="173">
        <f>E27*'Calculation Variables'!$E30</f>
        <v>58782.873597981648</v>
      </c>
      <c r="F62" s="173">
        <f>F27*'Calculation Variables'!$E30</f>
        <v>61851.219674746826</v>
      </c>
      <c r="G62" s="173">
        <f>G27*'Calculation Variables'!$E30</f>
        <v>64927.854602161889</v>
      </c>
      <c r="H62" s="173">
        <f>H27*'Calculation Variables'!$E30</f>
        <v>68024.038614523437</v>
      </c>
      <c r="I62" s="1"/>
      <c r="J62" s="1"/>
      <c r="K62" s="1"/>
      <c r="L62" s="1"/>
      <c r="M62" s="1"/>
      <c r="N62" s="1"/>
      <c r="O62" s="1"/>
      <c r="P62" s="1"/>
      <c r="Q62" s="1"/>
      <c r="R62" s="1"/>
    </row>
    <row r="63" spans="2:18" hidden="1" outlineLevel="1">
      <c r="B63" s="181" t="s">
        <v>512</v>
      </c>
      <c r="C63" s="181"/>
      <c r="D63" s="178">
        <f>SUM(D55:D62)</f>
        <v>1394107.7766949357</v>
      </c>
      <c r="E63" s="178">
        <f t="shared" ref="E63" si="0">SUM(E55:E62)</f>
        <v>1407147.1259050395</v>
      </c>
      <c r="F63" s="178">
        <f t="shared" ref="F63" si="1">SUM(F55:F62)</f>
        <v>1421463.2958895201</v>
      </c>
      <c r="G63" s="178">
        <f t="shared" ref="G63" si="2">SUM(G55:G62)</f>
        <v>1435927.0267152179</v>
      </c>
      <c r="H63" s="178">
        <f t="shared" ref="H63" si="3">SUM(H55:H62)</f>
        <v>1452062.1620115864</v>
      </c>
      <c r="I63" s="1"/>
      <c r="J63" s="1"/>
      <c r="K63" s="1"/>
      <c r="L63" s="1"/>
      <c r="M63" s="1"/>
      <c r="N63" s="1"/>
      <c r="O63" s="1"/>
      <c r="P63" s="1"/>
      <c r="Q63" s="1"/>
      <c r="R63" s="1"/>
    </row>
    <row r="64" spans="2:18" hidden="1" outlineLevel="1">
      <c r="D64" s="173"/>
      <c r="E64" s="173"/>
      <c r="F64" s="173"/>
      <c r="G64" s="173"/>
      <c r="H64" s="174"/>
      <c r="I64" s="1"/>
      <c r="J64" s="1"/>
      <c r="K64" s="1"/>
      <c r="L64" s="1"/>
      <c r="M64" s="1"/>
      <c r="N64" s="1"/>
      <c r="O64" s="1"/>
      <c r="P64" s="1"/>
      <c r="Q64" s="1"/>
      <c r="R64" s="1"/>
    </row>
    <row r="65" spans="2:18" hidden="1" outlineLevel="1">
      <c r="B65" s="186" t="s">
        <v>655</v>
      </c>
      <c r="C65" s="186"/>
      <c r="D65" s="187"/>
      <c r="E65" s="187"/>
      <c r="F65" s="187"/>
      <c r="G65" s="187"/>
      <c r="H65" s="188"/>
      <c r="I65" s="1"/>
      <c r="J65" s="1"/>
      <c r="K65" s="1"/>
      <c r="L65" s="1"/>
      <c r="M65" s="1"/>
      <c r="N65" s="1"/>
      <c r="O65" s="1"/>
      <c r="P65" s="1"/>
      <c r="Q65" s="1"/>
      <c r="R65" s="1"/>
    </row>
    <row r="66" spans="2:18" hidden="1" outlineLevel="1">
      <c r="B66" s="106" t="s">
        <v>578</v>
      </c>
      <c r="C66" s="106"/>
      <c r="D66" s="173">
        <f>D20*'Calculation Variables'!$F23</f>
        <v>842466.12993756868</v>
      </c>
      <c r="E66" s="173">
        <f>E20*'Calculation Variables'!$F23</f>
        <v>852512.43735132238</v>
      </c>
      <c r="F66" s="173">
        <f>F20*'Calculation Variables'!$F23</f>
        <v>862244.50573519152</v>
      </c>
      <c r="G66" s="173">
        <f>G20*'Calculation Variables'!$F23</f>
        <v>872663.42535740137</v>
      </c>
      <c r="H66" s="173">
        <f>H20*'Calculation Variables'!$F23</f>
        <v>884596.85169119691</v>
      </c>
      <c r="I66" s="1"/>
      <c r="J66" s="1"/>
      <c r="K66" s="1"/>
      <c r="L66" s="1"/>
      <c r="M66" s="1"/>
      <c r="N66" s="1"/>
      <c r="O66" s="1"/>
      <c r="P66" s="1"/>
      <c r="Q66" s="1"/>
      <c r="R66" s="1"/>
    </row>
    <row r="67" spans="2:18" hidden="1" outlineLevel="1">
      <c r="B67" s="106" t="s">
        <v>688</v>
      </c>
      <c r="C67" s="106"/>
      <c r="D67" s="173">
        <f>D21*'Calculation Variables'!$F24</f>
        <v>7.1200624315589067</v>
      </c>
      <c r="E67" s="173">
        <f>E21*'Calculation Variables'!$F24</f>
        <v>7.2049683208886748</v>
      </c>
      <c r="F67" s="173">
        <f>F21*'Calculation Variables'!$F24</f>
        <v>7.2872184340018098</v>
      </c>
      <c r="G67" s="173">
        <f>G21*'Calculation Variables'!$F24</f>
        <v>7.3752734376908302</v>
      </c>
      <c r="H67" s="173">
        <f>H21*'Calculation Variables'!$F24</f>
        <v>7.4761282228266204</v>
      </c>
      <c r="I67" s="1"/>
      <c r="J67" s="1"/>
      <c r="K67" s="1"/>
      <c r="L67" s="1"/>
      <c r="M67" s="1"/>
      <c r="N67" s="1"/>
      <c r="O67" s="1"/>
      <c r="P67" s="1"/>
      <c r="Q67" s="1"/>
      <c r="R67" s="1"/>
    </row>
    <row r="68" spans="2:18" hidden="1" outlineLevel="1">
      <c r="B68" s="106" t="s">
        <v>691</v>
      </c>
      <c r="C68" s="106"/>
      <c r="D68" s="173">
        <f>D22*'Calculation Variables'!$F25</f>
        <v>1</v>
      </c>
      <c r="E68" s="173">
        <f>E22*'Calculation Variables'!$F25</f>
        <v>1</v>
      </c>
      <c r="F68" s="173">
        <f>F22*'Calculation Variables'!$F25</f>
        <v>1</v>
      </c>
      <c r="G68" s="173">
        <f>G22*'Calculation Variables'!$F25</f>
        <v>1</v>
      </c>
      <c r="H68" s="173">
        <f>H22*'Calculation Variables'!$F25</f>
        <v>1</v>
      </c>
      <c r="I68" s="1"/>
      <c r="J68" s="1"/>
      <c r="K68" s="1"/>
      <c r="L68" s="1"/>
      <c r="M68" s="1"/>
      <c r="N68" s="1"/>
      <c r="O68" s="1"/>
      <c r="P68" s="1"/>
      <c r="Q68" s="1"/>
      <c r="R68" s="1"/>
    </row>
    <row r="69" spans="2:18" hidden="1" outlineLevel="1">
      <c r="B69" s="106" t="s">
        <v>581</v>
      </c>
      <c r="C69" s="106"/>
      <c r="D69" s="173">
        <f>D23*'Calculation Variables'!$F26</f>
        <v>78190.387439174083</v>
      </c>
      <c r="E69" s="173">
        <f>E23*'Calculation Variables'!$F26</f>
        <v>79321.996735611523</v>
      </c>
      <c r="F69" s="173">
        <f>F23*'Calculation Variables'!$F26</f>
        <v>81120.460148634622</v>
      </c>
      <c r="G69" s="173">
        <f>G23*'Calculation Variables'!$F26</f>
        <v>82861.275914869067</v>
      </c>
      <c r="H69" s="173">
        <f>H23*'Calculation Variables'!$F26</f>
        <v>84780.202777770668</v>
      </c>
      <c r="I69" s="1"/>
      <c r="J69" s="1"/>
      <c r="K69" s="1"/>
      <c r="L69" s="1"/>
      <c r="M69" s="1"/>
      <c r="N69" s="1"/>
      <c r="O69" s="1"/>
      <c r="P69" s="1"/>
      <c r="Q69" s="1"/>
      <c r="R69" s="1"/>
    </row>
    <row r="70" spans="2:18" hidden="1" outlineLevel="1">
      <c r="B70" s="106" t="s">
        <v>689</v>
      </c>
      <c r="C70" s="106"/>
      <c r="D70" s="173">
        <f>D24*'Calculation Variables'!$F27</f>
        <v>1535.3527830768658</v>
      </c>
      <c r="E70" s="173">
        <f>E24*'Calculation Variables'!$F27</f>
        <v>1561.2354265661047</v>
      </c>
      <c r="F70" s="173">
        <f>F24*'Calculation Variables'!$F27</f>
        <v>1596.6332343539418</v>
      </c>
      <c r="G70" s="173">
        <f>G24*'Calculation Variables'!$F27</f>
        <v>1630.8964067048448</v>
      </c>
      <c r="H70" s="173">
        <f>H24*'Calculation Variables'!$F27</f>
        <v>1668.6652063145796</v>
      </c>
      <c r="I70" s="1"/>
      <c r="J70" s="1"/>
      <c r="K70" s="1"/>
      <c r="L70" s="1"/>
      <c r="M70" s="1"/>
      <c r="N70" s="1"/>
      <c r="O70" s="1"/>
      <c r="P70" s="1"/>
      <c r="Q70" s="1"/>
      <c r="R70" s="1"/>
    </row>
    <row r="71" spans="2:18" hidden="1" outlineLevel="1">
      <c r="B71" s="106" t="s">
        <v>690</v>
      </c>
      <c r="C71" s="106"/>
      <c r="D71" s="173">
        <f>D25*'Calculation Variables'!$F28</f>
        <v>374.59915227373438</v>
      </c>
      <c r="E71" s="173">
        <f>E25*'Calculation Variables'!$F28</f>
        <v>380.90977285028509</v>
      </c>
      <c r="F71" s="173">
        <f>F25*'Calculation Variables'!$F28</f>
        <v>389.5461198703623</v>
      </c>
      <c r="G71" s="173">
        <f>G25*'Calculation Variables'!$F28</f>
        <v>397.90563886104923</v>
      </c>
      <c r="H71" s="173">
        <f>H25*'Calculation Variables'!$F28</f>
        <v>407.1204597877142</v>
      </c>
      <c r="I71" s="1"/>
      <c r="J71" s="1"/>
      <c r="K71" s="1"/>
      <c r="L71" s="1"/>
      <c r="M71" s="1"/>
      <c r="N71" s="1"/>
      <c r="O71" s="1"/>
      <c r="P71" s="1"/>
      <c r="Q71" s="1"/>
      <c r="R71" s="1"/>
    </row>
    <row r="72" spans="2:18" hidden="1" outlineLevel="1">
      <c r="B72" s="106" t="s">
        <v>516</v>
      </c>
      <c r="C72" s="106"/>
      <c r="D72" s="173">
        <f>D26*'Calculation Variables'!$F29</f>
        <v>348772.94486921577</v>
      </c>
      <c r="E72" s="173">
        <f>E26*'Calculation Variables'!$F29</f>
        <v>343402.71864170098</v>
      </c>
      <c r="F72" s="173">
        <f>F26*'Calculation Variables'!$F29</f>
        <v>337293.87741479604</v>
      </c>
      <c r="G72" s="173">
        <f>G26*'Calculation Variables'!$F29</f>
        <v>330667.96397234476</v>
      </c>
      <c r="H72" s="173">
        <f>H26*'Calculation Variables'!$F29</f>
        <v>323418.80570423586</v>
      </c>
      <c r="I72" s="1"/>
      <c r="J72" s="1"/>
      <c r="K72" s="1"/>
      <c r="L72" s="1"/>
      <c r="M72" s="1"/>
      <c r="N72" s="1"/>
      <c r="O72" s="1"/>
      <c r="P72" s="1"/>
      <c r="Q72" s="1"/>
      <c r="R72" s="1"/>
    </row>
    <row r="73" spans="2:18" hidden="1" outlineLevel="1">
      <c r="B73" s="106" t="s">
        <v>584</v>
      </c>
      <c r="C73" s="106"/>
      <c r="D73" s="173">
        <f>D27*'Calculation Variables'!$F30</f>
        <v>79593.564894205309</v>
      </c>
      <c r="E73" s="173">
        <f>E27*'Calculation Variables'!$F30</f>
        <v>83975.533711402357</v>
      </c>
      <c r="F73" s="173">
        <f>F27*'Calculation Variables'!$F30</f>
        <v>88358.885249638333</v>
      </c>
      <c r="G73" s="173">
        <f>G27*'Calculation Variables'!$F30</f>
        <v>92754.07800308842</v>
      </c>
      <c r="H73" s="173">
        <f>H27*'Calculation Variables'!$F30</f>
        <v>97177.198020747775</v>
      </c>
      <c r="I73" s="1"/>
      <c r="J73" s="1"/>
      <c r="K73" s="1"/>
      <c r="L73" s="1"/>
      <c r="M73" s="1"/>
      <c r="N73" s="1"/>
      <c r="O73" s="1"/>
      <c r="P73" s="1"/>
      <c r="Q73" s="1"/>
      <c r="R73" s="1"/>
    </row>
    <row r="74" spans="2:18" hidden="1" outlineLevel="1">
      <c r="B74" s="181" t="s">
        <v>512</v>
      </c>
      <c r="C74" s="181"/>
      <c r="D74" s="178">
        <f>SUM(D66:D73)</f>
        <v>1350941.099137946</v>
      </c>
      <c r="E74" s="178">
        <f t="shared" ref="E74" si="4">SUM(E66:E73)</f>
        <v>1361163.0366077747</v>
      </c>
      <c r="F74" s="178">
        <f t="shared" ref="F74" si="5">SUM(F66:F73)</f>
        <v>1371012.1951209188</v>
      </c>
      <c r="G74" s="178">
        <f t="shared" ref="G74" si="6">SUM(G66:G73)</f>
        <v>1380983.9205667072</v>
      </c>
      <c r="H74" s="178">
        <f t="shared" ref="H74" si="7">SUM(H66:H73)</f>
        <v>1392057.3199882763</v>
      </c>
      <c r="I74" s="1"/>
      <c r="J74" s="1"/>
      <c r="K74" s="1"/>
      <c r="L74" s="1"/>
      <c r="M74" s="1"/>
      <c r="N74" s="1"/>
      <c r="O74" s="1"/>
      <c r="P74" s="1"/>
      <c r="Q74" s="1"/>
      <c r="R74" s="1"/>
    </row>
    <row r="75" spans="2:18" hidden="1" outlineLevel="1">
      <c r="D75" s="173"/>
      <c r="E75" s="173"/>
      <c r="F75" s="173"/>
      <c r="G75" s="173"/>
      <c r="H75" s="174"/>
    </row>
    <row r="76" spans="2:18" hidden="1" outlineLevel="1">
      <c r="B76" s="186" t="s">
        <v>656</v>
      </c>
      <c r="C76" s="186"/>
      <c r="D76" s="187"/>
      <c r="E76" s="187"/>
      <c r="F76" s="187"/>
      <c r="G76" s="187"/>
      <c r="H76" s="188"/>
    </row>
    <row r="77" spans="2:18" hidden="1" outlineLevel="1">
      <c r="B77" s="106" t="s">
        <v>578</v>
      </c>
      <c r="C77" s="106"/>
      <c r="D77" s="173">
        <f>D20*'Calculation Variables'!$G23</f>
        <v>842466.12993756868</v>
      </c>
      <c r="E77" s="173">
        <f>E20*'Calculation Variables'!$G23</f>
        <v>852512.43735132238</v>
      </c>
      <c r="F77" s="173">
        <f>F20*'Calculation Variables'!$G23</f>
        <v>862244.50573519152</v>
      </c>
      <c r="G77" s="173">
        <f>G20*'Calculation Variables'!$G23</f>
        <v>872663.42535740137</v>
      </c>
      <c r="H77" s="173">
        <f>H20*'Calculation Variables'!$G23</f>
        <v>884596.85169119691</v>
      </c>
    </row>
    <row r="78" spans="2:18" hidden="1" outlineLevel="1">
      <c r="B78" s="106" t="s">
        <v>688</v>
      </c>
      <c r="C78" s="106"/>
      <c r="D78" s="173">
        <f>D21*'Calculation Variables'!$G24</f>
        <v>7.1200624315589067</v>
      </c>
      <c r="E78" s="173">
        <f>E21*'Calculation Variables'!$G24</f>
        <v>7.2049683208886748</v>
      </c>
      <c r="F78" s="173">
        <f>F21*'Calculation Variables'!$G24</f>
        <v>7.2872184340018098</v>
      </c>
      <c r="G78" s="173">
        <f>G21*'Calculation Variables'!$G24</f>
        <v>7.3752734376908302</v>
      </c>
      <c r="H78" s="173">
        <f>H21*'Calculation Variables'!$G24</f>
        <v>7.4761282228266204</v>
      </c>
    </row>
    <row r="79" spans="2:18" hidden="1" outlineLevel="1">
      <c r="B79" s="106" t="s">
        <v>691</v>
      </c>
      <c r="C79" s="106"/>
      <c r="D79" s="173">
        <f>D22*'Calculation Variables'!$G25</f>
        <v>1</v>
      </c>
      <c r="E79" s="173">
        <f>E22*'Calculation Variables'!$G25</f>
        <v>1</v>
      </c>
      <c r="F79" s="173">
        <f>F22*'Calculation Variables'!$G25</f>
        <v>1</v>
      </c>
      <c r="G79" s="173">
        <f>G22*'Calculation Variables'!$G25</f>
        <v>1</v>
      </c>
      <c r="H79" s="173">
        <f>H22*'Calculation Variables'!$G25</f>
        <v>1</v>
      </c>
    </row>
    <row r="80" spans="2:18" hidden="1" outlineLevel="1">
      <c r="B80" s="106" t="s">
        <v>581</v>
      </c>
      <c r="C80" s="106"/>
      <c r="D80" s="173">
        <f>D23*'Calculation Variables'!$G26</f>
        <v>78190.387439174083</v>
      </c>
      <c r="E80" s="173">
        <f>E23*'Calculation Variables'!$G26</f>
        <v>79321.996735611523</v>
      </c>
      <c r="F80" s="173">
        <f>F23*'Calculation Variables'!$G26</f>
        <v>81120.460148634622</v>
      </c>
      <c r="G80" s="173">
        <f>G23*'Calculation Variables'!$G26</f>
        <v>82861.275914869067</v>
      </c>
      <c r="H80" s="173">
        <f>H23*'Calculation Variables'!$G26</f>
        <v>84780.202777770668</v>
      </c>
    </row>
    <row r="81" spans="2:18" hidden="1" outlineLevel="1">
      <c r="B81" s="106" t="s">
        <v>689</v>
      </c>
      <c r="C81" s="106"/>
      <c r="D81" s="173">
        <f>D24*'Calculation Variables'!$G27</f>
        <v>1535.3527830768658</v>
      </c>
      <c r="E81" s="173">
        <f>E24*'Calculation Variables'!$G27</f>
        <v>1561.2354265661047</v>
      </c>
      <c r="F81" s="173">
        <f>F24*'Calculation Variables'!$G27</f>
        <v>1596.6332343539418</v>
      </c>
      <c r="G81" s="173">
        <f>G24*'Calculation Variables'!$G27</f>
        <v>1630.8964067048448</v>
      </c>
      <c r="H81" s="173">
        <f>H24*'Calculation Variables'!$G27</f>
        <v>1668.6652063145796</v>
      </c>
    </row>
    <row r="82" spans="2:18" hidden="1" outlineLevel="1">
      <c r="B82" s="106" t="s">
        <v>690</v>
      </c>
      <c r="C82" s="106"/>
      <c r="D82" s="173">
        <f>D25*'Calculation Variables'!$G28</f>
        <v>374.59915227373438</v>
      </c>
      <c r="E82" s="173">
        <f>E25*'Calculation Variables'!$G28</f>
        <v>380.90977285028509</v>
      </c>
      <c r="F82" s="173">
        <f>F25*'Calculation Variables'!$G28</f>
        <v>389.5461198703623</v>
      </c>
      <c r="G82" s="173">
        <f>G25*'Calculation Variables'!$G28</f>
        <v>397.90563886104923</v>
      </c>
      <c r="H82" s="173">
        <f>H25*'Calculation Variables'!$G28</f>
        <v>407.1204597877142</v>
      </c>
    </row>
    <row r="83" spans="2:18" hidden="1" outlineLevel="1">
      <c r="B83" s="106" t="s">
        <v>516</v>
      </c>
      <c r="C83" s="106"/>
      <c r="D83" s="173">
        <f>D26*'Calculation Variables'!$G29</f>
        <v>348772.94486921577</v>
      </c>
      <c r="E83" s="173">
        <f>E26*'Calculation Variables'!$G29</f>
        <v>343402.71864170098</v>
      </c>
      <c r="F83" s="173">
        <f>F26*'Calculation Variables'!$G29</f>
        <v>337293.87741479604</v>
      </c>
      <c r="G83" s="173">
        <f>G26*'Calculation Variables'!$G29</f>
        <v>330667.96397234476</v>
      </c>
      <c r="H83" s="173">
        <f>H26*'Calculation Variables'!$G29</f>
        <v>323418.80570423586</v>
      </c>
    </row>
    <row r="84" spans="2:18" hidden="1" outlineLevel="1">
      <c r="B84" s="106" t="s">
        <v>584</v>
      </c>
      <c r="C84" s="106"/>
      <c r="D84" s="173">
        <f>D27*'Calculation Variables'!$G30</f>
        <v>79593.564894205309</v>
      </c>
      <c r="E84" s="173">
        <f>E27*'Calculation Variables'!$G30</f>
        <v>83975.533711402357</v>
      </c>
      <c r="F84" s="173">
        <f>F27*'Calculation Variables'!$G30</f>
        <v>88358.885249638333</v>
      </c>
      <c r="G84" s="173">
        <f>G27*'Calculation Variables'!$G30</f>
        <v>92754.07800308842</v>
      </c>
      <c r="H84" s="173">
        <f>H27*'Calculation Variables'!$G30</f>
        <v>97177.198020747775</v>
      </c>
    </row>
    <row r="85" spans="2:18" hidden="1" outlineLevel="1">
      <c r="B85" s="181" t="s">
        <v>512</v>
      </c>
      <c r="C85" s="181"/>
      <c r="D85" s="178">
        <f>SUM(D77:D84)</f>
        <v>1350941.099137946</v>
      </c>
      <c r="E85" s="178">
        <f t="shared" ref="E85" si="8">SUM(E77:E84)</f>
        <v>1361163.0366077747</v>
      </c>
      <c r="F85" s="178">
        <f t="shared" ref="F85" si="9">SUM(F77:F84)</f>
        <v>1371012.1951209188</v>
      </c>
      <c r="G85" s="178">
        <f t="shared" ref="G85" si="10">SUM(G77:G84)</f>
        <v>1380983.9205667072</v>
      </c>
      <c r="H85" s="178">
        <f t="shared" ref="H85" si="11">SUM(H77:H84)</f>
        <v>1392057.3199882763</v>
      </c>
    </row>
    <row r="86" spans="2:18" hidden="1" outlineLevel="1">
      <c r="B86" s="182"/>
      <c r="C86" s="182"/>
      <c r="D86" s="183"/>
      <c r="E86" s="183"/>
      <c r="F86" s="183"/>
      <c r="G86" s="183"/>
      <c r="H86" s="183"/>
    </row>
    <row r="87" spans="2:18" collapsed="1">
      <c r="B87" s="62" t="s">
        <v>715</v>
      </c>
      <c r="C87" s="62"/>
      <c r="D87" s="175"/>
      <c r="E87" s="175"/>
      <c r="F87" s="175"/>
      <c r="G87" s="175"/>
      <c r="H87" s="175"/>
      <c r="I87" s="1"/>
      <c r="J87" s="1"/>
      <c r="K87" s="1"/>
      <c r="L87" s="1"/>
      <c r="M87" s="1"/>
      <c r="N87" s="1"/>
      <c r="O87" s="1"/>
      <c r="P87" s="1"/>
      <c r="Q87" s="1"/>
      <c r="R87" s="1"/>
    </row>
    <row r="89" spans="2:18">
      <c r="B89" s="167" t="s">
        <v>667</v>
      </c>
      <c r="C89" s="167"/>
      <c r="D89" s="171"/>
      <c r="E89" s="171"/>
      <c r="F89" s="171"/>
      <c r="G89" s="171"/>
      <c r="H89" s="171"/>
      <c r="I89" s="1"/>
      <c r="J89" s="1"/>
      <c r="K89" s="1"/>
      <c r="L89" s="1"/>
      <c r="M89" s="1"/>
      <c r="N89" s="1"/>
      <c r="O89" s="1"/>
      <c r="P89" s="1"/>
      <c r="Q89" s="1"/>
      <c r="R89" s="1"/>
    </row>
    <row r="90" spans="2:18">
      <c r="D90" s="172"/>
      <c r="E90" s="172"/>
      <c r="F90" s="172"/>
      <c r="G90" s="172"/>
      <c r="H90" s="172"/>
      <c r="I90" s="1"/>
      <c r="J90" s="1"/>
      <c r="K90" s="1"/>
      <c r="L90" s="1"/>
      <c r="M90" s="1"/>
      <c r="N90" s="1"/>
      <c r="O90" s="1"/>
      <c r="P90" s="1"/>
      <c r="Q90" s="1"/>
      <c r="R90" s="1"/>
    </row>
    <row r="91" spans="2:18">
      <c r="B91" s="90" t="s">
        <v>632</v>
      </c>
      <c r="C91" s="90"/>
      <c r="D91" s="173">
        <f>'Recoverable Opex Summary'!D121</f>
        <v>7375297.7941528428</v>
      </c>
      <c r="E91" s="173">
        <f>'Recoverable Opex Summary'!E121</f>
        <v>7579398.489902474</v>
      </c>
      <c r="F91" s="173">
        <f>'Recoverable Opex Summary'!F121</f>
        <v>8015889.4447510662</v>
      </c>
      <c r="G91" s="173">
        <f>'Recoverable Opex Summary'!G121</f>
        <v>8191726.5182193266</v>
      </c>
      <c r="H91" s="173">
        <f>'Recoverable Opex Summary'!H121</f>
        <v>8539666.2819348145</v>
      </c>
      <c r="I91" s="1"/>
      <c r="J91" s="1"/>
      <c r="K91" s="1"/>
      <c r="L91" s="1"/>
      <c r="M91" s="1"/>
      <c r="N91" s="1"/>
      <c r="O91" s="1"/>
      <c r="P91" s="1"/>
      <c r="Q91" s="1"/>
      <c r="R91" s="1"/>
    </row>
    <row r="92" spans="2:18">
      <c r="B92" s="90" t="s">
        <v>633</v>
      </c>
      <c r="C92" s="90"/>
      <c r="D92" s="173">
        <f>'Recoverable Opex Summary'!D122</f>
        <v>5995340.7304564724</v>
      </c>
      <c r="E92" s="173">
        <f>'Recoverable Opex Summary'!E122</f>
        <v>6211212.3658973221</v>
      </c>
      <c r="F92" s="173">
        <f>'Recoverable Opex Summary'!F122</f>
        <v>6602959.559570916</v>
      </c>
      <c r="G92" s="173">
        <f>'Recoverable Opex Summary'!G122</f>
        <v>6783911.2951228451</v>
      </c>
      <c r="H92" s="173">
        <f>'Recoverable Opex Summary'!H122</f>
        <v>7110955.0294078141</v>
      </c>
      <c r="I92" s="1"/>
      <c r="J92" s="1"/>
      <c r="K92" s="1"/>
      <c r="L92" s="1"/>
      <c r="M92" s="1"/>
      <c r="N92" s="1"/>
      <c r="O92" s="1"/>
      <c r="P92" s="1"/>
      <c r="Q92" s="1"/>
      <c r="R92" s="1"/>
    </row>
    <row r="93" spans="2:18">
      <c r="B93" s="179" t="s">
        <v>634</v>
      </c>
      <c r="C93" s="179"/>
      <c r="D93" s="173">
        <f>'Recoverable Opex Summary'!D123</f>
        <v>6546031.4206552338</v>
      </c>
      <c r="E93" s="173">
        <f>'Recoverable Opex Summary'!E123</f>
        <v>6858327.4516297299</v>
      </c>
      <c r="F93" s="173">
        <f>'Recoverable Opex Summary'!F123</f>
        <v>7342671.5858699633</v>
      </c>
      <c r="G93" s="173">
        <f>'Recoverable Opex Summary'!G123</f>
        <v>7598527.2173286248</v>
      </c>
      <c r="H93" s="173">
        <f>'Recoverable Opex Summary'!H123</f>
        <v>8023385.1231145337</v>
      </c>
      <c r="I93" s="1"/>
      <c r="J93" s="1"/>
      <c r="K93" s="1"/>
      <c r="L93" s="1"/>
      <c r="M93" s="1"/>
      <c r="N93" s="1"/>
      <c r="O93" s="1"/>
      <c r="P93" s="1"/>
      <c r="Q93" s="1"/>
      <c r="R93" s="1"/>
    </row>
    <row r="94" spans="2:18">
      <c r="B94" s="177" t="s">
        <v>649</v>
      </c>
      <c r="C94" s="177"/>
      <c r="D94" s="178">
        <f>SUM(D91:D93)</f>
        <v>19916669.945264548</v>
      </c>
      <c r="E94" s="178">
        <f t="shared" ref="E94" si="12">SUM(E91:E93)</f>
        <v>20648938.307429526</v>
      </c>
      <c r="F94" s="178">
        <f t="shared" ref="F94" si="13">SUM(F91:F93)</f>
        <v>21961520.590191945</v>
      </c>
      <c r="G94" s="178">
        <f t="shared" ref="G94" si="14">SUM(G91:G93)</f>
        <v>22574165.030670799</v>
      </c>
      <c r="H94" s="178">
        <f t="shared" ref="H94" si="15">SUM(H91:H93)</f>
        <v>23674006.434457161</v>
      </c>
      <c r="I94" s="1"/>
      <c r="J94" s="1"/>
      <c r="K94" s="1"/>
      <c r="L94" s="1"/>
      <c r="M94" s="1"/>
      <c r="N94" s="1"/>
      <c r="O94" s="1"/>
      <c r="P94" s="1"/>
      <c r="Q94" s="1"/>
      <c r="R94" s="1"/>
    </row>
    <row r="95" spans="2:18">
      <c r="D95" s="173"/>
      <c r="E95" s="173"/>
      <c r="F95" s="173"/>
      <c r="G95" s="173"/>
      <c r="H95" s="174"/>
      <c r="I95" s="1"/>
      <c r="J95" s="1"/>
      <c r="K95" s="1"/>
      <c r="L95" s="1"/>
      <c r="M95" s="1"/>
      <c r="N95" s="1"/>
      <c r="O95" s="1"/>
      <c r="P95" s="1"/>
      <c r="Q95" s="1"/>
      <c r="R95" s="1"/>
    </row>
    <row r="96" spans="2:18">
      <c r="B96" s="90" t="s">
        <v>650</v>
      </c>
      <c r="C96" s="90"/>
      <c r="D96" s="173">
        <f>'Recoverable Replcmt RAB'!C37</f>
        <v>3088044.5645814347</v>
      </c>
      <c r="E96" s="173">
        <f>'Recoverable Replcmt RAB'!D37</f>
        <v>4095874.5340529042</v>
      </c>
      <c r="F96" s="173">
        <f>'Recoverable Replcmt RAB'!E37</f>
        <v>4122332.1855193474</v>
      </c>
      <c r="G96" s="173">
        <f>'Recoverable Replcmt RAB'!F37</f>
        <v>3700983.6951292753</v>
      </c>
      <c r="H96" s="173">
        <f>'Recoverable Replcmt RAB'!G37</f>
        <v>5339771.3046936458</v>
      </c>
      <c r="I96" s="1"/>
      <c r="J96" s="1"/>
      <c r="K96" s="1"/>
      <c r="L96" s="1"/>
      <c r="M96" s="1"/>
      <c r="N96" s="1"/>
      <c r="O96" s="1"/>
      <c r="P96" s="1"/>
      <c r="Q96" s="1"/>
      <c r="R96" s="1"/>
    </row>
    <row r="97" spans="2:18">
      <c r="B97" s="179" t="s">
        <v>626</v>
      </c>
      <c r="C97" s="179"/>
      <c r="D97" s="176">
        <f>'Recoverable Opening RAB'!D29*1000000</f>
        <v>5948372.4153484013</v>
      </c>
      <c r="E97" s="176">
        <f>'Recoverable Opening RAB'!E29*1000000</f>
        <v>5809228.6694676001</v>
      </c>
      <c r="F97" s="176">
        <f>'Recoverable Opening RAB'!F29*1000000</f>
        <v>5800895.2536214953</v>
      </c>
      <c r="G97" s="176">
        <f>'Recoverable Opening RAB'!G29*1000000</f>
        <v>5921250.4032686502</v>
      </c>
      <c r="H97" s="176">
        <f>'Recoverable Opening RAB'!H29*1000000</f>
        <v>6176463.5009914059</v>
      </c>
      <c r="I97" s="176"/>
      <c r="J97" s="1"/>
      <c r="K97" s="1"/>
      <c r="L97" s="1"/>
      <c r="M97" s="1"/>
      <c r="N97" s="1"/>
      <c r="O97" s="1"/>
      <c r="P97" s="1"/>
      <c r="Q97" s="1"/>
      <c r="R97" s="1"/>
    </row>
    <row r="98" spans="2:18">
      <c r="B98" s="68" t="s">
        <v>651</v>
      </c>
      <c r="C98" s="68"/>
      <c r="D98" s="178">
        <f>SUM(D96:D97)</f>
        <v>9036416.9799298365</v>
      </c>
      <c r="E98" s="178">
        <f t="shared" ref="E98" si="16">SUM(E96:E97)</f>
        <v>9905103.2035205048</v>
      </c>
      <c r="F98" s="178">
        <f t="shared" ref="F98" si="17">SUM(F96:F97)</f>
        <v>9923227.4391408432</v>
      </c>
      <c r="G98" s="178">
        <f t="shared" ref="G98" si="18">SUM(G96:G97)</f>
        <v>9622234.0983979255</v>
      </c>
      <c r="H98" s="178">
        <f t="shared" ref="H98" si="19">SUM(H96:H97)</f>
        <v>11516234.805685051</v>
      </c>
      <c r="I98" s="1"/>
      <c r="J98" s="1"/>
      <c r="K98" s="1"/>
      <c r="L98" s="1"/>
      <c r="M98" s="1"/>
      <c r="N98" s="1"/>
      <c r="O98" s="1"/>
      <c r="P98" s="1"/>
      <c r="Q98" s="1"/>
      <c r="R98" s="1"/>
    </row>
    <row r="99" spans="2:18">
      <c r="B99" s="70"/>
      <c r="C99" s="70"/>
      <c r="D99" s="173"/>
      <c r="E99" s="173"/>
      <c r="F99" s="173"/>
      <c r="G99" s="173"/>
      <c r="H99" s="174"/>
      <c r="I99" s="1"/>
      <c r="J99" s="1"/>
      <c r="K99" s="1"/>
      <c r="L99" s="1"/>
      <c r="M99" s="1"/>
      <c r="N99" s="1"/>
      <c r="O99" s="1"/>
      <c r="P99" s="1"/>
      <c r="Q99" s="1"/>
      <c r="R99" s="1"/>
    </row>
    <row r="100" spans="2:18" ht="13.5" thickBot="1">
      <c r="B100" s="73" t="s">
        <v>839</v>
      </c>
      <c r="C100" s="73"/>
      <c r="D100" s="180">
        <f>SUM(D98,D94)</f>
        <v>28953086.925194383</v>
      </c>
      <c r="E100" s="180">
        <f t="shared" ref="E100:H100" si="20">SUM(E98,E94)</f>
        <v>30554041.510950029</v>
      </c>
      <c r="F100" s="180">
        <f t="shared" si="20"/>
        <v>31884748.029332787</v>
      </c>
      <c r="G100" s="180">
        <f t="shared" si="20"/>
        <v>32196399.129068725</v>
      </c>
      <c r="H100" s="180">
        <f t="shared" si="20"/>
        <v>35190241.240142211</v>
      </c>
      <c r="I100" s="1"/>
      <c r="J100" s="1"/>
      <c r="K100" s="1"/>
      <c r="L100" s="1"/>
      <c r="M100" s="1"/>
      <c r="N100" s="1"/>
      <c r="O100" s="1"/>
      <c r="P100" s="1"/>
      <c r="Q100" s="1"/>
      <c r="R100" s="1"/>
    </row>
    <row r="101" spans="2:18">
      <c r="D101" s="173"/>
      <c r="E101" s="173"/>
      <c r="F101" s="173"/>
      <c r="G101" s="173"/>
      <c r="H101" s="174"/>
      <c r="I101" s="1"/>
      <c r="J101" s="1"/>
      <c r="K101" s="1"/>
      <c r="L101" s="1"/>
      <c r="M101" s="1"/>
      <c r="N101" s="1"/>
      <c r="O101" s="1"/>
      <c r="P101" s="1"/>
      <c r="Q101" s="1"/>
      <c r="R101" s="1"/>
    </row>
    <row r="102" spans="2:18">
      <c r="B102" s="167" t="s">
        <v>668</v>
      </c>
      <c r="C102" s="167"/>
      <c r="D102" s="171"/>
      <c r="E102" s="171"/>
      <c r="F102" s="171"/>
      <c r="G102" s="171"/>
      <c r="H102" s="171"/>
      <c r="I102" s="1"/>
      <c r="J102" s="1"/>
      <c r="K102" s="1"/>
      <c r="L102" s="1"/>
      <c r="M102" s="1"/>
      <c r="N102" s="1"/>
      <c r="O102" s="1"/>
      <c r="P102" s="1"/>
      <c r="Q102" s="1"/>
      <c r="R102" s="1"/>
    </row>
    <row r="103" spans="2:18">
      <c r="D103" s="173"/>
      <c r="E103" s="173"/>
      <c r="F103" s="173"/>
      <c r="G103" s="173"/>
      <c r="H103" s="174"/>
      <c r="I103" s="1"/>
      <c r="J103" s="1"/>
      <c r="K103" s="1"/>
      <c r="L103" s="1"/>
      <c r="M103" s="1"/>
      <c r="N103" s="1"/>
      <c r="O103" s="1"/>
      <c r="P103" s="1"/>
      <c r="Q103" s="1"/>
      <c r="R103" s="1"/>
    </row>
    <row r="104" spans="2:18">
      <c r="C104" s="87" t="s">
        <v>665</v>
      </c>
      <c r="D104" s="87" t="s">
        <v>438</v>
      </c>
      <c r="E104" s="87" t="s">
        <v>439</v>
      </c>
      <c r="F104" s="87" t="s">
        <v>440</v>
      </c>
      <c r="G104" s="87" t="s">
        <v>441</v>
      </c>
      <c r="H104" s="87" t="s">
        <v>442</v>
      </c>
      <c r="I104" s="1"/>
      <c r="J104" s="1"/>
      <c r="K104" s="1"/>
      <c r="L104" s="1"/>
      <c r="M104" s="1"/>
      <c r="N104" s="1"/>
      <c r="O104" s="1"/>
      <c r="P104" s="1"/>
      <c r="Q104" s="1"/>
      <c r="R104" s="1"/>
    </row>
    <row r="105" spans="2:18" hidden="1" outlineLevel="1">
      <c r="D105" s="173"/>
      <c r="E105" s="173"/>
      <c r="F105" s="173"/>
      <c r="G105" s="173"/>
      <c r="H105" s="174"/>
      <c r="I105" s="1"/>
      <c r="J105" s="1"/>
      <c r="K105" s="1"/>
      <c r="L105" s="1"/>
      <c r="M105" s="1"/>
      <c r="N105" s="1"/>
      <c r="O105" s="1"/>
      <c r="P105" s="1"/>
      <c r="Q105" s="1"/>
      <c r="R105" s="1"/>
    </row>
    <row r="106" spans="2:18" hidden="1" outlineLevel="1">
      <c r="B106" s="186" t="s">
        <v>660</v>
      </c>
      <c r="C106" s="186"/>
      <c r="D106" s="187"/>
      <c r="E106" s="187"/>
      <c r="F106" s="187"/>
      <c r="G106" s="187"/>
      <c r="H106" s="188"/>
      <c r="I106" s="1"/>
      <c r="J106" s="1"/>
      <c r="K106" s="1"/>
      <c r="L106" s="1"/>
      <c r="M106" s="1"/>
      <c r="N106" s="1"/>
      <c r="O106" s="1"/>
      <c r="P106" s="1"/>
      <c r="Q106" s="1"/>
      <c r="R106" s="1"/>
    </row>
    <row r="107" spans="2:18" hidden="1" outlineLevel="1">
      <c r="B107" s="106" t="s">
        <v>578</v>
      </c>
      <c r="C107" s="189">
        <f t="shared" ref="C107" si="21">AVERAGE(D107:H107)</f>
        <v>8.0139754228866984</v>
      </c>
      <c r="D107" s="157">
        <f>((D33/D$41)*D$91)/D20</f>
        <v>7.6276696410459666</v>
      </c>
      <c r="E107" s="157">
        <f t="shared" ref="D107:H114" si="22">((E33/E$41)*E$91)/E20</f>
        <v>7.7494980456229579</v>
      </c>
      <c r="F107" s="157">
        <f t="shared" si="22"/>
        <v>8.1010567192134975</v>
      </c>
      <c r="G107" s="157">
        <f t="shared" si="22"/>
        <v>8.1794597387359733</v>
      </c>
      <c r="H107" s="157">
        <f t="shared" si="22"/>
        <v>8.4121929698151021</v>
      </c>
      <c r="I107" s="1"/>
      <c r="J107" s="1"/>
      <c r="K107" s="1"/>
      <c r="L107" s="1"/>
      <c r="M107" s="1"/>
      <c r="N107" s="1"/>
      <c r="O107" s="1"/>
      <c r="P107" s="1"/>
      <c r="Q107" s="1"/>
      <c r="R107" s="1"/>
    </row>
    <row r="108" spans="2:18" hidden="1" outlineLevel="1">
      <c r="B108" s="106" t="s">
        <v>688</v>
      </c>
      <c r="C108" s="189">
        <f t="shared" ref="C108:C114" si="23">AVERAGE(D108:H108)</f>
        <v>8.0139754228866984</v>
      </c>
      <c r="D108" s="157">
        <f t="shared" si="22"/>
        <v>7.6276696410459666</v>
      </c>
      <c r="E108" s="157">
        <f t="shared" si="22"/>
        <v>7.7494980456229579</v>
      </c>
      <c r="F108" s="157">
        <f t="shared" si="22"/>
        <v>8.1010567192134957</v>
      </c>
      <c r="G108" s="157">
        <f t="shared" si="22"/>
        <v>8.1794597387359733</v>
      </c>
      <c r="H108" s="157">
        <f t="shared" si="22"/>
        <v>8.4121929698151021</v>
      </c>
      <c r="I108" s="1"/>
      <c r="J108" s="1"/>
      <c r="K108" s="1"/>
      <c r="L108" s="1"/>
      <c r="M108" s="1"/>
      <c r="N108" s="1"/>
      <c r="O108" s="1"/>
      <c r="P108" s="1"/>
      <c r="Q108" s="1"/>
      <c r="R108" s="1"/>
    </row>
    <row r="109" spans="2:18" hidden="1" outlineLevel="1">
      <c r="B109" s="106" t="s">
        <v>691</v>
      </c>
      <c r="C109" s="189">
        <f t="shared" ref="C109" si="24">AVERAGE(D109:H109)</f>
        <v>40.069877114433496</v>
      </c>
      <c r="D109" s="157">
        <f t="shared" si="22"/>
        <v>38.138348205229832</v>
      </c>
      <c r="E109" s="157">
        <f t="shared" si="22"/>
        <v>38.747490228114792</v>
      </c>
      <c r="F109" s="157">
        <f t="shared" si="22"/>
        <v>40.505283596067486</v>
      </c>
      <c r="G109" s="157">
        <f t="shared" si="22"/>
        <v>40.897298693679865</v>
      </c>
      <c r="H109" s="157">
        <f t="shared" si="22"/>
        <v>42.060964849075511</v>
      </c>
      <c r="I109" s="1"/>
      <c r="J109" s="1"/>
      <c r="K109" s="1"/>
      <c r="L109" s="1"/>
      <c r="M109" s="1"/>
      <c r="N109" s="1"/>
      <c r="O109" s="1"/>
      <c r="P109" s="1"/>
      <c r="Q109" s="1"/>
      <c r="R109" s="1"/>
    </row>
    <row r="110" spans="2:18" hidden="1" outlineLevel="1">
      <c r="B110" s="106" t="s">
        <v>581</v>
      </c>
      <c r="C110" s="189">
        <f t="shared" si="23"/>
        <v>8.0139754228866984</v>
      </c>
      <c r="D110" s="157">
        <f t="shared" si="22"/>
        <v>7.6276696410459666</v>
      </c>
      <c r="E110" s="157">
        <f t="shared" si="22"/>
        <v>7.749498045622957</v>
      </c>
      <c r="F110" s="157">
        <f t="shared" si="22"/>
        <v>8.1010567192134975</v>
      </c>
      <c r="G110" s="157">
        <f t="shared" si="22"/>
        <v>8.1794597387359715</v>
      </c>
      <c r="H110" s="157">
        <f t="shared" si="22"/>
        <v>8.4121929698151003</v>
      </c>
      <c r="I110" s="1"/>
      <c r="J110" s="1"/>
      <c r="K110" s="1"/>
      <c r="L110" s="1"/>
      <c r="M110" s="1"/>
      <c r="N110" s="1"/>
      <c r="O110" s="1"/>
      <c r="P110" s="1"/>
      <c r="Q110" s="1"/>
      <c r="R110" s="1"/>
    </row>
    <row r="111" spans="2:18" hidden="1" outlineLevel="1">
      <c r="B111" s="106" t="s">
        <v>689</v>
      </c>
      <c r="C111" s="189">
        <f t="shared" si="23"/>
        <v>8.0139754228866984</v>
      </c>
      <c r="D111" s="157">
        <f t="shared" si="22"/>
        <v>7.6276696410459666</v>
      </c>
      <c r="E111" s="157">
        <f t="shared" si="22"/>
        <v>7.749498045622957</v>
      </c>
      <c r="F111" s="157">
        <f t="shared" si="22"/>
        <v>8.1010567192134975</v>
      </c>
      <c r="G111" s="157">
        <f t="shared" si="22"/>
        <v>8.1794597387359733</v>
      </c>
      <c r="H111" s="157">
        <f t="shared" si="22"/>
        <v>8.4121929698151021</v>
      </c>
      <c r="I111" s="1"/>
      <c r="J111" s="1"/>
      <c r="K111" s="1"/>
      <c r="L111" s="1"/>
      <c r="M111" s="1"/>
      <c r="N111" s="1"/>
      <c r="O111" s="1"/>
      <c r="P111" s="1"/>
      <c r="Q111" s="1"/>
      <c r="R111" s="1"/>
    </row>
    <row r="112" spans="2:18" hidden="1" outlineLevel="1">
      <c r="B112" s="106" t="s">
        <v>690</v>
      </c>
      <c r="C112" s="189">
        <f t="shared" si="23"/>
        <v>40.069877114433496</v>
      </c>
      <c r="D112" s="157">
        <f>((D38/D$41)*D$91)/D25</f>
        <v>38.138348205229832</v>
      </c>
      <c r="E112" s="157">
        <f t="shared" si="22"/>
        <v>38.747490228114792</v>
      </c>
      <c r="F112" s="157">
        <f t="shared" si="22"/>
        <v>40.505283596067486</v>
      </c>
      <c r="G112" s="157">
        <f t="shared" si="22"/>
        <v>40.897298693679865</v>
      </c>
      <c r="H112" s="157">
        <f t="shared" si="22"/>
        <v>42.060964849075511</v>
      </c>
      <c r="I112" s="1"/>
      <c r="J112" s="1"/>
      <c r="K112" s="1"/>
      <c r="L112" s="1"/>
      <c r="M112" s="1"/>
      <c r="N112" s="1"/>
      <c r="O112" s="1"/>
      <c r="P112" s="1"/>
      <c r="Q112" s="1"/>
      <c r="R112" s="1"/>
    </row>
    <row r="113" spans="2:18" hidden="1" outlineLevel="1">
      <c r="B113" s="106" t="s">
        <v>516</v>
      </c>
      <c r="C113" s="189">
        <f t="shared" si="23"/>
        <v>0.80139754228866988</v>
      </c>
      <c r="D113" s="157">
        <f t="shared" si="22"/>
        <v>0.76276696410459677</v>
      </c>
      <c r="E113" s="157">
        <f t="shared" si="22"/>
        <v>0.77494980456229579</v>
      </c>
      <c r="F113" s="157">
        <f t="shared" si="22"/>
        <v>0.81010567192134963</v>
      </c>
      <c r="G113" s="157">
        <f t="shared" si="22"/>
        <v>0.81794597387359735</v>
      </c>
      <c r="H113" s="157">
        <f t="shared" si="22"/>
        <v>0.84121929698151021</v>
      </c>
      <c r="I113" s="1"/>
      <c r="J113" s="1"/>
      <c r="K113" s="1"/>
      <c r="L113" s="1"/>
      <c r="M113" s="1"/>
      <c r="N113" s="1"/>
      <c r="O113" s="1"/>
      <c r="P113" s="1"/>
      <c r="Q113" s="1"/>
      <c r="R113" s="1"/>
    </row>
    <row r="114" spans="2:18" hidden="1" outlineLevel="1">
      <c r="B114" s="106" t="s">
        <v>584</v>
      </c>
      <c r="C114" s="189">
        <f t="shared" si="23"/>
        <v>0.80139754228867</v>
      </c>
      <c r="D114" s="157">
        <f t="shared" si="22"/>
        <v>0.76276696410459666</v>
      </c>
      <c r="E114" s="157">
        <f t="shared" si="22"/>
        <v>0.77494980456229579</v>
      </c>
      <c r="F114" s="157">
        <f t="shared" si="22"/>
        <v>0.81010567192134963</v>
      </c>
      <c r="G114" s="157">
        <f t="shared" si="22"/>
        <v>0.81794597387359735</v>
      </c>
      <c r="H114" s="157">
        <f t="shared" si="22"/>
        <v>0.84121929698151032</v>
      </c>
      <c r="I114" s="1"/>
      <c r="J114" s="1"/>
      <c r="K114" s="1"/>
      <c r="L114" s="1"/>
      <c r="M114" s="1"/>
      <c r="N114" s="1"/>
      <c r="O114" s="1"/>
      <c r="P114" s="1"/>
      <c r="Q114" s="1"/>
      <c r="R114" s="1"/>
    </row>
    <row r="115" spans="2:18" hidden="1" outlineLevel="1">
      <c r="D115" s="173"/>
      <c r="E115" s="173"/>
      <c r="F115" s="173"/>
      <c r="G115" s="173"/>
      <c r="H115" s="174"/>
      <c r="I115" s="1"/>
      <c r="J115" s="1"/>
      <c r="K115" s="1"/>
      <c r="L115" s="1"/>
      <c r="M115" s="1"/>
      <c r="N115" s="1"/>
      <c r="O115" s="1"/>
      <c r="P115" s="1"/>
      <c r="Q115" s="1"/>
      <c r="R115" s="1"/>
    </row>
    <row r="116" spans="2:18" hidden="1" outlineLevel="1">
      <c r="B116" s="186" t="s">
        <v>661</v>
      </c>
      <c r="C116" s="186"/>
      <c r="D116" s="187"/>
      <c r="E116" s="187"/>
      <c r="F116" s="187"/>
      <c r="G116" s="187"/>
      <c r="H116" s="188"/>
      <c r="I116" s="1"/>
      <c r="J116" s="1"/>
      <c r="K116" s="1"/>
      <c r="L116" s="1"/>
      <c r="M116" s="1"/>
      <c r="N116" s="1"/>
      <c r="O116" s="1"/>
      <c r="P116" s="1"/>
      <c r="Q116" s="1"/>
      <c r="R116" s="1"/>
    </row>
    <row r="117" spans="2:18" hidden="1" outlineLevel="1">
      <c r="B117" s="106" t="s">
        <v>578</v>
      </c>
      <c r="C117" s="189">
        <f t="shared" ref="C117" si="25">AVERAGE(D117:H117)</f>
        <v>6.5431414104873742</v>
      </c>
      <c r="D117" s="157">
        <f t="shared" ref="D117:H124" si="26">((D44/D$52)*D$92)/D20</f>
        <v>6.1474471960391961</v>
      </c>
      <c r="E117" s="157">
        <f t="shared" si="26"/>
        <v>6.2959950780791587</v>
      </c>
      <c r="F117" s="157">
        <f t="shared" si="26"/>
        <v>6.6151156297690008</v>
      </c>
      <c r="G117" s="157">
        <f t="shared" si="26"/>
        <v>6.7143444579858675</v>
      </c>
      <c r="H117" s="157">
        <f t="shared" si="26"/>
        <v>6.9428046905636513</v>
      </c>
      <c r="I117" s="1"/>
      <c r="J117" s="1"/>
      <c r="K117" s="1"/>
      <c r="L117" s="1"/>
      <c r="M117" s="1"/>
      <c r="N117" s="1"/>
      <c r="O117" s="1"/>
      <c r="P117" s="1"/>
      <c r="Q117" s="1"/>
      <c r="R117" s="1"/>
    </row>
    <row r="118" spans="2:18" hidden="1" outlineLevel="1">
      <c r="B118" s="106" t="s">
        <v>688</v>
      </c>
      <c r="C118" s="189">
        <f t="shared" ref="C118:C124" si="27">AVERAGE(D118:H118)</f>
        <v>19.629424231462128</v>
      </c>
      <c r="D118" s="157">
        <f t="shared" si="26"/>
        <v>18.442341588117586</v>
      </c>
      <c r="E118" s="157">
        <f t="shared" si="26"/>
        <v>18.887985234237476</v>
      </c>
      <c r="F118" s="157">
        <f t="shared" si="26"/>
        <v>19.845346889307006</v>
      </c>
      <c r="G118" s="157">
        <f t="shared" si="26"/>
        <v>20.1430333739576</v>
      </c>
      <c r="H118" s="157">
        <f t="shared" si="26"/>
        <v>20.828414071690954</v>
      </c>
      <c r="I118" s="1"/>
      <c r="J118" s="1"/>
      <c r="K118" s="1"/>
      <c r="L118" s="1"/>
      <c r="M118" s="1"/>
      <c r="N118" s="1"/>
      <c r="O118" s="1"/>
      <c r="P118" s="1"/>
      <c r="Q118" s="1"/>
      <c r="R118" s="1"/>
    </row>
    <row r="119" spans="2:18" hidden="1" outlineLevel="1">
      <c r="B119" s="106" t="s">
        <v>691</v>
      </c>
      <c r="C119" s="189">
        <f t="shared" ref="C119" si="28">AVERAGE(D119:H119)</f>
        <v>124.31968679926013</v>
      </c>
      <c r="D119" s="157">
        <f t="shared" si="26"/>
        <v>116.80149672474472</v>
      </c>
      <c r="E119" s="157">
        <f t="shared" si="26"/>
        <v>119.62390648350403</v>
      </c>
      <c r="F119" s="157">
        <f t="shared" si="26"/>
        <v>125.68719696561101</v>
      </c>
      <c r="G119" s="157">
        <f t="shared" si="26"/>
        <v>127.57254470173147</v>
      </c>
      <c r="H119" s="157">
        <f t="shared" si="26"/>
        <v>131.91328912070941</v>
      </c>
      <c r="I119" s="1"/>
      <c r="J119" s="1"/>
      <c r="K119" s="1"/>
      <c r="L119" s="1"/>
      <c r="M119" s="1"/>
      <c r="N119" s="1"/>
      <c r="O119" s="1"/>
      <c r="P119" s="1"/>
      <c r="Q119" s="1"/>
      <c r="R119" s="1"/>
    </row>
    <row r="120" spans="2:18" hidden="1" outlineLevel="1">
      <c r="B120" s="106" t="s">
        <v>581</v>
      </c>
      <c r="C120" s="189">
        <f t="shared" si="27"/>
        <v>6.5431414104873751</v>
      </c>
      <c r="D120" s="157">
        <f t="shared" si="26"/>
        <v>6.1474471960391961</v>
      </c>
      <c r="E120" s="157">
        <f t="shared" si="26"/>
        <v>6.2959950780791587</v>
      </c>
      <c r="F120" s="157">
        <f t="shared" si="26"/>
        <v>6.6151156297690008</v>
      </c>
      <c r="G120" s="157">
        <f t="shared" si="26"/>
        <v>6.7143444579858658</v>
      </c>
      <c r="H120" s="157">
        <f t="shared" si="26"/>
        <v>6.9428046905636522</v>
      </c>
      <c r="I120" s="1"/>
      <c r="J120" s="1"/>
      <c r="K120" s="1"/>
      <c r="L120" s="1"/>
      <c r="M120" s="1"/>
      <c r="N120" s="1"/>
      <c r="O120" s="1"/>
      <c r="P120" s="1"/>
      <c r="Q120" s="1"/>
      <c r="R120" s="1"/>
    </row>
    <row r="121" spans="2:18" hidden="1" outlineLevel="1">
      <c r="B121" s="106" t="s">
        <v>689</v>
      </c>
      <c r="C121" s="189">
        <f t="shared" si="27"/>
        <v>19.629424231462124</v>
      </c>
      <c r="D121" s="157">
        <f t="shared" si="26"/>
        <v>18.442341588117589</v>
      </c>
      <c r="E121" s="157">
        <f t="shared" si="26"/>
        <v>18.887985234237476</v>
      </c>
      <c r="F121" s="157">
        <f t="shared" si="26"/>
        <v>19.845346889307002</v>
      </c>
      <c r="G121" s="157">
        <f t="shared" si="26"/>
        <v>20.1430333739576</v>
      </c>
      <c r="H121" s="157">
        <f t="shared" si="26"/>
        <v>20.828414071690958</v>
      </c>
      <c r="I121" s="1"/>
      <c r="J121" s="1"/>
      <c r="K121" s="1"/>
      <c r="L121" s="1"/>
      <c r="M121" s="1"/>
      <c r="N121" s="1"/>
      <c r="O121" s="1"/>
      <c r="P121" s="1"/>
      <c r="Q121" s="1"/>
      <c r="R121" s="1"/>
    </row>
    <row r="122" spans="2:18" hidden="1" outlineLevel="1">
      <c r="B122" s="106" t="s">
        <v>690</v>
      </c>
      <c r="C122" s="189">
        <f t="shared" si="27"/>
        <v>124.31968679926013</v>
      </c>
      <c r="D122" s="157">
        <f t="shared" si="26"/>
        <v>116.80149672474474</v>
      </c>
      <c r="E122" s="157">
        <f t="shared" si="26"/>
        <v>119.62390648350403</v>
      </c>
      <c r="F122" s="157">
        <f t="shared" si="26"/>
        <v>125.68719696561102</v>
      </c>
      <c r="G122" s="157">
        <f t="shared" si="26"/>
        <v>127.57254470173147</v>
      </c>
      <c r="H122" s="157">
        <f t="shared" si="26"/>
        <v>131.91328912070938</v>
      </c>
      <c r="I122" s="1"/>
      <c r="J122" s="1"/>
      <c r="K122" s="1"/>
      <c r="L122" s="1"/>
      <c r="M122" s="1"/>
      <c r="N122" s="1"/>
      <c r="O122" s="1"/>
      <c r="P122" s="1"/>
      <c r="Q122" s="1"/>
      <c r="R122" s="1"/>
    </row>
    <row r="123" spans="2:18" hidden="1" outlineLevel="1">
      <c r="B123" s="106" t="s">
        <v>516</v>
      </c>
      <c r="C123" s="189">
        <f t="shared" si="27"/>
        <v>0.65431414104873764</v>
      </c>
      <c r="D123" s="157">
        <f t="shared" si="26"/>
        <v>0.61474471960391974</v>
      </c>
      <c r="E123" s="157">
        <f t="shared" si="26"/>
        <v>0.62959950780791596</v>
      </c>
      <c r="F123" s="157">
        <f t="shared" si="26"/>
        <v>0.66151156297690028</v>
      </c>
      <c r="G123" s="157">
        <f t="shared" si="26"/>
        <v>0.6714344457985868</v>
      </c>
      <c r="H123" s="157">
        <f t="shared" si="26"/>
        <v>0.69428046905636509</v>
      </c>
      <c r="I123" s="1"/>
      <c r="J123" s="1"/>
      <c r="K123" s="1"/>
      <c r="L123" s="1"/>
      <c r="M123" s="1"/>
      <c r="N123" s="1"/>
      <c r="O123" s="1"/>
      <c r="P123" s="1"/>
      <c r="Q123" s="1"/>
      <c r="R123" s="1"/>
    </row>
    <row r="124" spans="2:18" hidden="1" outlineLevel="1">
      <c r="B124" s="106" t="s">
        <v>584</v>
      </c>
      <c r="C124" s="189">
        <f t="shared" si="27"/>
        <v>0.65431414104873753</v>
      </c>
      <c r="D124" s="157">
        <f t="shared" si="26"/>
        <v>0.61474471960391963</v>
      </c>
      <c r="E124" s="157">
        <f t="shared" si="26"/>
        <v>0.62959950780791596</v>
      </c>
      <c r="F124" s="157">
        <f t="shared" si="26"/>
        <v>0.66151156297690006</v>
      </c>
      <c r="G124" s="157">
        <f t="shared" si="26"/>
        <v>0.67143444579858669</v>
      </c>
      <c r="H124" s="157">
        <f t="shared" si="26"/>
        <v>0.6942804690563652</v>
      </c>
      <c r="I124" s="1"/>
      <c r="J124" s="1"/>
      <c r="K124" s="1"/>
      <c r="L124" s="1"/>
      <c r="M124" s="1"/>
      <c r="N124" s="1"/>
      <c r="O124" s="1"/>
      <c r="P124" s="1"/>
      <c r="Q124" s="1"/>
      <c r="R124" s="1"/>
    </row>
    <row r="125" spans="2:18" hidden="1" outlineLevel="1">
      <c r="D125" s="173"/>
      <c r="E125" s="173"/>
      <c r="F125" s="173"/>
      <c r="G125" s="173"/>
      <c r="H125" s="174"/>
      <c r="I125" s="1"/>
      <c r="J125" s="1"/>
      <c r="K125" s="1"/>
      <c r="L125" s="1"/>
      <c r="M125" s="1"/>
      <c r="N125" s="1"/>
      <c r="O125" s="1"/>
      <c r="P125" s="1"/>
      <c r="Q125" s="1"/>
      <c r="R125" s="1"/>
    </row>
    <row r="126" spans="2:18" hidden="1" outlineLevel="1">
      <c r="B126" s="186" t="s">
        <v>662</v>
      </c>
      <c r="C126" s="186"/>
      <c r="D126" s="187"/>
      <c r="E126" s="187"/>
      <c r="F126" s="187"/>
      <c r="G126" s="187"/>
      <c r="H126" s="188"/>
      <c r="I126" s="1"/>
      <c r="J126" s="1"/>
      <c r="K126" s="1"/>
      <c r="L126" s="1"/>
      <c r="M126" s="1"/>
      <c r="N126" s="1"/>
      <c r="O126" s="1"/>
      <c r="P126" s="1"/>
      <c r="Q126" s="1"/>
      <c r="R126" s="1"/>
    </row>
    <row r="127" spans="2:18" hidden="1" outlineLevel="1">
      <c r="B127" s="106" t="s">
        <v>578</v>
      </c>
      <c r="C127" s="189">
        <f t="shared" ref="C127" si="29">AVERAGE(D127:H127)</f>
        <v>5.1104455832503657</v>
      </c>
      <c r="D127" s="157">
        <f t="shared" ref="D127:H134" si="30">((D55/D$63)*D$93)/D20</f>
        <v>4.6954988201659411</v>
      </c>
      <c r="E127" s="157">
        <f t="shared" si="30"/>
        <v>4.873923504778249</v>
      </c>
      <c r="F127" s="157">
        <f t="shared" si="30"/>
        <v>5.1655724119665596</v>
      </c>
      <c r="G127" s="157">
        <f t="shared" si="30"/>
        <v>5.2917224036870305</v>
      </c>
      <c r="H127" s="157">
        <f t="shared" si="30"/>
        <v>5.5255107756540474</v>
      </c>
      <c r="I127" s="1"/>
      <c r="J127" s="1"/>
      <c r="K127" s="1"/>
      <c r="L127" s="1"/>
      <c r="M127" s="1"/>
      <c r="N127" s="1"/>
      <c r="O127" s="1"/>
      <c r="P127" s="1"/>
      <c r="Q127" s="1"/>
      <c r="R127" s="1"/>
    </row>
    <row r="128" spans="2:18" hidden="1" outlineLevel="1">
      <c r="B128" s="106" t="s">
        <v>688</v>
      </c>
      <c r="C128" s="189">
        <f t="shared" ref="C128:C134" si="31">AVERAGE(D128:H128)</f>
        <v>15.331336749751097</v>
      </c>
      <c r="D128" s="157">
        <f t="shared" si="30"/>
        <v>14.086496460497822</v>
      </c>
      <c r="E128" s="157">
        <f t="shared" si="30"/>
        <v>14.621770514334749</v>
      </c>
      <c r="F128" s="157">
        <f t="shared" si="30"/>
        <v>15.496717235899679</v>
      </c>
      <c r="G128" s="157">
        <f t="shared" si="30"/>
        <v>15.875167211061095</v>
      </c>
      <c r="H128" s="157">
        <f t="shared" si="30"/>
        <v>16.576532326962145</v>
      </c>
      <c r="I128" s="1"/>
      <c r="J128" s="1"/>
      <c r="K128" s="1"/>
      <c r="L128" s="1"/>
      <c r="M128" s="1"/>
      <c r="N128" s="1"/>
      <c r="O128" s="1"/>
      <c r="P128" s="1"/>
      <c r="Q128" s="1"/>
      <c r="R128" s="1"/>
    </row>
    <row r="129" spans="2:18" hidden="1" outlineLevel="1">
      <c r="B129" s="106" t="s">
        <v>691</v>
      </c>
      <c r="C129" s="189">
        <f t="shared" ref="C129" si="32">AVERAGE(D129:H129)</f>
        <v>15.331336749751097</v>
      </c>
      <c r="D129" s="157">
        <f t="shared" si="30"/>
        <v>14.086496460497823</v>
      </c>
      <c r="E129" s="157">
        <f t="shared" si="30"/>
        <v>14.621770514334747</v>
      </c>
      <c r="F129" s="157">
        <f t="shared" si="30"/>
        <v>15.496717235899677</v>
      </c>
      <c r="G129" s="157">
        <f t="shared" si="30"/>
        <v>15.875167211061093</v>
      </c>
      <c r="H129" s="157">
        <f t="shared" si="30"/>
        <v>16.576532326962141</v>
      </c>
      <c r="I129" s="1"/>
      <c r="J129" s="1"/>
      <c r="K129" s="1"/>
      <c r="L129" s="1"/>
      <c r="M129" s="1"/>
      <c r="N129" s="1"/>
      <c r="O129" s="1"/>
      <c r="P129" s="1"/>
      <c r="Q129" s="1"/>
      <c r="R129" s="1"/>
    </row>
    <row r="130" spans="2:18" hidden="1" outlineLevel="1">
      <c r="B130" s="106" t="s">
        <v>581</v>
      </c>
      <c r="C130" s="189">
        <f t="shared" si="31"/>
        <v>15.331336749751097</v>
      </c>
      <c r="D130" s="157">
        <f t="shared" si="30"/>
        <v>14.086496460497825</v>
      </c>
      <c r="E130" s="157">
        <f t="shared" si="30"/>
        <v>14.621770514334747</v>
      </c>
      <c r="F130" s="157">
        <f t="shared" si="30"/>
        <v>15.496717235899677</v>
      </c>
      <c r="G130" s="157">
        <f t="shared" si="30"/>
        <v>15.875167211061095</v>
      </c>
      <c r="H130" s="157">
        <f t="shared" si="30"/>
        <v>16.576532326962141</v>
      </c>
      <c r="I130" s="1"/>
      <c r="J130" s="1"/>
      <c r="K130" s="1"/>
      <c r="L130" s="1"/>
      <c r="M130" s="1"/>
      <c r="N130" s="1"/>
      <c r="O130" s="1"/>
      <c r="P130" s="1"/>
      <c r="Q130" s="1"/>
      <c r="R130" s="1"/>
    </row>
    <row r="131" spans="2:18" hidden="1" outlineLevel="1">
      <c r="B131" s="106" t="s">
        <v>689</v>
      </c>
      <c r="C131" s="189">
        <f t="shared" si="31"/>
        <v>45.994010249253293</v>
      </c>
      <c r="D131" s="157">
        <f t="shared" si="30"/>
        <v>42.259489381493459</v>
      </c>
      <c r="E131" s="157">
        <f t="shared" si="30"/>
        <v>43.865311543004239</v>
      </c>
      <c r="F131" s="157">
        <f t="shared" si="30"/>
        <v>46.490151707699034</v>
      </c>
      <c r="G131" s="157">
        <f t="shared" si="30"/>
        <v>47.625501633183283</v>
      </c>
      <c r="H131" s="157">
        <f t="shared" si="30"/>
        <v>49.729596980886427</v>
      </c>
      <c r="I131" s="1"/>
      <c r="J131" s="1"/>
      <c r="K131" s="1"/>
      <c r="L131" s="1"/>
      <c r="M131" s="1"/>
      <c r="N131" s="1"/>
      <c r="O131" s="1"/>
      <c r="P131" s="1"/>
      <c r="Q131" s="1"/>
      <c r="R131" s="1"/>
    </row>
    <row r="132" spans="2:18" hidden="1" outlineLevel="1">
      <c r="B132" s="106" t="s">
        <v>690</v>
      </c>
      <c r="C132" s="189">
        <f t="shared" si="31"/>
        <v>45.994010249253293</v>
      </c>
      <c r="D132" s="157">
        <f t="shared" si="30"/>
        <v>42.259489381493466</v>
      </c>
      <c r="E132" s="157">
        <f t="shared" si="30"/>
        <v>43.865311543004232</v>
      </c>
      <c r="F132" s="157">
        <f t="shared" si="30"/>
        <v>46.490151707699034</v>
      </c>
      <c r="G132" s="157">
        <f t="shared" si="30"/>
        <v>47.625501633183283</v>
      </c>
      <c r="H132" s="157">
        <f t="shared" si="30"/>
        <v>49.729596980886427</v>
      </c>
      <c r="I132" s="1"/>
      <c r="J132" s="1"/>
      <c r="K132" s="1"/>
      <c r="L132" s="1"/>
      <c r="M132" s="1"/>
      <c r="N132" s="1"/>
      <c r="O132" s="1"/>
      <c r="P132" s="1"/>
      <c r="Q132" s="1"/>
      <c r="R132" s="1"/>
    </row>
    <row r="133" spans="2:18" hidden="1" outlineLevel="1">
      <c r="B133" s="106" t="s">
        <v>516</v>
      </c>
      <c r="C133" s="189">
        <f t="shared" si="31"/>
        <v>3.5773119082752558</v>
      </c>
      <c r="D133" s="157">
        <f t="shared" si="30"/>
        <v>3.2868491741161585</v>
      </c>
      <c r="E133" s="157">
        <f t="shared" si="30"/>
        <v>3.4117464533447741</v>
      </c>
      <c r="F133" s="157">
        <f t="shared" si="30"/>
        <v>3.6159006883765916</v>
      </c>
      <c r="G133" s="157">
        <f t="shared" si="30"/>
        <v>3.7042056825809215</v>
      </c>
      <c r="H133" s="157">
        <f t="shared" si="30"/>
        <v>3.8678575429578332</v>
      </c>
      <c r="I133" s="1"/>
      <c r="J133" s="1"/>
      <c r="K133" s="1"/>
      <c r="L133" s="1"/>
      <c r="M133" s="1"/>
      <c r="N133" s="1"/>
      <c r="O133" s="1"/>
      <c r="P133" s="1"/>
      <c r="Q133" s="1"/>
      <c r="R133" s="1"/>
    </row>
    <row r="134" spans="2:18" hidden="1" outlineLevel="1">
      <c r="B134" s="106" t="s">
        <v>584</v>
      </c>
      <c r="C134" s="189">
        <f t="shared" si="31"/>
        <v>3.5773119082752558</v>
      </c>
      <c r="D134" s="157">
        <f t="shared" si="30"/>
        <v>3.2868491741161585</v>
      </c>
      <c r="E134" s="157">
        <f t="shared" si="30"/>
        <v>3.4117464533447737</v>
      </c>
      <c r="F134" s="157">
        <f t="shared" si="30"/>
        <v>3.6159006883765912</v>
      </c>
      <c r="G134" s="157">
        <f t="shared" si="30"/>
        <v>3.7042056825809215</v>
      </c>
      <c r="H134" s="157">
        <f t="shared" si="30"/>
        <v>3.8678575429578332</v>
      </c>
      <c r="I134" s="1"/>
      <c r="J134" s="1"/>
      <c r="K134" s="1"/>
      <c r="L134" s="1"/>
      <c r="M134" s="1"/>
      <c r="N134" s="1"/>
      <c r="O134" s="1"/>
      <c r="P134" s="1"/>
      <c r="Q134" s="1"/>
      <c r="R134" s="1"/>
    </row>
    <row r="135" spans="2:18" hidden="1" outlineLevel="1">
      <c r="D135" s="173"/>
      <c r="E135" s="173"/>
      <c r="F135" s="173"/>
      <c r="G135" s="173"/>
      <c r="H135" s="174"/>
      <c r="I135" s="1"/>
      <c r="J135" s="1"/>
      <c r="K135" s="1"/>
      <c r="L135" s="1"/>
      <c r="M135" s="1"/>
      <c r="N135" s="1"/>
      <c r="O135" s="1"/>
      <c r="P135" s="1"/>
      <c r="Q135" s="1"/>
      <c r="R135" s="1"/>
    </row>
    <row r="136" spans="2:18" hidden="1" outlineLevel="1">
      <c r="B136" s="186" t="s">
        <v>664</v>
      </c>
      <c r="C136" s="186"/>
      <c r="D136" s="187"/>
      <c r="E136" s="187"/>
      <c r="F136" s="187"/>
      <c r="G136" s="187"/>
      <c r="H136" s="188"/>
      <c r="I136" s="1"/>
      <c r="J136" s="1"/>
      <c r="K136" s="1"/>
      <c r="L136" s="1"/>
      <c r="M136" s="1"/>
      <c r="N136" s="1"/>
      <c r="O136" s="1"/>
      <c r="P136" s="1"/>
      <c r="Q136" s="1"/>
      <c r="R136" s="1"/>
    </row>
    <row r="137" spans="2:18" hidden="1" outlineLevel="1">
      <c r="B137" s="106" t="s">
        <v>578</v>
      </c>
      <c r="C137" s="189">
        <f t="shared" ref="C137" si="33">AVERAGE(D137:H137)</f>
        <v>2.9635144592471407</v>
      </c>
      <c r="D137" s="157">
        <f t="shared" ref="D137:H144" si="34">((D77/D$85)*D$96)/D20</f>
        <v>2.2858469303746536</v>
      </c>
      <c r="E137" s="157">
        <f t="shared" si="34"/>
        <v>3.009099148225804</v>
      </c>
      <c r="F137" s="157">
        <f t="shared" si="34"/>
        <v>3.0067801002716616</v>
      </c>
      <c r="G137" s="157">
        <f t="shared" si="34"/>
        <v>2.6799614680600499</v>
      </c>
      <c r="H137" s="157">
        <f t="shared" si="34"/>
        <v>3.8358846493035332</v>
      </c>
      <c r="I137" s="1"/>
      <c r="J137" s="1"/>
      <c r="K137" s="1"/>
      <c r="L137" s="1"/>
      <c r="M137" s="1"/>
      <c r="N137" s="1"/>
      <c r="O137" s="1"/>
      <c r="P137" s="1"/>
      <c r="Q137" s="1"/>
      <c r="R137" s="1"/>
    </row>
    <row r="138" spans="2:18" hidden="1" outlineLevel="1">
      <c r="B138" s="106" t="s">
        <v>688</v>
      </c>
      <c r="C138" s="189">
        <f t="shared" ref="C138:C144" si="35">AVERAGE(D138:H138)</f>
        <v>2.9635144592471407</v>
      </c>
      <c r="D138" s="157">
        <f t="shared" si="34"/>
        <v>2.2858469303746536</v>
      </c>
      <c r="E138" s="157">
        <f t="shared" si="34"/>
        <v>3.0090991482258045</v>
      </c>
      <c r="F138" s="157">
        <f t="shared" si="34"/>
        <v>3.0067801002716621</v>
      </c>
      <c r="G138" s="157">
        <f t="shared" si="34"/>
        <v>2.6799614680600494</v>
      </c>
      <c r="H138" s="157">
        <f t="shared" si="34"/>
        <v>3.8358846493035332</v>
      </c>
      <c r="I138" s="1"/>
      <c r="J138" s="1"/>
      <c r="K138" s="1"/>
      <c r="L138" s="1"/>
      <c r="M138" s="1"/>
      <c r="N138" s="1"/>
      <c r="O138" s="1"/>
      <c r="P138" s="1"/>
      <c r="Q138" s="1"/>
      <c r="R138" s="1"/>
    </row>
    <row r="139" spans="2:18" hidden="1" outlineLevel="1">
      <c r="B139" s="106" t="s">
        <v>691</v>
      </c>
      <c r="C139" s="189">
        <f t="shared" ref="C139" si="36">AVERAGE(D139:H139)</f>
        <v>2.9635144592471407</v>
      </c>
      <c r="D139" s="157">
        <f t="shared" si="34"/>
        <v>2.285846930374654</v>
      </c>
      <c r="E139" s="157">
        <f t="shared" si="34"/>
        <v>3.0090991482258045</v>
      </c>
      <c r="F139" s="157">
        <f t="shared" si="34"/>
        <v>3.0067801002716621</v>
      </c>
      <c r="G139" s="157">
        <f t="shared" si="34"/>
        <v>2.6799614680600499</v>
      </c>
      <c r="H139" s="157">
        <f t="shared" si="34"/>
        <v>3.8358846493035332</v>
      </c>
      <c r="I139" s="1"/>
      <c r="J139" s="1"/>
      <c r="K139" s="1"/>
      <c r="L139" s="1"/>
      <c r="M139" s="1"/>
      <c r="N139" s="1"/>
      <c r="O139" s="1"/>
      <c r="P139" s="1"/>
      <c r="Q139" s="1"/>
      <c r="R139" s="1"/>
    </row>
    <row r="140" spans="2:18" hidden="1" outlineLevel="1">
      <c r="B140" s="106" t="s">
        <v>581</v>
      </c>
      <c r="C140" s="189">
        <f t="shared" si="35"/>
        <v>2.9635144592471407</v>
      </c>
      <c r="D140" s="157">
        <f t="shared" si="34"/>
        <v>2.285846930374654</v>
      </c>
      <c r="E140" s="157">
        <f t="shared" si="34"/>
        <v>3.0090991482258045</v>
      </c>
      <c r="F140" s="157">
        <f t="shared" si="34"/>
        <v>3.0067801002716616</v>
      </c>
      <c r="G140" s="157">
        <f t="shared" si="34"/>
        <v>2.6799614680600494</v>
      </c>
      <c r="H140" s="157">
        <f t="shared" si="34"/>
        <v>3.8358846493035332</v>
      </c>
      <c r="I140" s="1"/>
      <c r="J140" s="1"/>
      <c r="K140" s="1"/>
      <c r="L140" s="1"/>
      <c r="M140" s="1"/>
      <c r="N140" s="1"/>
      <c r="O140" s="1"/>
      <c r="P140" s="1"/>
      <c r="Q140" s="1"/>
      <c r="R140" s="1"/>
    </row>
    <row r="141" spans="2:18" hidden="1" outlineLevel="1">
      <c r="B141" s="106" t="s">
        <v>689</v>
      </c>
      <c r="C141" s="189">
        <f t="shared" si="35"/>
        <v>2.9635144592471407</v>
      </c>
      <c r="D141" s="157">
        <f t="shared" si="34"/>
        <v>2.2858469303746536</v>
      </c>
      <c r="E141" s="157">
        <f t="shared" si="34"/>
        <v>3.0090991482258045</v>
      </c>
      <c r="F141" s="157">
        <f t="shared" si="34"/>
        <v>3.0067801002716616</v>
      </c>
      <c r="G141" s="157">
        <f t="shared" si="34"/>
        <v>2.6799614680600494</v>
      </c>
      <c r="H141" s="157">
        <f t="shared" si="34"/>
        <v>3.8358846493035332</v>
      </c>
      <c r="I141" s="1"/>
      <c r="J141" s="1"/>
      <c r="K141" s="1"/>
      <c r="L141" s="1"/>
      <c r="M141" s="1"/>
      <c r="N141" s="1"/>
      <c r="O141" s="1"/>
      <c r="P141" s="1"/>
      <c r="Q141" s="1"/>
      <c r="R141" s="1"/>
    </row>
    <row r="142" spans="2:18" hidden="1" outlineLevel="1">
      <c r="B142" s="106" t="s">
        <v>690</v>
      </c>
      <c r="C142" s="189">
        <f t="shared" si="35"/>
        <v>2.9635144592471407</v>
      </c>
      <c r="D142" s="157">
        <f t="shared" si="34"/>
        <v>2.2858469303746536</v>
      </c>
      <c r="E142" s="157">
        <f t="shared" si="34"/>
        <v>3.0090991482258049</v>
      </c>
      <c r="F142" s="157">
        <f t="shared" si="34"/>
        <v>3.0067801002716612</v>
      </c>
      <c r="G142" s="157">
        <f t="shared" si="34"/>
        <v>2.6799614680600494</v>
      </c>
      <c r="H142" s="157">
        <f t="shared" si="34"/>
        <v>3.8358846493035332</v>
      </c>
      <c r="I142" s="1"/>
      <c r="J142" s="1"/>
      <c r="K142" s="1"/>
      <c r="L142" s="1"/>
      <c r="M142" s="1"/>
      <c r="N142" s="1"/>
      <c r="O142" s="1"/>
      <c r="P142" s="1"/>
      <c r="Q142" s="1"/>
      <c r="R142" s="1"/>
    </row>
    <row r="143" spans="2:18" hidden="1" outlineLevel="1">
      <c r="B143" s="106" t="s">
        <v>516</v>
      </c>
      <c r="C143" s="189">
        <f t="shared" si="35"/>
        <v>2.9635144592471407</v>
      </c>
      <c r="D143" s="157">
        <f t="shared" si="34"/>
        <v>2.2858469303746536</v>
      </c>
      <c r="E143" s="157">
        <f t="shared" si="34"/>
        <v>3.0090991482258045</v>
      </c>
      <c r="F143" s="157">
        <f t="shared" si="34"/>
        <v>3.0067801002716621</v>
      </c>
      <c r="G143" s="157">
        <f t="shared" si="34"/>
        <v>2.6799614680600494</v>
      </c>
      <c r="H143" s="157">
        <f t="shared" si="34"/>
        <v>3.8358846493035332</v>
      </c>
      <c r="I143" s="1"/>
      <c r="J143" s="1"/>
      <c r="K143" s="1"/>
      <c r="L143" s="1"/>
      <c r="M143" s="1"/>
      <c r="N143" s="1"/>
      <c r="O143" s="1"/>
      <c r="P143" s="1"/>
      <c r="Q143" s="1"/>
      <c r="R143" s="1"/>
    </row>
    <row r="144" spans="2:18" hidden="1" outlineLevel="1">
      <c r="B144" s="106" t="s">
        <v>584</v>
      </c>
      <c r="C144" s="189">
        <f t="shared" si="35"/>
        <v>2.9635144592471407</v>
      </c>
      <c r="D144" s="157">
        <f t="shared" si="34"/>
        <v>2.285846930374654</v>
      </c>
      <c r="E144" s="157">
        <f t="shared" si="34"/>
        <v>3.0090991482258045</v>
      </c>
      <c r="F144" s="157">
        <f t="shared" si="34"/>
        <v>3.0067801002716616</v>
      </c>
      <c r="G144" s="157">
        <f t="shared" si="34"/>
        <v>2.6799614680600494</v>
      </c>
      <c r="H144" s="157">
        <f t="shared" si="34"/>
        <v>3.8358846493035332</v>
      </c>
      <c r="I144" s="1"/>
      <c r="J144" s="1"/>
      <c r="K144" s="1"/>
      <c r="L144" s="1"/>
      <c r="M144" s="1"/>
      <c r="N144" s="1"/>
      <c r="O144" s="1"/>
      <c r="P144" s="1"/>
      <c r="Q144" s="1"/>
      <c r="R144" s="1"/>
    </row>
    <row r="145" spans="2:18" hidden="1" outlineLevel="1">
      <c r="D145" s="173"/>
      <c r="E145" s="173"/>
      <c r="F145" s="173"/>
      <c r="G145" s="173"/>
      <c r="H145" s="174"/>
      <c r="I145" s="1"/>
      <c r="J145" s="1"/>
      <c r="K145" s="1"/>
      <c r="L145" s="1"/>
      <c r="M145" s="1"/>
      <c r="N145" s="1"/>
      <c r="O145" s="1"/>
      <c r="P145" s="1"/>
      <c r="Q145" s="1"/>
      <c r="R145" s="1"/>
    </row>
    <row r="146" spans="2:18" hidden="1" outlineLevel="1">
      <c r="B146" s="186" t="s">
        <v>663</v>
      </c>
      <c r="C146" s="186"/>
      <c r="D146" s="187"/>
      <c r="E146" s="187"/>
      <c r="F146" s="187"/>
      <c r="G146" s="187"/>
      <c r="H146" s="188"/>
      <c r="I146" s="1"/>
      <c r="J146" s="1"/>
      <c r="K146" s="1"/>
      <c r="L146" s="1"/>
      <c r="M146" s="1"/>
      <c r="N146" s="1"/>
      <c r="O146" s="1"/>
      <c r="P146" s="1"/>
      <c r="Q146" s="1"/>
      <c r="R146" s="1"/>
    </row>
    <row r="147" spans="2:18" hidden="1" outlineLevel="1">
      <c r="B147" s="106" t="s">
        <v>578</v>
      </c>
      <c r="C147" s="189">
        <f t="shared" ref="C147" si="37">AVERAGE(D147:H147)</f>
        <v>4.3253428522108806</v>
      </c>
      <c r="D147" s="157">
        <f t="shared" ref="D147:H154" si="38">((D66/D$74)*D$97)/D20</f>
        <v>4.4031323194950085</v>
      </c>
      <c r="E147" s="157">
        <f t="shared" si="38"/>
        <v>4.2678419213800289</v>
      </c>
      <c r="F147" s="157">
        <f t="shared" si="38"/>
        <v>4.2311040516381953</v>
      </c>
      <c r="G147" s="157">
        <f t="shared" si="38"/>
        <v>4.2877040891531726</v>
      </c>
      <c r="H147" s="157">
        <f t="shared" si="38"/>
        <v>4.4369318793880002</v>
      </c>
      <c r="I147" s="1"/>
      <c r="J147" s="1"/>
      <c r="K147" s="1"/>
      <c r="L147" s="1"/>
      <c r="M147" s="1"/>
      <c r="N147" s="1"/>
      <c r="O147" s="1"/>
      <c r="P147" s="1"/>
      <c r="Q147" s="1"/>
      <c r="R147" s="1"/>
    </row>
    <row r="148" spans="2:18" hidden="1" outlineLevel="1">
      <c r="B148" s="106" t="s">
        <v>688</v>
      </c>
      <c r="C148" s="189">
        <f t="shared" ref="C148:C154" si="39">AVERAGE(D148:H148)</f>
        <v>4.3253428522108806</v>
      </c>
      <c r="D148" s="157">
        <f t="shared" si="38"/>
        <v>4.4031323194950085</v>
      </c>
      <c r="E148" s="157">
        <f t="shared" si="38"/>
        <v>4.2678419213800289</v>
      </c>
      <c r="F148" s="157">
        <f t="shared" si="38"/>
        <v>4.2311040516381953</v>
      </c>
      <c r="G148" s="157">
        <f t="shared" si="38"/>
        <v>4.2877040891531726</v>
      </c>
      <c r="H148" s="157">
        <f t="shared" si="38"/>
        <v>4.4369318793880002</v>
      </c>
      <c r="I148" s="1"/>
      <c r="J148" s="1"/>
      <c r="K148" s="1"/>
      <c r="L148" s="1"/>
      <c r="M148" s="1"/>
      <c r="N148" s="1"/>
      <c r="O148" s="1"/>
      <c r="P148" s="1"/>
      <c r="Q148" s="1"/>
      <c r="R148" s="1"/>
    </row>
    <row r="149" spans="2:18" hidden="1" outlineLevel="1">
      <c r="B149" s="106" t="s">
        <v>691</v>
      </c>
      <c r="C149" s="189">
        <f t="shared" ref="C149" si="40">AVERAGE(D149:H149)</f>
        <v>4.3253428522108823</v>
      </c>
      <c r="D149" s="157">
        <f t="shared" si="38"/>
        <v>4.4031323194950094</v>
      </c>
      <c r="E149" s="157">
        <f t="shared" si="38"/>
        <v>4.2678419213800289</v>
      </c>
      <c r="F149" s="157">
        <f t="shared" si="38"/>
        <v>4.2311040516381953</v>
      </c>
      <c r="G149" s="157">
        <f t="shared" si="38"/>
        <v>4.2877040891531726</v>
      </c>
      <c r="H149" s="157">
        <f t="shared" si="38"/>
        <v>4.4369318793880002</v>
      </c>
      <c r="I149" s="1"/>
      <c r="J149" s="1"/>
      <c r="K149" s="1"/>
      <c r="L149" s="1"/>
      <c r="M149" s="1"/>
      <c r="N149" s="1"/>
      <c r="O149" s="1"/>
      <c r="P149" s="1"/>
      <c r="Q149" s="1"/>
      <c r="R149" s="1"/>
    </row>
    <row r="150" spans="2:18" hidden="1" outlineLevel="1">
      <c r="B150" s="106" t="s">
        <v>581</v>
      </c>
      <c r="C150" s="189">
        <f t="shared" si="39"/>
        <v>4.3253428522108823</v>
      </c>
      <c r="D150" s="157">
        <f t="shared" si="38"/>
        <v>4.4031323194950094</v>
      </c>
      <c r="E150" s="157">
        <f t="shared" si="38"/>
        <v>4.2678419213800298</v>
      </c>
      <c r="F150" s="157">
        <f t="shared" si="38"/>
        <v>4.2311040516381953</v>
      </c>
      <c r="G150" s="157">
        <f t="shared" si="38"/>
        <v>4.2877040891531726</v>
      </c>
      <c r="H150" s="157">
        <f t="shared" si="38"/>
        <v>4.436931879388001</v>
      </c>
      <c r="I150" s="1"/>
      <c r="J150" s="1"/>
      <c r="K150" s="1"/>
      <c r="L150" s="1"/>
      <c r="M150" s="1"/>
      <c r="N150" s="1"/>
      <c r="O150" s="1"/>
      <c r="P150" s="1"/>
      <c r="Q150" s="1"/>
      <c r="R150" s="1"/>
    </row>
    <row r="151" spans="2:18" hidden="1" outlineLevel="1">
      <c r="B151" s="106" t="s">
        <v>689</v>
      </c>
      <c r="C151" s="189">
        <f t="shared" si="39"/>
        <v>4.3253428522108823</v>
      </c>
      <c r="D151" s="157">
        <f t="shared" si="38"/>
        <v>4.4031323194950094</v>
      </c>
      <c r="E151" s="157">
        <f t="shared" si="38"/>
        <v>4.2678419213800289</v>
      </c>
      <c r="F151" s="157">
        <f t="shared" si="38"/>
        <v>4.2311040516381953</v>
      </c>
      <c r="G151" s="157">
        <f t="shared" si="38"/>
        <v>4.2877040891531726</v>
      </c>
      <c r="H151" s="157">
        <f t="shared" si="38"/>
        <v>4.4369318793880002</v>
      </c>
      <c r="I151" s="1"/>
      <c r="J151" s="1"/>
      <c r="K151" s="1"/>
      <c r="L151" s="1"/>
      <c r="M151" s="1"/>
      <c r="N151" s="1"/>
      <c r="O151" s="1"/>
      <c r="P151" s="1"/>
      <c r="Q151" s="1"/>
      <c r="R151" s="1"/>
    </row>
    <row r="152" spans="2:18" hidden="1" outlineLevel="1">
      <c r="B152" s="106" t="s">
        <v>690</v>
      </c>
      <c r="C152" s="189">
        <f t="shared" si="39"/>
        <v>4.3253428522108814</v>
      </c>
      <c r="D152" s="157">
        <f t="shared" si="38"/>
        <v>4.4031323194950085</v>
      </c>
      <c r="E152" s="157">
        <f t="shared" si="38"/>
        <v>4.2678419213800298</v>
      </c>
      <c r="F152" s="157">
        <f t="shared" si="38"/>
        <v>4.2311040516381944</v>
      </c>
      <c r="G152" s="157">
        <f t="shared" si="38"/>
        <v>4.2877040891531726</v>
      </c>
      <c r="H152" s="157">
        <f t="shared" si="38"/>
        <v>4.436931879388001</v>
      </c>
      <c r="I152" s="1"/>
      <c r="J152" s="1"/>
      <c r="K152" s="1"/>
      <c r="L152" s="1"/>
      <c r="M152" s="1"/>
      <c r="N152" s="1"/>
      <c r="O152" s="1"/>
      <c r="P152" s="1"/>
      <c r="Q152" s="1"/>
      <c r="R152" s="1"/>
    </row>
    <row r="153" spans="2:18" hidden="1" outlineLevel="1">
      <c r="B153" s="106" t="s">
        <v>516</v>
      </c>
      <c r="C153" s="189">
        <f t="shared" si="39"/>
        <v>4.3253428522108806</v>
      </c>
      <c r="D153" s="157">
        <f t="shared" si="38"/>
        <v>4.4031323194950085</v>
      </c>
      <c r="E153" s="157">
        <f t="shared" si="38"/>
        <v>4.2678419213800289</v>
      </c>
      <c r="F153" s="157">
        <f t="shared" si="38"/>
        <v>4.2311040516381953</v>
      </c>
      <c r="G153" s="157">
        <f t="shared" si="38"/>
        <v>4.2877040891531726</v>
      </c>
      <c r="H153" s="157">
        <f t="shared" si="38"/>
        <v>4.4369318793880002</v>
      </c>
      <c r="I153" s="1"/>
      <c r="J153" s="1"/>
      <c r="K153" s="1"/>
      <c r="L153" s="1"/>
      <c r="M153" s="1"/>
      <c r="N153" s="1"/>
      <c r="O153" s="1"/>
      <c r="P153" s="1"/>
      <c r="Q153" s="1"/>
      <c r="R153" s="1"/>
    </row>
    <row r="154" spans="2:18" hidden="1" outlineLevel="1">
      <c r="B154" s="106" t="s">
        <v>584</v>
      </c>
      <c r="C154" s="189">
        <f t="shared" si="39"/>
        <v>4.3253428522108823</v>
      </c>
      <c r="D154" s="157">
        <f t="shared" si="38"/>
        <v>4.4031323194950094</v>
      </c>
      <c r="E154" s="157">
        <f t="shared" si="38"/>
        <v>4.2678419213800298</v>
      </c>
      <c r="F154" s="157">
        <f t="shared" si="38"/>
        <v>4.2311040516381953</v>
      </c>
      <c r="G154" s="157">
        <f t="shared" si="38"/>
        <v>4.2877040891531726</v>
      </c>
      <c r="H154" s="157">
        <f t="shared" si="38"/>
        <v>4.4369318793880002</v>
      </c>
      <c r="I154" s="1"/>
      <c r="J154" s="1"/>
      <c r="K154" s="1"/>
      <c r="L154" s="1"/>
      <c r="M154" s="1"/>
      <c r="N154" s="1"/>
      <c r="O154" s="1"/>
      <c r="P154" s="1"/>
      <c r="Q154" s="1"/>
      <c r="R154" s="1"/>
    </row>
    <row r="155" spans="2:18" collapsed="1">
      <c r="D155" s="173"/>
      <c r="E155" s="173"/>
      <c r="F155" s="173"/>
      <c r="G155" s="173"/>
      <c r="H155" s="174"/>
      <c r="I155" s="1"/>
      <c r="J155" s="1"/>
      <c r="K155" s="1"/>
      <c r="L155" s="1"/>
      <c r="M155" s="1"/>
      <c r="N155" s="1"/>
      <c r="O155" s="1"/>
      <c r="P155" s="1"/>
      <c r="Q155" s="1"/>
      <c r="R155" s="1"/>
    </row>
    <row r="156" spans="2:18">
      <c r="B156" s="186" t="s">
        <v>666</v>
      </c>
      <c r="C156" s="186"/>
      <c r="D156" s="187"/>
      <c r="E156" s="187"/>
      <c r="F156" s="187"/>
      <c r="G156" s="187"/>
      <c r="H156" s="188"/>
      <c r="I156" s="1"/>
      <c r="J156" s="1"/>
      <c r="K156" s="1"/>
      <c r="L156" s="1"/>
      <c r="M156" s="1"/>
      <c r="N156" s="1"/>
      <c r="O156" s="1"/>
      <c r="P156" s="1"/>
      <c r="Q156" s="1"/>
      <c r="R156" s="1"/>
    </row>
    <row r="157" spans="2:18">
      <c r="B157" s="106" t="s">
        <v>578</v>
      </c>
      <c r="C157" s="193">
        <f t="shared" ref="C157" si="41">AVERAGE(D157:H157)</f>
        <v>26.956419728082459</v>
      </c>
      <c r="D157" s="157">
        <f>SUM(D147,D137,D127,D117,D107)</f>
        <v>25.159594907120766</v>
      </c>
      <c r="E157" s="157">
        <f t="shared" ref="E157:H157" si="42">SUM(E147,E137,E127,E117,E107)</f>
        <v>26.196357698086196</v>
      </c>
      <c r="F157" s="157">
        <f t="shared" si="42"/>
        <v>27.119628912858914</v>
      </c>
      <c r="G157" s="157">
        <f t="shared" si="42"/>
        <v>27.153192157622094</v>
      </c>
      <c r="H157" s="157">
        <f t="shared" si="42"/>
        <v>29.153324964724334</v>
      </c>
      <c r="I157" s="1"/>
      <c r="J157" s="1"/>
      <c r="K157" s="1"/>
      <c r="L157" s="1"/>
      <c r="M157" s="1"/>
      <c r="N157" s="1"/>
      <c r="O157" s="1"/>
      <c r="P157" s="1"/>
      <c r="Q157" s="1"/>
      <c r="R157" s="1"/>
    </row>
    <row r="158" spans="2:18">
      <c r="B158" s="106" t="s">
        <v>688</v>
      </c>
      <c r="C158" s="193">
        <f t="shared" ref="C158:C164" si="43">AVERAGE(D158:H158)</f>
        <v>50.263593715557946</v>
      </c>
      <c r="D158" s="157">
        <f t="shared" ref="D158:H159" si="44">SUM(D148,D138,D128,D118,D108)</f>
        <v>46.845486939531042</v>
      </c>
      <c r="E158" s="157">
        <f t="shared" si="44"/>
        <v>48.536194863801015</v>
      </c>
      <c r="F158" s="157">
        <f t="shared" si="44"/>
        <v>50.681004996330039</v>
      </c>
      <c r="G158" s="157">
        <f t="shared" si="44"/>
        <v>51.165325880967885</v>
      </c>
      <c r="H158" s="157">
        <f t="shared" si="44"/>
        <v>54.089955897159733</v>
      </c>
      <c r="I158" s="1"/>
      <c r="J158" s="1"/>
      <c r="K158" s="1"/>
      <c r="L158" s="1"/>
      <c r="M158" s="1"/>
      <c r="N158" s="1"/>
      <c r="O158" s="1"/>
      <c r="P158" s="1"/>
      <c r="Q158" s="1"/>
      <c r="R158" s="1"/>
    </row>
    <row r="159" spans="2:18">
      <c r="B159" s="106" t="s">
        <v>691</v>
      </c>
      <c r="C159" s="193">
        <f t="shared" ref="C159" si="45">AVERAGE(D159:H159)</f>
        <v>187.00975797490275</v>
      </c>
      <c r="D159" s="157">
        <f t="shared" si="44"/>
        <v>175.71532064034204</v>
      </c>
      <c r="E159" s="157">
        <f t="shared" si="44"/>
        <v>180.27010829555942</v>
      </c>
      <c r="F159" s="157">
        <f t="shared" si="44"/>
        <v>188.92708194948801</v>
      </c>
      <c r="G159" s="157">
        <f t="shared" si="44"/>
        <v>191.31267616368564</v>
      </c>
      <c r="H159" s="157">
        <f t="shared" si="44"/>
        <v>198.82360282543857</v>
      </c>
      <c r="I159" s="1"/>
      <c r="J159" s="1"/>
      <c r="K159" s="1"/>
      <c r="L159" s="1"/>
      <c r="M159" s="1"/>
      <c r="N159" s="1"/>
      <c r="O159" s="1"/>
      <c r="P159" s="1"/>
      <c r="Q159" s="1"/>
      <c r="R159" s="1"/>
    </row>
    <row r="160" spans="2:18">
      <c r="B160" s="106" t="s">
        <v>581</v>
      </c>
      <c r="C160" s="193">
        <f t="shared" si="43"/>
        <v>37.177310894583186</v>
      </c>
      <c r="D160" s="157">
        <f t="shared" ref="D160:H160" si="46">SUM(D150,D140,D130,D120,D110)</f>
        <v>34.550592547452652</v>
      </c>
      <c r="E160" s="157">
        <f t="shared" si="46"/>
        <v>35.944204707642697</v>
      </c>
      <c r="F160" s="157">
        <f t="shared" si="46"/>
        <v>37.45077373679203</v>
      </c>
      <c r="G160" s="157">
        <f t="shared" si="46"/>
        <v>37.736636964996151</v>
      </c>
      <c r="H160" s="157">
        <f t="shared" si="46"/>
        <v>40.204346516032423</v>
      </c>
      <c r="I160" s="1"/>
      <c r="J160" s="1"/>
      <c r="K160" s="1"/>
      <c r="L160" s="1"/>
      <c r="M160" s="1"/>
      <c r="N160" s="1"/>
      <c r="O160" s="1"/>
      <c r="P160" s="1"/>
      <c r="Q160" s="1"/>
      <c r="R160" s="1"/>
    </row>
    <row r="161" spans="2:18">
      <c r="B161" s="106" t="s">
        <v>689</v>
      </c>
      <c r="C161" s="193">
        <f t="shared" si="43"/>
        <v>80.926267215060122</v>
      </c>
      <c r="D161" s="157">
        <f t="shared" ref="D161:H161" si="47">SUM(D151,D141,D131,D121,D111)</f>
        <v>75.018479860526682</v>
      </c>
      <c r="E161" s="157">
        <f t="shared" si="47"/>
        <v>77.779735892470498</v>
      </c>
      <c r="F161" s="157">
        <f t="shared" si="47"/>
        <v>81.674439468129393</v>
      </c>
      <c r="G161" s="157">
        <f t="shared" si="47"/>
        <v>82.915660303090078</v>
      </c>
      <c r="H161" s="157">
        <f t="shared" si="47"/>
        <v>87.243020551084015</v>
      </c>
      <c r="I161" s="1"/>
      <c r="J161" s="1"/>
      <c r="K161" s="1"/>
      <c r="L161" s="1"/>
      <c r="M161" s="1"/>
      <c r="N161" s="1"/>
      <c r="O161" s="1"/>
      <c r="P161" s="1"/>
      <c r="Q161" s="1"/>
      <c r="R161" s="1"/>
    </row>
    <row r="162" spans="2:18">
      <c r="B162" s="106" t="s">
        <v>690</v>
      </c>
      <c r="C162" s="193">
        <f t="shared" si="43"/>
        <v>217.67243147440496</v>
      </c>
      <c r="D162" s="157">
        <f t="shared" ref="D162:H162" si="48">SUM(D152,D142,D132,D122,D112)</f>
        <v>203.88831356133767</v>
      </c>
      <c r="E162" s="157">
        <f t="shared" si="48"/>
        <v>209.51364932422891</v>
      </c>
      <c r="F162" s="157">
        <f t="shared" si="48"/>
        <v>219.9205164212874</v>
      </c>
      <c r="G162" s="157">
        <f t="shared" si="48"/>
        <v>223.06301058580783</v>
      </c>
      <c r="H162" s="157">
        <f t="shared" si="48"/>
        <v>231.97666747936285</v>
      </c>
      <c r="I162" s="1"/>
      <c r="J162" s="1"/>
      <c r="K162" s="1"/>
      <c r="L162" s="1"/>
      <c r="M162" s="1"/>
      <c r="N162" s="1"/>
      <c r="O162" s="1"/>
      <c r="P162" s="1"/>
      <c r="Q162" s="1"/>
      <c r="R162" s="1"/>
    </row>
    <row r="163" spans="2:18">
      <c r="B163" s="106" t="s">
        <v>516</v>
      </c>
      <c r="C163" s="193">
        <f t="shared" si="43"/>
        <v>12.321880903070683</v>
      </c>
      <c r="D163" s="157">
        <f t="shared" ref="D163:H163" si="49">SUM(D153,D143,D133,D123,D113)</f>
        <v>11.353340107694336</v>
      </c>
      <c r="E163" s="157">
        <f t="shared" si="49"/>
        <v>12.093236835320818</v>
      </c>
      <c r="F163" s="157">
        <f t="shared" si="49"/>
        <v>12.325402075184698</v>
      </c>
      <c r="G163" s="157">
        <f t="shared" si="49"/>
        <v>12.161251659466327</v>
      </c>
      <c r="H163" s="157">
        <f t="shared" si="49"/>
        <v>13.676173837687243</v>
      </c>
      <c r="I163" s="1"/>
      <c r="J163" s="1"/>
      <c r="K163" s="1"/>
      <c r="L163" s="1"/>
      <c r="M163" s="1"/>
      <c r="N163" s="1"/>
      <c r="O163" s="1"/>
      <c r="P163" s="1"/>
      <c r="Q163" s="1"/>
      <c r="R163" s="1"/>
    </row>
    <row r="164" spans="2:18">
      <c r="B164" s="106" t="s">
        <v>584</v>
      </c>
      <c r="C164" s="193">
        <f t="shared" si="43"/>
        <v>12.321880903070687</v>
      </c>
      <c r="D164" s="157">
        <f t="shared" ref="D164:H164" si="50">SUM(D154,D144,D134,D124,D114)</f>
        <v>11.353340107694338</v>
      </c>
      <c r="E164" s="157">
        <f t="shared" si="50"/>
        <v>12.09323683532082</v>
      </c>
      <c r="F164" s="157">
        <f t="shared" si="50"/>
        <v>12.325402075184696</v>
      </c>
      <c r="G164" s="157">
        <f t="shared" si="50"/>
        <v>12.161251659466327</v>
      </c>
      <c r="H164" s="157">
        <f t="shared" si="50"/>
        <v>13.676173837687243</v>
      </c>
      <c r="I164" s="1"/>
      <c r="J164" s="1"/>
      <c r="K164" s="1"/>
      <c r="L164" s="1"/>
      <c r="M164" s="1"/>
      <c r="N164" s="1"/>
      <c r="O164" s="1"/>
      <c r="P164" s="1"/>
      <c r="Q164" s="1"/>
      <c r="R164" s="1"/>
    </row>
    <row r="165" spans="2:18">
      <c r="D165" s="173"/>
      <c r="E165" s="173"/>
      <c r="F165" s="173"/>
      <c r="G165" s="173"/>
      <c r="H165" s="174"/>
      <c r="I165" s="1"/>
      <c r="J165" s="1"/>
      <c r="K165" s="1"/>
      <c r="L165" s="1"/>
      <c r="M165" s="1"/>
      <c r="N165" s="1"/>
      <c r="O165" s="1"/>
      <c r="P165" s="1"/>
      <c r="Q165" s="1"/>
      <c r="R165" s="1"/>
    </row>
    <row r="166" spans="2:18">
      <c r="B166" s="167" t="s">
        <v>669</v>
      </c>
      <c r="C166" s="167"/>
      <c r="D166" s="171"/>
      <c r="E166" s="171"/>
      <c r="F166" s="171"/>
      <c r="G166" s="171"/>
      <c r="H166" s="171"/>
      <c r="I166" s="1"/>
      <c r="J166" s="1"/>
      <c r="K166" s="1"/>
      <c r="L166" s="1"/>
      <c r="M166" s="1"/>
      <c r="N166" s="1"/>
      <c r="O166" s="1"/>
      <c r="P166" s="1"/>
      <c r="Q166" s="1"/>
      <c r="R166" s="1"/>
    </row>
    <row r="167" spans="2:18">
      <c r="D167" s="173"/>
      <c r="E167" s="173"/>
      <c r="F167" s="173"/>
      <c r="G167" s="173"/>
      <c r="H167" s="174"/>
      <c r="I167" s="1"/>
      <c r="J167" s="1"/>
      <c r="K167" s="1"/>
      <c r="L167" s="1"/>
      <c r="M167" s="1"/>
      <c r="N167" s="1"/>
      <c r="O167" s="1"/>
      <c r="P167" s="1"/>
      <c r="Q167" s="1"/>
      <c r="R167" s="1"/>
    </row>
    <row r="168" spans="2:18">
      <c r="B168" s="106" t="s">
        <v>578</v>
      </c>
      <c r="D168" s="173">
        <f>D157*D20</f>
        <v>21196106.552198995</v>
      </c>
      <c r="E168" s="173">
        <f t="shared" ref="D168:H175" si="51">E157*E20</f>
        <v>22332720.750922538</v>
      </c>
      <c r="F168" s="173">
        <f t="shared" si="51"/>
        <v>23383751.027689844</v>
      </c>
      <c r="G168" s="173">
        <f t="shared" si="51"/>
        <v>23695597.677658223</v>
      </c>
      <c r="H168" s="173">
        <f t="shared" si="51"/>
        <v>25788939.48012552</v>
      </c>
      <c r="I168" s="1"/>
      <c r="J168" s="1"/>
      <c r="K168" s="1"/>
      <c r="L168" s="1"/>
      <c r="M168" s="1"/>
      <c r="N168" s="1"/>
      <c r="O168" s="1"/>
      <c r="P168" s="1"/>
      <c r="Q168" s="1"/>
      <c r="R168" s="1"/>
    </row>
    <row r="169" spans="2:18">
      <c r="B169" s="106" t="s">
        <v>688</v>
      </c>
      <c r="D169" s="173">
        <f t="shared" si="51"/>
        <v>333.54279164623841</v>
      </c>
      <c r="E169" s="173">
        <f t="shared" si="51"/>
        <v>349.70174641016592</v>
      </c>
      <c r="F169" s="173">
        <f t="shared" si="51"/>
        <v>369.32355386299406</v>
      </c>
      <c r="G169" s="173">
        <f t="shared" si="51"/>
        <v>377.35826890069762</v>
      </c>
      <c r="H169" s="173">
        <f t="shared" si="51"/>
        <v>404.38344585420305</v>
      </c>
      <c r="I169" s="1"/>
      <c r="J169" s="1"/>
      <c r="K169" s="1"/>
      <c r="L169" s="1"/>
      <c r="M169" s="1"/>
      <c r="N169" s="1"/>
      <c r="O169" s="1"/>
      <c r="P169" s="1"/>
      <c r="Q169" s="1"/>
      <c r="R169" s="1"/>
    </row>
    <row r="170" spans="2:18">
      <c r="B170" s="106" t="s">
        <v>691</v>
      </c>
      <c r="D170" s="173">
        <f t="shared" si="51"/>
        <v>175.71532064034204</v>
      </c>
      <c r="E170" s="173">
        <f t="shared" si="51"/>
        <v>180.27010829555942</v>
      </c>
      <c r="F170" s="173">
        <f t="shared" si="51"/>
        <v>188.92708194948801</v>
      </c>
      <c r="G170" s="173">
        <f t="shared" si="51"/>
        <v>191.31267616368564</v>
      </c>
      <c r="H170" s="173">
        <f t="shared" si="51"/>
        <v>198.82360282543857</v>
      </c>
      <c r="I170" s="1"/>
      <c r="J170" s="1"/>
      <c r="K170" s="1"/>
      <c r="L170" s="1"/>
      <c r="M170" s="1"/>
      <c r="N170" s="1"/>
      <c r="O170" s="1"/>
      <c r="P170" s="1"/>
      <c r="Q170" s="1"/>
      <c r="R170" s="1"/>
    </row>
    <row r="171" spans="2:18">
      <c r="B171" s="106" t="s">
        <v>581</v>
      </c>
      <c r="D171" s="173">
        <f t="shared" si="51"/>
        <v>2701524.2175383633</v>
      </c>
      <c r="E171" s="173">
        <f t="shared" si="51"/>
        <v>2851166.0884837862</v>
      </c>
      <c r="F171" s="173">
        <f t="shared" si="51"/>
        <v>3038023.9984509698</v>
      </c>
      <c r="G171" s="173">
        <f t="shared" si="51"/>
        <v>3126905.8876557932</v>
      </c>
      <c r="H171" s="173">
        <f t="shared" si="51"/>
        <v>3408532.6501769866</v>
      </c>
      <c r="I171" s="1"/>
      <c r="J171" s="1"/>
      <c r="K171" s="1"/>
      <c r="L171" s="1"/>
      <c r="M171" s="1"/>
      <c r="N171" s="1"/>
      <c r="O171" s="1"/>
      <c r="P171" s="1"/>
      <c r="Q171" s="1"/>
      <c r="R171" s="1"/>
    </row>
    <row r="172" spans="2:18">
      <c r="B172" s="106" t="s">
        <v>689</v>
      </c>
      <c r="D172" s="173">
        <f t="shared" si="51"/>
        <v>115179.83183605544</v>
      </c>
      <c r="E172" s="173">
        <f t="shared" si="51"/>
        <v>121432.47914428014</v>
      </c>
      <c r="F172" s="173">
        <f t="shared" si="51"/>
        <v>130404.12445204468</v>
      </c>
      <c r="G172" s="173">
        <f t="shared" si="51"/>
        <v>135226.85244786914</v>
      </c>
      <c r="H172" s="173">
        <f t="shared" si="51"/>
        <v>145579.39288738172</v>
      </c>
      <c r="I172" s="1"/>
      <c r="J172" s="1"/>
      <c r="K172" s="1"/>
      <c r="L172" s="1"/>
      <c r="M172" s="1"/>
      <c r="N172" s="1"/>
      <c r="O172" s="1"/>
      <c r="P172" s="1"/>
      <c r="Q172" s="1"/>
      <c r="R172" s="1"/>
    </row>
    <row r="173" spans="2:18">
      <c r="B173" s="106" t="s">
        <v>690</v>
      </c>
      <c r="D173" s="173">
        <f t="shared" si="51"/>
        <v>76376.389418598425</v>
      </c>
      <c r="E173" s="173">
        <f t="shared" si="51"/>
        <v>79805.796573126325</v>
      </c>
      <c r="F173" s="173">
        <f t="shared" si="51"/>
        <v>85669.183851798807</v>
      </c>
      <c r="G173" s="173">
        <f t="shared" si="51"/>
        <v>88758.029733414849</v>
      </c>
      <c r="H173" s="173">
        <f t="shared" si="51"/>
        <v>94442.447524219882</v>
      </c>
      <c r="I173" s="1"/>
      <c r="J173" s="1"/>
      <c r="K173" s="1"/>
      <c r="L173" s="1"/>
      <c r="M173" s="1"/>
      <c r="N173" s="1"/>
      <c r="O173" s="1"/>
      <c r="P173" s="1"/>
      <c r="Q173" s="1"/>
      <c r="R173" s="1"/>
    </row>
    <row r="174" spans="2:18">
      <c r="B174" s="106" t="s">
        <v>516</v>
      </c>
      <c r="D174" s="173">
        <f t="shared" si="51"/>
        <v>3959737.8634623331</v>
      </c>
      <c r="E174" s="173">
        <f t="shared" si="51"/>
        <v>4152850.4064271292</v>
      </c>
      <c r="F174" s="173">
        <f t="shared" si="51"/>
        <v>4157282.6566354204</v>
      </c>
      <c r="G174" s="173">
        <f t="shared" si="51"/>
        <v>4021336.3255910291</v>
      </c>
      <c r="H174" s="173">
        <f t="shared" si="51"/>
        <v>4423131.809188324</v>
      </c>
      <c r="I174" s="1"/>
      <c r="J174" s="1"/>
      <c r="K174" s="1"/>
      <c r="L174" s="1"/>
      <c r="M174" s="1"/>
      <c r="N174" s="1"/>
      <c r="O174" s="1"/>
      <c r="P174" s="1"/>
      <c r="Q174" s="1"/>
      <c r="R174" s="1"/>
    </row>
    <row r="175" spans="2:18">
      <c r="B175" s="106" t="s">
        <v>584</v>
      </c>
      <c r="D175" s="173">
        <f t="shared" si="51"/>
        <v>903652.81262775324</v>
      </c>
      <c r="E175" s="173">
        <f t="shared" si="51"/>
        <v>1015536.0175444563</v>
      </c>
      <c r="F175" s="173">
        <f t="shared" si="51"/>
        <v>1089058.7876168988</v>
      </c>
      <c r="G175" s="173">
        <f t="shared" si="51"/>
        <v>1128005.6850373282</v>
      </c>
      <c r="H175" s="173">
        <f t="shared" si="51"/>
        <v>1329012.2531911032</v>
      </c>
      <c r="I175" s="1"/>
      <c r="J175" s="1"/>
      <c r="K175" s="1"/>
      <c r="L175" s="1"/>
      <c r="M175" s="1"/>
      <c r="N175" s="1"/>
      <c r="O175" s="1"/>
      <c r="P175" s="1"/>
      <c r="Q175" s="1"/>
      <c r="R175" s="1"/>
    </row>
    <row r="176" spans="2:18">
      <c r="B176" s="68" t="s">
        <v>32</v>
      </c>
      <c r="C176" s="192"/>
      <c r="D176" s="178">
        <f>SUM(D168:D175)</f>
        <v>28953086.925194383</v>
      </c>
      <c r="E176" s="178">
        <f>SUM(E168:E175)</f>
        <v>30554041.510950018</v>
      </c>
      <c r="F176" s="178">
        <f>SUM(F168:F175)</f>
        <v>31884748.029332783</v>
      </c>
      <c r="G176" s="178">
        <f>SUM(G168:G175)</f>
        <v>32196399.129068725</v>
      </c>
      <c r="H176" s="178">
        <f>SUM(H168:H175)</f>
        <v>35190241.240142219</v>
      </c>
      <c r="I176" s="1"/>
      <c r="J176" s="1"/>
      <c r="K176" s="1"/>
      <c r="L176" s="1"/>
      <c r="M176" s="1"/>
      <c r="N176" s="1"/>
      <c r="O176" s="1"/>
      <c r="P176" s="1"/>
      <c r="Q176" s="1"/>
      <c r="R176" s="1"/>
    </row>
    <row r="177" spans="2:18">
      <c r="B177" s="78" t="s">
        <v>433</v>
      </c>
      <c r="C177" s="190"/>
      <c r="D177" s="191">
        <f>D176-D100</f>
        <v>0</v>
      </c>
      <c r="E177" s="191">
        <f t="shared" ref="E177:H177" si="52">E176-E100</f>
        <v>0</v>
      </c>
      <c r="F177" s="191">
        <f t="shared" si="52"/>
        <v>0</v>
      </c>
      <c r="G177" s="191">
        <f t="shared" si="52"/>
        <v>0</v>
      </c>
      <c r="H177" s="191">
        <f t="shared" si="52"/>
        <v>0</v>
      </c>
      <c r="I177" s="1"/>
      <c r="J177" s="1"/>
      <c r="K177" s="1"/>
      <c r="L177" s="1"/>
      <c r="M177" s="1"/>
      <c r="N177" s="1"/>
      <c r="O177" s="1"/>
      <c r="P177" s="1"/>
      <c r="Q177" s="1"/>
      <c r="R177" s="1"/>
    </row>
    <row r="178" spans="2:18">
      <c r="D178" s="173"/>
      <c r="E178" s="173"/>
      <c r="F178" s="173"/>
      <c r="G178" s="173"/>
      <c r="H178" s="174"/>
      <c r="I178" s="1"/>
      <c r="J178" s="1"/>
      <c r="K178" s="1"/>
      <c r="L178" s="1"/>
      <c r="M178" s="1"/>
      <c r="N178" s="1"/>
      <c r="O178" s="1"/>
      <c r="P178" s="1"/>
      <c r="Q178" s="1"/>
      <c r="R178" s="1"/>
    </row>
    <row r="179" spans="2:18">
      <c r="B179" s="325" t="s">
        <v>793</v>
      </c>
      <c r="C179" s="1"/>
      <c r="D179" s="1"/>
      <c r="E179" s="1"/>
      <c r="F179" s="1"/>
      <c r="G179" s="1"/>
      <c r="H179" s="1"/>
      <c r="I179" s="1"/>
      <c r="J179" s="1"/>
      <c r="K179" s="1"/>
      <c r="L179" s="1"/>
      <c r="M179" s="1"/>
      <c r="N179" s="1"/>
      <c r="O179" s="1"/>
      <c r="P179" s="1"/>
      <c r="Q179" s="1"/>
      <c r="R179" s="1"/>
    </row>
    <row r="180" spans="2:18">
      <c r="H180" s="10"/>
      <c r="L180" s="1"/>
      <c r="M180" s="1"/>
      <c r="N180" s="1"/>
      <c r="O180" s="1"/>
      <c r="P180" s="1"/>
      <c r="Q180" s="1"/>
      <c r="R180" s="1"/>
    </row>
    <row r="181" spans="2:18">
      <c r="B181" s="1"/>
      <c r="C181" s="1"/>
      <c r="D181" s="1"/>
      <c r="E181" s="1"/>
      <c r="F181" s="1"/>
      <c r="G181" s="1"/>
      <c r="H181" s="1"/>
      <c r="I181" s="1"/>
      <c r="J181" s="1"/>
      <c r="K181" s="1"/>
      <c r="L181" s="1"/>
      <c r="M181" s="1"/>
      <c r="N181" s="1"/>
      <c r="O181" s="1"/>
      <c r="P181" s="1"/>
      <c r="Q181" s="1"/>
      <c r="R181" s="1"/>
    </row>
    <row r="182" spans="2:18">
      <c r="B182" s="1"/>
      <c r="C182" s="1"/>
      <c r="D182" s="1"/>
      <c r="E182" s="1"/>
      <c r="F182" s="1"/>
      <c r="G182" s="1"/>
      <c r="H182" s="1"/>
      <c r="I182" s="1"/>
      <c r="J182" s="1"/>
      <c r="K182" s="1"/>
      <c r="L182" s="1"/>
      <c r="M182" s="1"/>
      <c r="N182" s="1"/>
      <c r="O182" s="1"/>
      <c r="P182" s="1"/>
      <c r="Q182" s="1"/>
      <c r="R182" s="1"/>
    </row>
    <row r="183" spans="2:18">
      <c r="B183" s="1"/>
      <c r="C183" s="1"/>
      <c r="D183" s="1"/>
      <c r="E183" s="1"/>
      <c r="F183" s="1"/>
      <c r="G183" s="1"/>
      <c r="H183" s="1"/>
      <c r="I183" s="1"/>
      <c r="J183" s="1"/>
      <c r="K183" s="1"/>
      <c r="L183" s="1"/>
      <c r="M183" s="1"/>
      <c r="N183" s="1"/>
      <c r="O183" s="1"/>
      <c r="P183" s="1"/>
      <c r="Q183" s="1"/>
      <c r="R183" s="1"/>
    </row>
    <row r="184" spans="2:18">
      <c r="B184" s="1"/>
      <c r="C184" s="1"/>
      <c r="D184" s="1"/>
      <c r="E184" s="1"/>
      <c r="F184" s="1"/>
      <c r="G184" s="1"/>
      <c r="H184" s="1"/>
      <c r="I184" s="1"/>
      <c r="J184" s="1"/>
      <c r="K184" s="1"/>
      <c r="L184" s="1"/>
      <c r="M184" s="1"/>
      <c r="N184" s="1"/>
      <c r="O184" s="1"/>
      <c r="P184" s="1"/>
      <c r="Q184" s="1"/>
      <c r="R184" s="1"/>
    </row>
    <row r="185" spans="2:18">
      <c r="B185" s="1"/>
      <c r="C185" s="1"/>
      <c r="D185" s="1"/>
      <c r="E185" s="1"/>
      <c r="F185" s="1"/>
      <c r="G185" s="1"/>
      <c r="H185" s="1"/>
      <c r="I185" s="1"/>
      <c r="J185" s="1"/>
      <c r="K185" s="1"/>
      <c r="L185" s="1"/>
      <c r="M185" s="1"/>
      <c r="N185" s="1"/>
      <c r="O185" s="1"/>
      <c r="P185" s="1"/>
      <c r="Q185" s="1"/>
      <c r="R185" s="1"/>
    </row>
    <row r="186" spans="2:18">
      <c r="B186" s="1"/>
      <c r="C186" s="1"/>
      <c r="D186" s="1"/>
      <c r="E186" s="1"/>
      <c r="F186" s="1"/>
      <c r="G186" s="1"/>
      <c r="H186" s="1"/>
      <c r="I186" s="1"/>
      <c r="J186" s="1"/>
      <c r="K186" s="1"/>
      <c r="L186" s="1"/>
      <c r="M186" s="1"/>
      <c r="N186" s="1"/>
      <c r="O186" s="1"/>
      <c r="P186" s="1"/>
      <c r="Q186" s="1"/>
      <c r="R186" s="1"/>
    </row>
    <row r="187" spans="2:18">
      <c r="B187" s="1"/>
      <c r="C187" s="1"/>
      <c r="D187" s="1"/>
      <c r="E187" s="1"/>
      <c r="F187" s="1"/>
      <c r="G187" s="1"/>
      <c r="H187" s="1"/>
      <c r="I187" s="1"/>
      <c r="J187" s="1"/>
      <c r="K187" s="1"/>
      <c r="L187" s="1"/>
      <c r="M187" s="1"/>
      <c r="N187" s="1"/>
      <c r="O187" s="1"/>
      <c r="P187" s="1"/>
      <c r="Q187" s="1"/>
      <c r="R187" s="1"/>
    </row>
    <row r="188" spans="2:18">
      <c r="B188" s="1"/>
      <c r="C188" s="1"/>
      <c r="D188" s="1"/>
      <c r="E188" s="1"/>
      <c r="F188" s="1"/>
      <c r="G188" s="1"/>
      <c r="H188" s="1"/>
      <c r="I188" s="1"/>
      <c r="J188" s="1"/>
      <c r="K188" s="1"/>
      <c r="L188" s="1"/>
      <c r="M188" s="1"/>
      <c r="N188" s="1"/>
      <c r="O188" s="1"/>
      <c r="P188" s="1"/>
      <c r="Q188" s="1"/>
      <c r="R188" s="1"/>
    </row>
    <row r="189" spans="2:18">
      <c r="B189" s="1"/>
      <c r="C189" s="1"/>
      <c r="D189" s="1"/>
      <c r="E189" s="1"/>
      <c r="F189" s="1"/>
      <c r="G189" s="1"/>
      <c r="H189" s="1"/>
      <c r="I189" s="1"/>
      <c r="J189" s="1"/>
      <c r="K189" s="1"/>
      <c r="L189" s="1"/>
      <c r="M189" s="1"/>
      <c r="N189" s="1"/>
      <c r="O189" s="1"/>
      <c r="P189" s="1"/>
      <c r="Q189" s="1"/>
      <c r="R189" s="1"/>
    </row>
    <row r="190" spans="2:18">
      <c r="B190" s="1"/>
      <c r="C190" s="1"/>
      <c r="D190" s="1"/>
      <c r="E190" s="1"/>
      <c r="F190" s="1"/>
      <c r="G190" s="1"/>
      <c r="H190" s="1"/>
      <c r="I190" s="1"/>
      <c r="J190" s="1"/>
      <c r="K190" s="1"/>
      <c r="L190" s="1"/>
      <c r="M190" s="1"/>
      <c r="N190" s="1"/>
      <c r="O190" s="1"/>
      <c r="P190" s="1"/>
      <c r="Q190" s="1"/>
      <c r="R190" s="1"/>
    </row>
    <row r="191" spans="2:18">
      <c r="B191" s="1"/>
      <c r="C191" s="1"/>
      <c r="D191" s="1"/>
      <c r="E191" s="1"/>
      <c r="F191" s="1"/>
      <c r="G191" s="1"/>
      <c r="H191" s="1"/>
      <c r="I191" s="1"/>
      <c r="J191" s="1"/>
      <c r="K191" s="1"/>
      <c r="L191" s="1"/>
      <c r="M191" s="1"/>
      <c r="N191" s="1"/>
      <c r="O191" s="1"/>
      <c r="P191" s="1"/>
      <c r="Q191" s="1"/>
      <c r="R191" s="1"/>
    </row>
    <row r="192" spans="2:18">
      <c r="B192" s="1"/>
      <c r="C192" s="1"/>
      <c r="D192" s="1"/>
      <c r="E192" s="1"/>
      <c r="F192" s="1"/>
      <c r="G192" s="1"/>
      <c r="H192" s="1"/>
      <c r="I192" s="1"/>
      <c r="J192" s="1"/>
      <c r="K192" s="1"/>
      <c r="L192" s="1"/>
      <c r="M192" s="1"/>
      <c r="N192" s="1"/>
      <c r="O192" s="1"/>
      <c r="P192" s="1"/>
      <c r="Q192" s="1"/>
      <c r="R192" s="1"/>
    </row>
    <row r="193" spans="2:18">
      <c r="B193" s="1"/>
      <c r="C193" s="1"/>
      <c r="D193" s="1"/>
      <c r="E193" s="1"/>
      <c r="F193" s="1"/>
      <c r="G193" s="1"/>
      <c r="H193" s="1"/>
      <c r="I193" s="1"/>
      <c r="J193" s="1"/>
      <c r="K193" s="1"/>
      <c r="L193" s="1"/>
      <c r="M193" s="1"/>
      <c r="N193" s="1"/>
      <c r="O193" s="1"/>
      <c r="P193" s="1"/>
      <c r="Q193" s="1"/>
      <c r="R193" s="1"/>
    </row>
    <row r="194" spans="2:18">
      <c r="B194" s="1"/>
      <c r="C194" s="1"/>
      <c r="D194" s="1"/>
      <c r="E194" s="1"/>
      <c r="F194" s="1"/>
      <c r="G194" s="1"/>
      <c r="H194" s="1"/>
      <c r="I194" s="1"/>
      <c r="J194" s="1"/>
      <c r="K194" s="1"/>
      <c r="L194" s="1"/>
      <c r="M194" s="1"/>
      <c r="N194" s="1"/>
      <c r="O194" s="1"/>
      <c r="P194" s="1"/>
      <c r="Q194" s="1"/>
      <c r="R194" s="1"/>
    </row>
    <row r="195" spans="2:18">
      <c r="B195" s="1"/>
      <c r="C195" s="1"/>
      <c r="D195" s="1"/>
      <c r="E195" s="1"/>
      <c r="F195" s="1"/>
      <c r="G195" s="1"/>
      <c r="H195" s="1"/>
      <c r="I195" s="1"/>
      <c r="J195" s="1"/>
      <c r="K195" s="1"/>
      <c r="L195" s="1"/>
      <c r="M195" s="1"/>
      <c r="N195" s="1"/>
      <c r="O195" s="1"/>
      <c r="P195" s="1"/>
      <c r="Q195" s="1"/>
      <c r="R195" s="1"/>
    </row>
    <row r="196" spans="2:18">
      <c r="B196" s="1"/>
      <c r="C196" s="1"/>
      <c r="D196" s="1"/>
      <c r="E196" s="1"/>
      <c r="F196" s="1"/>
      <c r="G196" s="1"/>
      <c r="H196" s="1"/>
      <c r="I196" s="1"/>
      <c r="J196" s="1"/>
      <c r="K196" s="1"/>
      <c r="L196" s="1"/>
      <c r="M196" s="1"/>
      <c r="N196" s="1"/>
      <c r="O196" s="1"/>
      <c r="P196" s="1"/>
      <c r="Q196" s="1"/>
      <c r="R196" s="1"/>
    </row>
    <row r="197" spans="2:18" hidden="1" outlineLevel="1">
      <c r="B197" s="1"/>
      <c r="C197" s="1"/>
      <c r="D197" s="1"/>
      <c r="E197" s="1"/>
      <c r="F197" s="1"/>
      <c r="G197" s="1"/>
      <c r="H197" s="1"/>
      <c r="I197" s="1"/>
      <c r="J197" s="1"/>
      <c r="K197" s="1"/>
      <c r="L197" s="1"/>
      <c r="M197" s="1"/>
      <c r="N197" s="1"/>
      <c r="O197" s="1"/>
      <c r="P197" s="1"/>
      <c r="Q197" s="1"/>
      <c r="R197" s="1"/>
    </row>
    <row r="198" spans="2:18" hidden="1" outlineLevel="1">
      <c r="B198" s="1"/>
      <c r="C198" s="1"/>
      <c r="D198" s="1"/>
      <c r="E198" s="1"/>
      <c r="F198" s="1"/>
      <c r="G198" s="1"/>
      <c r="H198" s="1"/>
      <c r="I198" s="1"/>
      <c r="J198" s="1"/>
      <c r="K198" s="1"/>
      <c r="L198" s="1"/>
      <c r="M198" s="1"/>
      <c r="N198" s="1"/>
      <c r="O198" s="1"/>
      <c r="P198" s="1"/>
      <c r="Q198" s="1"/>
      <c r="R198" s="1"/>
    </row>
    <row r="199" spans="2:18" hidden="1" outlineLevel="1">
      <c r="B199" s="1"/>
      <c r="C199" s="1"/>
      <c r="D199" s="1"/>
      <c r="E199" s="1"/>
      <c r="F199" s="1"/>
      <c r="G199" s="1"/>
      <c r="H199" s="1"/>
      <c r="I199" s="1"/>
      <c r="J199" s="1"/>
      <c r="K199" s="1"/>
      <c r="L199" s="1"/>
      <c r="M199" s="1"/>
      <c r="N199" s="1"/>
      <c r="O199" s="1"/>
      <c r="P199" s="1"/>
      <c r="Q199" s="1"/>
      <c r="R199" s="1"/>
    </row>
    <row r="200" spans="2:18" hidden="1" outlineLevel="1">
      <c r="B200" s="1"/>
      <c r="C200" s="1"/>
      <c r="D200" s="1"/>
      <c r="E200" s="1"/>
      <c r="F200" s="1"/>
      <c r="G200" s="1"/>
      <c r="H200" s="1"/>
      <c r="I200" s="1"/>
      <c r="J200" s="1"/>
      <c r="K200" s="1"/>
      <c r="L200" s="1"/>
      <c r="M200" s="1"/>
      <c r="N200" s="1"/>
      <c r="O200" s="1"/>
      <c r="P200" s="1"/>
      <c r="Q200" s="1"/>
      <c r="R200" s="1"/>
    </row>
    <row r="201" spans="2:18" hidden="1" outlineLevel="1">
      <c r="B201" s="1"/>
      <c r="C201" s="1"/>
      <c r="D201" s="1"/>
      <c r="E201" s="1"/>
      <c r="F201" s="1"/>
      <c r="G201" s="1"/>
      <c r="H201" s="1"/>
      <c r="I201" s="1"/>
      <c r="J201" s="1"/>
      <c r="K201" s="1"/>
      <c r="L201" s="1"/>
      <c r="M201" s="1"/>
      <c r="N201" s="1"/>
      <c r="O201" s="1"/>
      <c r="P201" s="1"/>
      <c r="Q201" s="1"/>
      <c r="R201" s="1"/>
    </row>
    <row r="202" spans="2:18" hidden="1" outlineLevel="1">
      <c r="B202" s="1"/>
      <c r="C202" s="1"/>
      <c r="D202" s="1"/>
      <c r="E202" s="1"/>
      <c r="F202" s="1"/>
      <c r="G202" s="1"/>
      <c r="H202" s="1"/>
      <c r="I202" s="1"/>
      <c r="J202" s="1"/>
      <c r="K202" s="1"/>
      <c r="L202" s="1"/>
      <c r="M202" s="1"/>
      <c r="N202" s="1"/>
      <c r="O202" s="1"/>
      <c r="P202" s="1"/>
      <c r="Q202" s="1"/>
      <c r="R202" s="1"/>
    </row>
    <row r="203" spans="2:18" hidden="1" outlineLevel="1">
      <c r="B203" s="1"/>
      <c r="C203" s="1"/>
      <c r="D203" s="1"/>
      <c r="E203" s="1"/>
      <c r="F203" s="1"/>
      <c r="G203" s="1"/>
      <c r="H203" s="1"/>
      <c r="I203" s="1"/>
      <c r="J203" s="1"/>
      <c r="K203" s="1"/>
      <c r="L203" s="1"/>
      <c r="M203" s="1"/>
      <c r="N203" s="1"/>
      <c r="O203" s="1"/>
      <c r="P203" s="1"/>
      <c r="Q203" s="1"/>
      <c r="R203" s="1"/>
    </row>
    <row r="204" spans="2:18" hidden="1" outlineLevel="1">
      <c r="B204" s="1"/>
      <c r="C204" s="1"/>
      <c r="D204" s="1"/>
      <c r="E204" s="1"/>
      <c r="F204" s="1"/>
      <c r="G204" s="1"/>
      <c r="H204" s="1"/>
      <c r="I204" s="1"/>
      <c r="J204" s="1"/>
      <c r="K204" s="1"/>
      <c r="L204" s="1"/>
      <c r="M204" s="1"/>
      <c r="N204" s="1"/>
      <c r="O204" s="1"/>
      <c r="P204" s="1"/>
      <c r="Q204" s="1"/>
      <c r="R204" s="1"/>
    </row>
    <row r="205" spans="2:18" hidden="1" outlineLevel="1">
      <c r="B205" s="1"/>
      <c r="C205" s="1"/>
      <c r="D205" s="1"/>
      <c r="E205" s="1"/>
      <c r="F205" s="1"/>
      <c r="G205" s="1"/>
      <c r="H205" s="1"/>
      <c r="I205" s="1"/>
      <c r="J205" s="1"/>
      <c r="K205" s="1"/>
      <c r="L205" s="1"/>
      <c r="M205" s="1"/>
      <c r="N205" s="1"/>
      <c r="O205" s="1"/>
      <c r="P205" s="1"/>
      <c r="Q205" s="1"/>
      <c r="R205" s="1"/>
    </row>
    <row r="206" spans="2:18" hidden="1" outlineLevel="1">
      <c r="B206" s="1"/>
      <c r="C206" s="1"/>
      <c r="D206" s="1"/>
      <c r="E206" s="1"/>
      <c r="F206" s="1"/>
      <c r="G206" s="1"/>
      <c r="H206" s="1"/>
      <c r="I206" s="1"/>
      <c r="J206" s="1"/>
      <c r="K206" s="1"/>
      <c r="L206" s="1"/>
      <c r="M206" s="1"/>
      <c r="N206" s="1"/>
      <c r="O206" s="1"/>
      <c r="P206" s="1"/>
      <c r="Q206" s="1"/>
      <c r="R206" s="1"/>
    </row>
    <row r="207" spans="2:18" hidden="1" outlineLevel="1">
      <c r="B207" s="1"/>
      <c r="C207" s="1"/>
      <c r="D207" s="1"/>
      <c r="E207" s="1"/>
      <c r="F207" s="1"/>
      <c r="G207" s="1"/>
      <c r="H207" s="1"/>
      <c r="I207" s="1"/>
      <c r="J207" s="1"/>
      <c r="K207" s="1"/>
      <c r="L207" s="1"/>
      <c r="M207" s="1"/>
      <c r="N207" s="1"/>
      <c r="O207" s="1"/>
      <c r="P207" s="1"/>
      <c r="Q207" s="1"/>
      <c r="R207" s="1"/>
    </row>
    <row r="208" spans="2:18" hidden="1" outlineLevel="1">
      <c r="B208" s="1"/>
      <c r="C208" s="1"/>
      <c r="D208" s="1"/>
      <c r="E208" s="1"/>
      <c r="F208" s="1"/>
      <c r="G208" s="1"/>
      <c r="H208" s="1"/>
      <c r="I208" s="1"/>
      <c r="J208" s="1"/>
      <c r="K208" s="1"/>
      <c r="L208" s="1"/>
      <c r="M208" s="1"/>
      <c r="N208" s="1"/>
      <c r="O208" s="1"/>
      <c r="P208" s="1"/>
      <c r="Q208" s="1"/>
      <c r="R208" s="1"/>
    </row>
    <row r="209" spans="2:18" hidden="1" outlineLevel="1">
      <c r="B209" s="1"/>
      <c r="C209" s="1"/>
      <c r="D209" s="1"/>
      <c r="E209" s="1"/>
      <c r="F209" s="1"/>
      <c r="G209" s="1"/>
      <c r="H209" s="1"/>
      <c r="I209" s="1"/>
      <c r="J209" s="1"/>
      <c r="K209" s="1"/>
      <c r="L209" s="1"/>
      <c r="M209" s="1"/>
      <c r="N209" s="1"/>
      <c r="O209" s="1"/>
      <c r="P209" s="1"/>
      <c r="Q209" s="1"/>
      <c r="R209" s="1"/>
    </row>
    <row r="210" spans="2:18" hidden="1" outlineLevel="1">
      <c r="B210" s="1"/>
      <c r="C210" s="1"/>
      <c r="D210" s="1"/>
      <c r="E210" s="1"/>
      <c r="F210" s="1"/>
      <c r="G210" s="1"/>
      <c r="H210" s="1"/>
      <c r="I210" s="1"/>
      <c r="J210" s="1"/>
      <c r="K210" s="1"/>
      <c r="L210" s="1"/>
      <c r="M210" s="1"/>
      <c r="N210" s="1"/>
      <c r="O210" s="1"/>
      <c r="P210" s="1"/>
      <c r="Q210" s="1"/>
      <c r="R210" s="1"/>
    </row>
    <row r="211" spans="2:18" hidden="1" outlineLevel="1">
      <c r="B211" s="1"/>
      <c r="C211" s="1"/>
      <c r="D211" s="1"/>
      <c r="E211" s="1"/>
      <c r="F211" s="1"/>
      <c r="G211" s="1"/>
      <c r="H211" s="1"/>
      <c r="I211" s="1"/>
      <c r="J211" s="1"/>
      <c r="K211" s="1"/>
      <c r="L211" s="1"/>
      <c r="M211" s="1"/>
      <c r="N211" s="1"/>
      <c r="O211" s="1"/>
      <c r="P211" s="1"/>
      <c r="Q211" s="1"/>
      <c r="R211" s="1"/>
    </row>
    <row r="212" spans="2:18" hidden="1" outlineLevel="1">
      <c r="B212" s="1"/>
      <c r="C212" s="1"/>
      <c r="D212" s="1"/>
      <c r="E212" s="1"/>
      <c r="F212" s="1"/>
      <c r="G212" s="1"/>
      <c r="H212" s="1"/>
      <c r="I212" s="1"/>
      <c r="J212" s="1"/>
      <c r="K212" s="1"/>
      <c r="L212" s="1"/>
      <c r="M212" s="1"/>
      <c r="N212" s="1"/>
      <c r="O212" s="1"/>
      <c r="P212" s="1"/>
      <c r="Q212" s="1"/>
      <c r="R212" s="1"/>
    </row>
    <row r="213" spans="2:18" hidden="1" outlineLevel="1">
      <c r="B213" s="1"/>
      <c r="C213" s="1"/>
      <c r="D213" s="1"/>
      <c r="E213" s="1"/>
      <c r="F213" s="1"/>
      <c r="G213" s="1"/>
      <c r="H213" s="1"/>
      <c r="I213" s="1"/>
      <c r="J213" s="1"/>
      <c r="K213" s="1"/>
      <c r="L213" s="1"/>
      <c r="M213" s="1"/>
      <c r="N213" s="1"/>
      <c r="O213" s="1"/>
      <c r="P213" s="1"/>
      <c r="Q213" s="1"/>
      <c r="R213" s="1"/>
    </row>
    <row r="214" spans="2:18" hidden="1" outlineLevel="1">
      <c r="B214" s="1"/>
      <c r="C214" s="1"/>
      <c r="D214" s="1"/>
      <c r="E214" s="1"/>
      <c r="F214" s="1"/>
      <c r="G214" s="1"/>
      <c r="H214" s="1"/>
      <c r="I214" s="1"/>
      <c r="J214" s="1"/>
      <c r="K214" s="1"/>
      <c r="L214" s="1"/>
      <c r="M214" s="1"/>
      <c r="N214" s="1"/>
      <c r="O214" s="1"/>
      <c r="P214" s="1"/>
      <c r="Q214" s="1"/>
      <c r="R214" s="1"/>
    </row>
    <row r="215" spans="2:18" hidden="1" outlineLevel="1">
      <c r="B215" s="1"/>
      <c r="C215" s="1"/>
      <c r="D215" s="1"/>
      <c r="E215" s="1"/>
      <c r="F215" s="1"/>
      <c r="G215" s="1"/>
      <c r="H215" s="1"/>
      <c r="I215" s="1"/>
      <c r="J215" s="1"/>
      <c r="K215" s="1"/>
      <c r="L215" s="1"/>
      <c r="M215" s="1"/>
      <c r="N215" s="1"/>
      <c r="O215" s="1"/>
      <c r="P215" s="1"/>
      <c r="Q215" s="1"/>
      <c r="R215" s="1"/>
    </row>
    <row r="216" spans="2:18" hidden="1" outlineLevel="1">
      <c r="B216" s="1"/>
      <c r="C216" s="1"/>
      <c r="D216" s="1"/>
      <c r="E216" s="1"/>
      <c r="F216" s="1"/>
      <c r="G216" s="1"/>
      <c r="H216" s="1"/>
      <c r="I216" s="1"/>
      <c r="J216" s="1"/>
      <c r="K216" s="1"/>
      <c r="L216" s="1"/>
      <c r="M216" s="1"/>
      <c r="N216" s="1"/>
      <c r="O216" s="1"/>
      <c r="P216" s="1"/>
      <c r="Q216" s="1"/>
      <c r="R216" s="1"/>
    </row>
    <row r="217" spans="2:18" hidden="1" outlineLevel="1">
      <c r="B217" s="1"/>
      <c r="C217" s="1"/>
      <c r="D217" s="1"/>
      <c r="E217" s="1"/>
      <c r="F217" s="1"/>
      <c r="G217" s="1"/>
      <c r="H217" s="1"/>
      <c r="I217" s="1"/>
      <c r="J217" s="1"/>
      <c r="K217" s="1"/>
      <c r="L217" s="1"/>
      <c r="M217" s="1"/>
      <c r="N217" s="1"/>
      <c r="O217" s="1"/>
      <c r="P217" s="1"/>
      <c r="Q217" s="1"/>
      <c r="R217" s="1"/>
    </row>
    <row r="218" spans="2:18" hidden="1" outlineLevel="1">
      <c r="B218" s="1"/>
      <c r="C218" s="1"/>
      <c r="D218" s="1"/>
      <c r="E218" s="1"/>
      <c r="F218" s="1"/>
      <c r="G218" s="1"/>
      <c r="H218" s="1"/>
      <c r="I218" s="1"/>
      <c r="J218" s="1"/>
      <c r="K218" s="1"/>
      <c r="L218" s="1"/>
      <c r="M218" s="1"/>
      <c r="N218" s="1"/>
      <c r="O218" s="1"/>
      <c r="P218" s="1"/>
      <c r="Q218" s="1"/>
      <c r="R218" s="1"/>
    </row>
    <row r="219" spans="2:18" hidden="1" outlineLevel="1">
      <c r="B219" s="1"/>
      <c r="C219" s="1"/>
      <c r="D219" s="1"/>
      <c r="E219" s="1"/>
      <c r="F219" s="1"/>
      <c r="G219" s="1"/>
      <c r="H219" s="1"/>
      <c r="I219" s="1"/>
      <c r="J219" s="1"/>
      <c r="K219" s="1"/>
      <c r="L219" s="1"/>
      <c r="M219" s="1"/>
      <c r="N219" s="1"/>
      <c r="O219" s="1"/>
      <c r="P219" s="1"/>
      <c r="Q219" s="1"/>
      <c r="R219" s="1"/>
    </row>
    <row r="220" spans="2:18" hidden="1" outlineLevel="1">
      <c r="B220" s="1"/>
      <c r="C220" s="1"/>
      <c r="D220" s="1"/>
      <c r="E220" s="1"/>
      <c r="F220" s="1"/>
      <c r="G220" s="1"/>
      <c r="H220" s="1"/>
      <c r="I220" s="1"/>
      <c r="J220" s="1"/>
      <c r="K220" s="1"/>
      <c r="L220" s="1"/>
      <c r="M220" s="1"/>
      <c r="N220" s="1"/>
      <c r="O220" s="1"/>
      <c r="P220" s="1"/>
      <c r="Q220" s="1"/>
      <c r="R220" s="1"/>
    </row>
    <row r="221" spans="2:18" hidden="1" outlineLevel="1">
      <c r="B221" s="1"/>
      <c r="C221" s="1"/>
      <c r="D221" s="1"/>
      <c r="E221" s="1"/>
      <c r="F221" s="1"/>
      <c r="G221" s="1"/>
      <c r="H221" s="1"/>
      <c r="I221" s="1"/>
      <c r="J221" s="1"/>
      <c r="K221" s="1"/>
      <c r="L221" s="1"/>
      <c r="M221" s="1"/>
      <c r="N221" s="1"/>
      <c r="O221" s="1"/>
      <c r="P221" s="1"/>
      <c r="Q221" s="1"/>
      <c r="R221" s="1"/>
    </row>
    <row r="222" spans="2:18" hidden="1" outlineLevel="1">
      <c r="B222" s="1"/>
      <c r="C222" s="1"/>
      <c r="D222" s="1"/>
      <c r="E222" s="1"/>
      <c r="F222" s="1"/>
      <c r="G222" s="1"/>
      <c r="H222" s="1"/>
      <c r="I222" s="1"/>
      <c r="J222" s="1"/>
      <c r="K222" s="1"/>
      <c r="L222" s="1"/>
      <c r="M222" s="1"/>
      <c r="N222" s="1"/>
      <c r="O222" s="1"/>
      <c r="P222" s="1"/>
      <c r="Q222" s="1"/>
      <c r="R222" s="1"/>
    </row>
    <row r="223" spans="2:18" hidden="1" outlineLevel="1">
      <c r="B223" s="1"/>
      <c r="C223" s="1"/>
      <c r="D223" s="1"/>
      <c r="E223" s="1"/>
      <c r="F223" s="1"/>
      <c r="G223" s="1"/>
      <c r="H223" s="1"/>
      <c r="I223" s="1"/>
      <c r="J223" s="1"/>
      <c r="K223" s="1"/>
      <c r="L223" s="1"/>
      <c r="M223" s="1"/>
      <c r="N223" s="1"/>
      <c r="O223" s="1"/>
      <c r="P223" s="1"/>
      <c r="Q223" s="1"/>
      <c r="R223" s="1"/>
    </row>
    <row r="224" spans="2:18" hidden="1" outlineLevel="1">
      <c r="B224" s="1"/>
      <c r="C224" s="1"/>
      <c r="D224" s="1"/>
      <c r="E224" s="1"/>
      <c r="F224" s="1"/>
      <c r="G224" s="1"/>
      <c r="H224" s="1"/>
      <c r="I224" s="1"/>
      <c r="J224" s="1"/>
      <c r="K224" s="1"/>
      <c r="L224" s="1"/>
      <c r="M224" s="1"/>
      <c r="N224" s="1"/>
      <c r="O224" s="1"/>
      <c r="P224" s="1"/>
      <c r="Q224" s="1"/>
      <c r="R224" s="1"/>
    </row>
    <row r="225" spans="2:18" hidden="1" outlineLevel="1">
      <c r="B225" s="1"/>
      <c r="C225" s="1"/>
      <c r="D225" s="1"/>
      <c r="E225" s="1"/>
      <c r="F225" s="1"/>
      <c r="G225" s="1"/>
      <c r="H225" s="1"/>
      <c r="I225" s="1"/>
      <c r="J225" s="1"/>
      <c r="K225" s="1"/>
      <c r="L225" s="1"/>
      <c r="M225" s="1"/>
      <c r="N225" s="1"/>
      <c r="O225" s="1"/>
      <c r="P225" s="1"/>
      <c r="Q225" s="1"/>
      <c r="R225" s="1"/>
    </row>
    <row r="226" spans="2:18" hidden="1" outlineLevel="1">
      <c r="B226" s="1"/>
      <c r="C226" s="1"/>
      <c r="D226" s="1"/>
      <c r="E226" s="1"/>
      <c r="F226" s="1"/>
      <c r="G226" s="1"/>
      <c r="H226" s="1"/>
      <c r="I226" s="1"/>
      <c r="J226" s="1"/>
      <c r="K226" s="1"/>
      <c r="L226" s="1"/>
      <c r="M226" s="1"/>
      <c r="N226" s="1"/>
      <c r="O226" s="1"/>
      <c r="P226" s="1"/>
      <c r="Q226" s="1"/>
      <c r="R226" s="1"/>
    </row>
    <row r="227" spans="2:18" hidden="1" outlineLevel="1">
      <c r="B227" s="1"/>
      <c r="C227" s="1"/>
      <c r="D227" s="1"/>
      <c r="E227" s="1"/>
      <c r="F227" s="1"/>
      <c r="G227" s="1"/>
      <c r="H227" s="1"/>
      <c r="I227" s="1"/>
      <c r="J227" s="1"/>
      <c r="K227" s="1"/>
      <c r="L227" s="1"/>
      <c r="M227" s="1"/>
      <c r="N227" s="1"/>
      <c r="O227" s="1"/>
      <c r="P227" s="1"/>
      <c r="Q227" s="1"/>
      <c r="R227" s="1"/>
    </row>
    <row r="228" spans="2:18" hidden="1" outlineLevel="1">
      <c r="B228" s="1"/>
      <c r="C228" s="1"/>
      <c r="D228" s="1"/>
      <c r="E228" s="1"/>
      <c r="F228" s="1"/>
      <c r="G228" s="1"/>
      <c r="H228" s="1"/>
      <c r="I228" s="1"/>
      <c r="J228" s="1"/>
      <c r="K228" s="1"/>
      <c r="L228" s="1"/>
      <c r="M228" s="1"/>
      <c r="N228" s="1"/>
      <c r="O228" s="1"/>
      <c r="P228" s="1"/>
      <c r="Q228" s="1"/>
      <c r="R228" s="1"/>
    </row>
    <row r="229" spans="2:18" hidden="1" outlineLevel="1">
      <c r="B229" s="1"/>
      <c r="C229" s="1"/>
      <c r="D229" s="1"/>
      <c r="E229" s="1"/>
      <c r="F229" s="1"/>
      <c r="G229" s="1"/>
      <c r="H229" s="1"/>
      <c r="I229" s="1"/>
      <c r="J229" s="1"/>
      <c r="K229" s="1"/>
      <c r="L229" s="1"/>
      <c r="M229" s="1"/>
      <c r="N229" s="1"/>
      <c r="O229" s="1"/>
      <c r="P229" s="1"/>
      <c r="Q229" s="1"/>
      <c r="R229" s="1"/>
    </row>
    <row r="230" spans="2:18" hidden="1" outlineLevel="1">
      <c r="B230" s="1"/>
      <c r="C230" s="1"/>
      <c r="D230" s="1"/>
      <c r="E230" s="1"/>
      <c r="F230" s="1"/>
      <c r="G230" s="1"/>
      <c r="H230" s="1"/>
      <c r="I230" s="1"/>
      <c r="J230" s="1"/>
      <c r="K230" s="1"/>
      <c r="L230" s="1"/>
      <c r="M230" s="1"/>
      <c r="N230" s="1"/>
      <c r="O230" s="1"/>
      <c r="P230" s="1"/>
      <c r="Q230" s="1"/>
      <c r="R230" s="1"/>
    </row>
    <row r="231" spans="2:18" hidden="1" outlineLevel="1">
      <c r="B231" s="1"/>
      <c r="C231" s="1"/>
      <c r="D231" s="1"/>
      <c r="E231" s="1"/>
      <c r="F231" s="1"/>
      <c r="G231" s="1"/>
      <c r="H231" s="1"/>
      <c r="I231" s="1"/>
      <c r="J231" s="1"/>
      <c r="K231" s="1"/>
      <c r="L231" s="1"/>
      <c r="M231" s="1"/>
      <c r="N231" s="1"/>
      <c r="O231" s="1"/>
      <c r="P231" s="1"/>
      <c r="Q231" s="1"/>
      <c r="R231" s="1"/>
    </row>
    <row r="232" spans="2:18" hidden="1" outlineLevel="1">
      <c r="B232" s="1"/>
      <c r="C232" s="1"/>
      <c r="D232" s="1"/>
      <c r="E232" s="1"/>
      <c r="F232" s="1"/>
      <c r="G232" s="1"/>
      <c r="H232" s="1"/>
      <c r="I232" s="1"/>
      <c r="J232" s="1"/>
      <c r="K232" s="1"/>
      <c r="L232" s="1"/>
      <c r="M232" s="1"/>
      <c r="N232" s="1"/>
      <c r="O232" s="1"/>
      <c r="P232" s="1"/>
      <c r="Q232" s="1"/>
      <c r="R232" s="1"/>
    </row>
    <row r="233" spans="2:18" hidden="1" outlineLevel="1">
      <c r="B233" s="1"/>
      <c r="C233" s="1"/>
      <c r="D233" s="1"/>
      <c r="E233" s="1"/>
      <c r="F233" s="1"/>
      <c r="G233" s="1"/>
      <c r="H233" s="1"/>
      <c r="I233" s="1"/>
      <c r="J233" s="1"/>
      <c r="K233" s="1"/>
      <c r="L233" s="1"/>
      <c r="M233" s="1"/>
      <c r="N233" s="1"/>
      <c r="O233" s="1"/>
      <c r="P233" s="1"/>
      <c r="Q233" s="1"/>
      <c r="R233" s="1"/>
    </row>
    <row r="234" spans="2:18" hidden="1" outlineLevel="1">
      <c r="B234" s="1"/>
      <c r="C234" s="1"/>
      <c r="D234" s="1"/>
      <c r="E234" s="1"/>
      <c r="F234" s="1"/>
      <c r="G234" s="1"/>
      <c r="H234" s="1"/>
      <c r="I234" s="1"/>
      <c r="J234" s="1"/>
      <c r="K234" s="1"/>
      <c r="L234" s="1"/>
      <c r="M234" s="1"/>
      <c r="N234" s="1"/>
      <c r="O234" s="1"/>
      <c r="P234" s="1"/>
      <c r="Q234" s="1"/>
      <c r="R234" s="1"/>
    </row>
    <row r="235" spans="2:18" hidden="1" outlineLevel="1">
      <c r="B235" s="1"/>
      <c r="C235" s="1"/>
      <c r="D235" s="1"/>
      <c r="E235" s="1"/>
      <c r="F235" s="1"/>
      <c r="G235" s="1"/>
      <c r="H235" s="1"/>
      <c r="I235" s="1"/>
      <c r="J235" s="1"/>
      <c r="K235" s="1"/>
      <c r="L235" s="1"/>
      <c r="M235" s="1"/>
      <c r="N235" s="1"/>
      <c r="O235" s="1"/>
      <c r="P235" s="1"/>
      <c r="Q235" s="1"/>
      <c r="R235" s="1"/>
    </row>
    <row r="236" spans="2:18" hidden="1" outlineLevel="1">
      <c r="B236" s="1"/>
      <c r="C236" s="1"/>
      <c r="D236" s="1"/>
      <c r="E236" s="1"/>
      <c r="F236" s="1"/>
      <c r="G236" s="1"/>
      <c r="H236" s="1"/>
      <c r="I236" s="1"/>
      <c r="J236" s="1"/>
      <c r="K236" s="1"/>
      <c r="L236" s="1"/>
      <c r="M236" s="1"/>
      <c r="N236" s="1"/>
      <c r="O236" s="1"/>
      <c r="P236" s="1"/>
      <c r="Q236" s="1"/>
      <c r="R236" s="1"/>
    </row>
    <row r="237" spans="2:18" hidden="1" outlineLevel="1">
      <c r="B237" s="1"/>
      <c r="C237" s="1"/>
      <c r="D237" s="1"/>
      <c r="E237" s="1"/>
      <c r="F237" s="1"/>
      <c r="G237" s="1"/>
      <c r="H237" s="1"/>
      <c r="I237" s="1"/>
      <c r="J237" s="1"/>
      <c r="K237" s="1"/>
      <c r="L237" s="1"/>
      <c r="M237" s="1"/>
      <c r="N237" s="1"/>
      <c r="O237" s="1"/>
      <c r="P237" s="1"/>
      <c r="Q237" s="1"/>
      <c r="R237" s="1"/>
    </row>
    <row r="238" spans="2:18" hidden="1" outlineLevel="1">
      <c r="B238" s="1"/>
      <c r="C238" s="1"/>
      <c r="D238" s="1"/>
      <c r="E238" s="1"/>
      <c r="F238" s="1"/>
      <c r="G238" s="1"/>
      <c r="H238" s="1"/>
      <c r="I238" s="1"/>
      <c r="J238" s="1"/>
      <c r="K238" s="1"/>
      <c r="L238" s="1"/>
      <c r="M238" s="1"/>
      <c r="N238" s="1"/>
      <c r="O238" s="1"/>
      <c r="P238" s="1"/>
      <c r="Q238" s="1"/>
      <c r="R238" s="1"/>
    </row>
    <row r="239" spans="2:18" hidden="1" outlineLevel="1">
      <c r="B239" s="1"/>
      <c r="C239" s="1"/>
      <c r="D239" s="1"/>
      <c r="E239" s="1"/>
      <c r="F239" s="1"/>
      <c r="G239" s="1"/>
      <c r="H239" s="1"/>
      <c r="I239" s="1"/>
      <c r="J239" s="1"/>
      <c r="K239" s="1"/>
      <c r="L239" s="1"/>
      <c r="M239" s="1"/>
      <c r="N239" s="1"/>
      <c r="O239" s="1"/>
      <c r="P239" s="1"/>
      <c r="Q239" s="1"/>
      <c r="R239" s="1"/>
    </row>
    <row r="240" spans="2:18" hidden="1" outlineLevel="1">
      <c r="B240" s="1"/>
      <c r="C240" s="1"/>
      <c r="D240" s="1"/>
      <c r="E240" s="1"/>
      <c r="F240" s="1"/>
      <c r="G240" s="1"/>
      <c r="H240" s="1"/>
      <c r="I240" s="1"/>
      <c r="J240" s="1"/>
      <c r="K240" s="1"/>
      <c r="L240" s="1"/>
      <c r="M240" s="1"/>
      <c r="N240" s="1"/>
      <c r="O240" s="1"/>
      <c r="P240" s="1"/>
      <c r="Q240" s="1"/>
      <c r="R240" s="1"/>
    </row>
    <row r="241" spans="2:18" hidden="1" outlineLevel="1">
      <c r="B241" s="1"/>
      <c r="C241" s="1"/>
      <c r="D241" s="1"/>
      <c r="E241" s="1"/>
      <c r="F241" s="1"/>
      <c r="G241" s="1"/>
      <c r="H241" s="1"/>
      <c r="I241" s="1"/>
      <c r="J241" s="1"/>
      <c r="K241" s="1"/>
      <c r="L241" s="1"/>
      <c r="M241" s="1"/>
      <c r="N241" s="1"/>
      <c r="O241" s="1"/>
      <c r="P241" s="1"/>
      <c r="Q241" s="1"/>
      <c r="R241" s="1"/>
    </row>
    <row r="242" spans="2:18" hidden="1" outlineLevel="1">
      <c r="B242" s="1"/>
      <c r="C242" s="1"/>
      <c r="D242" s="1"/>
      <c r="E242" s="1"/>
      <c r="F242" s="1"/>
      <c r="G242" s="1"/>
      <c r="H242" s="1"/>
      <c r="I242" s="1"/>
      <c r="J242" s="1"/>
      <c r="K242" s="1"/>
      <c r="L242" s="1"/>
      <c r="M242" s="1"/>
      <c r="N242" s="1"/>
      <c r="O242" s="1"/>
      <c r="P242" s="1"/>
      <c r="Q242" s="1"/>
      <c r="R242" s="1"/>
    </row>
    <row r="243" spans="2:18" hidden="1" outlineLevel="1">
      <c r="B243" s="1"/>
      <c r="C243" s="1"/>
      <c r="D243" s="1"/>
      <c r="E243" s="1"/>
      <c r="F243" s="1"/>
      <c r="G243" s="1"/>
      <c r="H243" s="1"/>
      <c r="I243" s="1"/>
      <c r="J243" s="1"/>
      <c r="K243" s="1"/>
      <c r="L243" s="1"/>
      <c r="M243" s="1"/>
      <c r="N243" s="1"/>
      <c r="O243" s="1"/>
      <c r="P243" s="1"/>
      <c r="Q243" s="1"/>
      <c r="R243" s="1"/>
    </row>
    <row r="244" spans="2:18" hidden="1" outlineLevel="1">
      <c r="B244" s="1"/>
      <c r="C244" s="1"/>
      <c r="D244" s="1"/>
      <c r="E244" s="1"/>
      <c r="F244" s="1"/>
      <c r="G244" s="1"/>
      <c r="H244" s="1"/>
      <c r="I244" s="1"/>
      <c r="J244" s="1"/>
      <c r="K244" s="1"/>
      <c r="L244" s="1"/>
      <c r="M244" s="1"/>
      <c r="N244" s="1"/>
      <c r="O244" s="1"/>
      <c r="P244" s="1"/>
      <c r="Q244" s="1"/>
      <c r="R244" s="1"/>
    </row>
    <row r="245" spans="2:18" hidden="1" outlineLevel="1">
      <c r="B245" s="1"/>
      <c r="C245" s="1"/>
      <c r="D245" s="1"/>
      <c r="E245" s="1"/>
      <c r="F245" s="1"/>
      <c r="G245" s="1"/>
      <c r="H245" s="1"/>
      <c r="I245" s="1"/>
      <c r="J245" s="1"/>
      <c r="K245" s="1"/>
      <c r="L245" s="1"/>
      <c r="M245" s="1"/>
      <c r="N245" s="1"/>
      <c r="O245" s="1"/>
      <c r="P245" s="1"/>
      <c r="Q245" s="1"/>
      <c r="R245" s="1"/>
    </row>
    <row r="246" spans="2:18" hidden="1" outlineLevel="1">
      <c r="B246" s="1"/>
      <c r="C246" s="1"/>
      <c r="D246" s="1"/>
      <c r="E246" s="1"/>
      <c r="F246" s="1"/>
      <c r="G246" s="1"/>
      <c r="H246" s="1"/>
      <c r="I246" s="1"/>
      <c r="J246" s="1"/>
      <c r="K246" s="1"/>
      <c r="L246" s="1"/>
      <c r="M246" s="1"/>
      <c r="N246" s="1"/>
      <c r="O246" s="1"/>
      <c r="P246" s="1"/>
      <c r="Q246" s="1"/>
      <c r="R246" s="1"/>
    </row>
    <row r="247" spans="2:18" collapsed="1">
      <c r="B247" s="1"/>
      <c r="C247" s="1"/>
      <c r="D247" s="1"/>
      <c r="E247" s="1"/>
      <c r="F247" s="1"/>
      <c r="G247" s="1"/>
      <c r="H247" s="1"/>
      <c r="I247" s="1"/>
      <c r="J247" s="1"/>
      <c r="K247" s="1"/>
      <c r="L247" s="1"/>
      <c r="M247" s="1"/>
      <c r="N247" s="1"/>
      <c r="O247" s="1"/>
      <c r="P247" s="1"/>
      <c r="Q247" s="1"/>
      <c r="R247" s="1"/>
    </row>
    <row r="248" spans="2:18">
      <c r="B248" s="1"/>
      <c r="C248" s="1"/>
      <c r="D248" s="1"/>
      <c r="E248" s="1"/>
      <c r="F248" s="1"/>
      <c r="G248" s="1"/>
      <c r="H248" s="1"/>
      <c r="I248" s="1"/>
      <c r="J248" s="1"/>
      <c r="K248" s="1"/>
      <c r="L248" s="1"/>
      <c r="M248" s="1"/>
      <c r="N248" s="1"/>
      <c r="O248" s="1"/>
      <c r="P248" s="1"/>
      <c r="Q248" s="1"/>
      <c r="R248" s="1"/>
    </row>
    <row r="249" spans="2:18">
      <c r="B249" s="1"/>
      <c r="C249" s="1"/>
      <c r="D249" s="1"/>
      <c r="E249" s="1"/>
      <c r="F249" s="1"/>
      <c r="G249" s="1"/>
      <c r="H249" s="1"/>
      <c r="I249" s="1"/>
      <c r="J249" s="1"/>
      <c r="K249" s="1"/>
      <c r="L249" s="1"/>
      <c r="M249" s="1"/>
      <c r="N249" s="1"/>
      <c r="O249" s="1"/>
      <c r="P249" s="1"/>
      <c r="Q249" s="1"/>
      <c r="R249" s="1"/>
    </row>
    <row r="250" spans="2:18">
      <c r="B250" s="1"/>
      <c r="C250" s="1"/>
      <c r="D250" s="1"/>
      <c r="E250" s="1"/>
      <c r="F250" s="1"/>
      <c r="G250" s="1"/>
      <c r="H250" s="1"/>
      <c r="I250" s="1"/>
      <c r="J250" s="1"/>
      <c r="K250" s="1"/>
      <c r="L250" s="1"/>
      <c r="M250" s="1"/>
      <c r="N250" s="1"/>
      <c r="O250" s="1"/>
      <c r="P250" s="1"/>
      <c r="Q250" s="1"/>
      <c r="R250" s="1"/>
    </row>
    <row r="251" spans="2:18">
      <c r="B251" s="1"/>
      <c r="C251" s="1"/>
      <c r="D251" s="1"/>
      <c r="E251" s="1"/>
      <c r="F251" s="1"/>
      <c r="G251" s="1"/>
      <c r="H251" s="1"/>
      <c r="I251" s="1"/>
      <c r="J251" s="1"/>
      <c r="K251" s="1"/>
      <c r="L251" s="1"/>
      <c r="M251" s="1"/>
      <c r="N251" s="1"/>
      <c r="O251" s="1"/>
      <c r="P251" s="1"/>
      <c r="Q251" s="1"/>
      <c r="R251" s="1"/>
    </row>
    <row r="252" spans="2:18">
      <c r="B252" s="1"/>
      <c r="C252" s="1"/>
      <c r="D252" s="1"/>
      <c r="E252" s="1"/>
      <c r="F252" s="1"/>
      <c r="G252" s="1"/>
      <c r="H252" s="1"/>
      <c r="I252" s="1"/>
      <c r="J252" s="1"/>
      <c r="K252" s="1"/>
      <c r="L252" s="1"/>
      <c r="M252" s="1"/>
      <c r="N252" s="1"/>
      <c r="O252" s="1"/>
      <c r="P252" s="1"/>
      <c r="Q252" s="1"/>
      <c r="R252" s="1"/>
    </row>
    <row r="253" spans="2:18">
      <c r="B253" s="1"/>
      <c r="C253" s="1"/>
      <c r="D253" s="1"/>
      <c r="E253" s="1"/>
      <c r="F253" s="1"/>
      <c r="G253" s="1"/>
      <c r="H253" s="1"/>
      <c r="I253" s="1"/>
      <c r="J253" s="1"/>
      <c r="K253" s="1"/>
      <c r="L253" s="1"/>
      <c r="M253" s="1"/>
      <c r="N253" s="1"/>
      <c r="O253" s="1"/>
      <c r="P253" s="1"/>
      <c r="Q253" s="1"/>
      <c r="R253" s="1"/>
    </row>
    <row r="254" spans="2:18">
      <c r="B254" s="1"/>
      <c r="C254" s="1"/>
      <c r="D254" s="1"/>
      <c r="E254" s="1"/>
      <c r="F254" s="1"/>
      <c r="G254" s="1"/>
      <c r="H254" s="1"/>
      <c r="I254" s="1"/>
      <c r="J254" s="1"/>
      <c r="K254" s="1"/>
      <c r="L254" s="1"/>
      <c r="M254" s="1"/>
      <c r="N254" s="1"/>
      <c r="O254" s="1"/>
      <c r="P254" s="1"/>
      <c r="Q254" s="1"/>
      <c r="R254" s="1"/>
    </row>
    <row r="255" spans="2:18">
      <c r="B255" s="1"/>
      <c r="C255" s="1"/>
      <c r="D255" s="1"/>
      <c r="E255" s="1"/>
      <c r="F255" s="1"/>
      <c r="G255" s="1"/>
      <c r="H255" s="1"/>
      <c r="I255" s="1"/>
      <c r="J255" s="1"/>
      <c r="K255" s="1"/>
      <c r="L255" s="1"/>
      <c r="M255" s="1"/>
      <c r="N255" s="1"/>
      <c r="O255" s="1"/>
      <c r="P255" s="1"/>
      <c r="Q255" s="1"/>
      <c r="R255" s="1"/>
    </row>
    <row r="256" spans="2:18">
      <c r="B256" s="1"/>
      <c r="C256" s="1"/>
      <c r="D256" s="1"/>
      <c r="E256" s="1"/>
      <c r="F256" s="1"/>
      <c r="G256" s="1"/>
      <c r="H256" s="1"/>
      <c r="I256" s="1"/>
      <c r="J256" s="1"/>
      <c r="K256" s="1"/>
      <c r="L256" s="1"/>
      <c r="M256" s="1"/>
      <c r="N256" s="1"/>
      <c r="O256" s="1"/>
      <c r="P256" s="1"/>
      <c r="Q256" s="1"/>
      <c r="R256" s="1"/>
    </row>
    <row r="257" spans="2:18">
      <c r="B257" s="1"/>
      <c r="C257" s="1"/>
      <c r="D257" s="1"/>
      <c r="E257" s="1"/>
      <c r="F257" s="1"/>
      <c r="G257" s="1"/>
      <c r="H257" s="1"/>
      <c r="I257" s="1"/>
      <c r="J257" s="1"/>
      <c r="K257" s="1"/>
      <c r="L257" s="1"/>
      <c r="M257" s="1"/>
      <c r="N257" s="1"/>
      <c r="O257" s="1"/>
      <c r="P257" s="1"/>
      <c r="Q257" s="1"/>
      <c r="R257" s="1"/>
    </row>
    <row r="258" spans="2:18">
      <c r="B258" s="1"/>
      <c r="C258" s="1"/>
      <c r="D258" s="1"/>
      <c r="E258" s="1"/>
      <c r="F258" s="1"/>
      <c r="G258" s="1"/>
      <c r="H258" s="1"/>
      <c r="I258" s="1"/>
      <c r="J258" s="1"/>
      <c r="K258" s="1"/>
      <c r="L258" s="1"/>
      <c r="M258" s="1"/>
      <c r="N258" s="1"/>
      <c r="O258" s="1"/>
      <c r="P258" s="1"/>
      <c r="Q258" s="1"/>
      <c r="R258" s="1"/>
    </row>
    <row r="259" spans="2:18">
      <c r="B259" s="1"/>
      <c r="C259" s="1"/>
      <c r="D259" s="1"/>
      <c r="E259" s="1"/>
      <c r="F259" s="1"/>
      <c r="G259" s="1"/>
      <c r="H259" s="1"/>
      <c r="I259" s="1"/>
      <c r="J259" s="1"/>
      <c r="K259" s="1"/>
      <c r="L259" s="1"/>
      <c r="M259" s="1"/>
      <c r="N259" s="1"/>
      <c r="O259" s="1"/>
      <c r="P259" s="1"/>
      <c r="Q259" s="1"/>
      <c r="R259" s="1"/>
    </row>
    <row r="260" spans="2:18">
      <c r="B260" s="1"/>
      <c r="C260" s="1"/>
      <c r="D260" s="1"/>
      <c r="E260" s="1"/>
      <c r="F260" s="1"/>
      <c r="G260" s="1"/>
      <c r="H260" s="1"/>
      <c r="I260" s="1"/>
      <c r="J260" s="1"/>
      <c r="K260" s="1"/>
      <c r="L260" s="1"/>
      <c r="M260" s="1"/>
      <c r="N260" s="1"/>
      <c r="O260" s="1"/>
      <c r="P260" s="1"/>
      <c r="Q260" s="1"/>
      <c r="R260" s="1"/>
    </row>
    <row r="261" spans="2:18">
      <c r="B261" s="1"/>
      <c r="C261" s="1"/>
      <c r="D261" s="1"/>
      <c r="E261" s="1"/>
      <c r="F261" s="1"/>
      <c r="G261" s="1"/>
      <c r="H261" s="1"/>
      <c r="I261" s="1"/>
      <c r="J261" s="1"/>
      <c r="K261" s="1"/>
      <c r="L261" s="1"/>
      <c r="M261" s="1"/>
      <c r="N261" s="1"/>
      <c r="O261" s="1"/>
      <c r="P261" s="1"/>
      <c r="Q261" s="1"/>
      <c r="R261" s="1"/>
    </row>
    <row r="262" spans="2:18">
      <c r="B262" s="1"/>
      <c r="C262" s="1"/>
      <c r="D262" s="1"/>
      <c r="E262" s="1"/>
      <c r="F262" s="1"/>
      <c r="G262" s="1"/>
      <c r="H262" s="1"/>
      <c r="I262" s="1"/>
      <c r="J262" s="1"/>
      <c r="K262" s="1"/>
      <c r="L262" s="1"/>
      <c r="M262" s="1"/>
      <c r="N262" s="1"/>
      <c r="O262" s="1"/>
      <c r="P262" s="1"/>
      <c r="Q262" s="1"/>
      <c r="R262" s="1"/>
    </row>
    <row r="263" spans="2:18">
      <c r="B263" s="1"/>
      <c r="C263" s="1"/>
      <c r="D263" s="1"/>
      <c r="E263" s="1"/>
      <c r="F263" s="1"/>
      <c r="G263" s="1"/>
      <c r="H263" s="1"/>
      <c r="I263" s="1"/>
      <c r="J263" s="1"/>
      <c r="K263" s="1"/>
      <c r="L263" s="1"/>
      <c r="M263" s="1"/>
      <c r="N263" s="1"/>
      <c r="O263" s="1"/>
      <c r="P263" s="1"/>
      <c r="Q263" s="1"/>
      <c r="R263" s="1"/>
    </row>
    <row r="264" spans="2:18">
      <c r="B264" s="1"/>
      <c r="C264" s="1"/>
      <c r="D264" s="1"/>
      <c r="E264" s="1"/>
      <c r="F264" s="1"/>
      <c r="G264" s="1"/>
      <c r="H264" s="1"/>
      <c r="I264" s="1"/>
      <c r="J264" s="1"/>
      <c r="K264" s="1"/>
      <c r="L264" s="1"/>
      <c r="M264" s="1"/>
      <c r="N264" s="1"/>
      <c r="O264" s="1"/>
      <c r="P264" s="1"/>
      <c r="Q264" s="1"/>
      <c r="R264" s="1"/>
    </row>
    <row r="265" spans="2:18">
      <c r="B265" s="1"/>
      <c r="C265" s="1"/>
      <c r="D265" s="1"/>
      <c r="E265" s="1"/>
      <c r="F265" s="1"/>
      <c r="G265" s="1"/>
      <c r="H265" s="1"/>
      <c r="I265" s="1"/>
      <c r="J265" s="1"/>
      <c r="K265" s="1"/>
      <c r="L265" s="1"/>
      <c r="M265" s="1"/>
      <c r="N265" s="1"/>
      <c r="O265" s="1"/>
      <c r="P265" s="1"/>
      <c r="Q265" s="1"/>
      <c r="R265" s="1"/>
    </row>
    <row r="266" spans="2:18">
      <c r="B266" s="1"/>
      <c r="C266" s="1"/>
      <c r="D266" s="1"/>
      <c r="E266" s="1"/>
      <c r="F266" s="1"/>
      <c r="G266" s="1"/>
      <c r="H266" s="1"/>
      <c r="I266" s="1"/>
      <c r="J266" s="1"/>
      <c r="K266" s="1"/>
      <c r="L266" s="1"/>
      <c r="M266" s="1"/>
      <c r="N266" s="1"/>
      <c r="O266" s="1"/>
      <c r="P266" s="1"/>
      <c r="Q266" s="1"/>
      <c r="R266" s="1"/>
    </row>
    <row r="267" spans="2:18">
      <c r="B267" s="1"/>
      <c r="C267" s="1"/>
      <c r="D267" s="1"/>
      <c r="E267" s="1"/>
      <c r="F267" s="1"/>
      <c r="G267" s="1"/>
      <c r="H267" s="1"/>
      <c r="I267" s="1"/>
      <c r="J267" s="1"/>
      <c r="K267" s="1"/>
      <c r="L267" s="1"/>
      <c r="M267" s="1"/>
      <c r="N267" s="1"/>
      <c r="O267" s="1"/>
      <c r="P267" s="1"/>
      <c r="Q267" s="1"/>
      <c r="R267" s="1"/>
    </row>
    <row r="268" spans="2:18">
      <c r="B268" s="1"/>
      <c r="C268" s="1"/>
      <c r="D268" s="1"/>
      <c r="E268" s="1"/>
      <c r="F268" s="1"/>
      <c r="G268" s="1"/>
      <c r="H268" s="1"/>
      <c r="I268" s="1"/>
      <c r="J268" s="1"/>
      <c r="K268" s="1"/>
      <c r="L268" s="1"/>
      <c r="M268" s="1"/>
      <c r="N268" s="1"/>
      <c r="O268" s="1"/>
      <c r="P268" s="1"/>
      <c r="Q268" s="1"/>
      <c r="R268" s="1"/>
    </row>
    <row r="269" spans="2:18">
      <c r="B269" s="1"/>
      <c r="C269" s="1"/>
      <c r="D269" s="1"/>
      <c r="E269" s="1"/>
      <c r="F269" s="1"/>
      <c r="G269" s="1"/>
      <c r="H269" s="1"/>
      <c r="I269" s="1"/>
      <c r="J269" s="1"/>
      <c r="K269" s="1"/>
      <c r="L269" s="1"/>
      <c r="M269" s="1"/>
      <c r="N269" s="1"/>
      <c r="O269" s="1"/>
      <c r="P269" s="1"/>
      <c r="Q269" s="1"/>
      <c r="R269" s="1"/>
    </row>
    <row r="270" spans="2:18">
      <c r="D270" s="173"/>
      <c r="E270" s="173"/>
      <c r="F270" s="173"/>
      <c r="G270" s="173"/>
      <c r="H270" s="174"/>
      <c r="I270" s="1"/>
      <c r="J270" s="1"/>
      <c r="K270" s="1"/>
      <c r="L270" s="1"/>
      <c r="M270" s="1"/>
      <c r="N270" s="1"/>
      <c r="O270" s="1"/>
      <c r="P270" s="1"/>
      <c r="Q270" s="1"/>
      <c r="R270" s="1"/>
    </row>
    <row r="271" spans="2:18">
      <c r="D271" s="173"/>
      <c r="E271" s="173"/>
      <c r="F271" s="173"/>
      <c r="G271" s="173"/>
      <c r="H271" s="174"/>
      <c r="I271" s="1"/>
      <c r="J271" s="1"/>
      <c r="K271" s="1"/>
      <c r="L271" s="1"/>
      <c r="M271" s="1"/>
      <c r="N271" s="1"/>
      <c r="O271" s="1"/>
      <c r="P271" s="1"/>
      <c r="Q271" s="1"/>
      <c r="R271" s="1"/>
    </row>
    <row r="272" spans="2:18">
      <c r="D272" s="173"/>
      <c r="E272" s="173"/>
      <c r="F272" s="173"/>
      <c r="G272" s="173"/>
      <c r="H272" s="174"/>
      <c r="I272" s="1"/>
      <c r="J272" s="1"/>
      <c r="K272" s="1"/>
      <c r="L272" s="1"/>
      <c r="M272" s="1"/>
      <c r="N272" s="1"/>
      <c r="O272" s="1"/>
      <c r="P272" s="1"/>
      <c r="Q272" s="1"/>
      <c r="R272" s="1"/>
    </row>
    <row r="273" spans="2:18">
      <c r="D273" s="173"/>
      <c r="E273" s="173"/>
      <c r="F273" s="173"/>
      <c r="G273" s="173"/>
      <c r="H273" s="174"/>
      <c r="I273" s="1"/>
      <c r="J273" s="1"/>
      <c r="K273" s="1"/>
      <c r="L273" s="1"/>
      <c r="M273" s="1"/>
      <c r="N273" s="1"/>
      <c r="O273" s="1"/>
      <c r="P273" s="1"/>
      <c r="Q273" s="1"/>
      <c r="R273" s="1"/>
    </row>
    <row r="274" spans="2:18">
      <c r="B274" s="1"/>
      <c r="C274" s="1"/>
      <c r="D274" s="173"/>
      <c r="E274" s="173"/>
      <c r="F274" s="173"/>
      <c r="G274" s="173"/>
      <c r="H274" s="174"/>
      <c r="I274" s="1"/>
      <c r="J274" s="1"/>
      <c r="K274" s="1"/>
      <c r="L274" s="1"/>
      <c r="M274" s="1"/>
      <c r="N274" s="1"/>
      <c r="O274" s="1"/>
      <c r="P274" s="1"/>
      <c r="Q274" s="1"/>
      <c r="R274" s="1"/>
    </row>
    <row r="275" spans="2:18">
      <c r="B275" s="1"/>
      <c r="C275" s="1"/>
      <c r="D275" s="173"/>
      <c r="E275" s="173"/>
      <c r="F275" s="173"/>
      <c r="G275" s="173"/>
      <c r="H275" s="174"/>
      <c r="I275" s="1"/>
      <c r="J275" s="1"/>
      <c r="K275" s="1"/>
      <c r="L275" s="1"/>
      <c r="M275" s="1"/>
      <c r="N275" s="1"/>
      <c r="O275" s="1"/>
      <c r="P275" s="1"/>
      <c r="Q275" s="1"/>
      <c r="R275" s="1"/>
    </row>
    <row r="276" spans="2:18">
      <c r="B276" s="1"/>
      <c r="C276" s="1"/>
      <c r="D276" s="173"/>
      <c r="E276" s="173"/>
      <c r="F276" s="173"/>
      <c r="G276" s="173"/>
      <c r="H276" s="174"/>
      <c r="I276" s="1"/>
      <c r="J276" s="1"/>
      <c r="K276" s="1"/>
      <c r="L276" s="1"/>
      <c r="M276" s="1"/>
      <c r="N276" s="1"/>
      <c r="O276" s="1"/>
      <c r="P276" s="1"/>
      <c r="Q276" s="1"/>
      <c r="R276" s="1"/>
    </row>
    <row r="277" spans="2:18">
      <c r="B277" s="1"/>
      <c r="C277" s="1"/>
      <c r="D277" s="173"/>
      <c r="E277" s="173"/>
      <c r="F277" s="173"/>
      <c r="G277" s="173"/>
      <c r="H277" s="174"/>
      <c r="I277" s="1"/>
      <c r="J277" s="1"/>
      <c r="K277" s="1"/>
      <c r="L277" s="1"/>
      <c r="M277" s="1"/>
      <c r="N277" s="1"/>
      <c r="O277" s="1"/>
      <c r="P277" s="1"/>
      <c r="Q277" s="1"/>
      <c r="R277" s="1"/>
    </row>
    <row r="278" spans="2:18">
      <c r="B278" s="1"/>
      <c r="C278" s="1"/>
      <c r="D278" s="173"/>
      <c r="E278" s="173"/>
      <c r="F278" s="173"/>
      <c r="G278" s="173"/>
      <c r="H278" s="174"/>
      <c r="I278" s="1"/>
      <c r="J278" s="1"/>
      <c r="K278" s="1"/>
      <c r="L278" s="1"/>
      <c r="M278" s="1"/>
      <c r="N278" s="1"/>
      <c r="O278" s="1"/>
      <c r="P278" s="1"/>
      <c r="Q278" s="1"/>
      <c r="R278" s="1"/>
    </row>
    <row r="279" spans="2:18">
      <c r="B279" s="1"/>
      <c r="C279" s="1"/>
      <c r="D279" s="173"/>
      <c r="E279" s="173"/>
      <c r="F279" s="173"/>
      <c r="G279" s="173"/>
      <c r="H279" s="174"/>
      <c r="I279" s="1"/>
      <c r="J279" s="1"/>
      <c r="K279" s="1"/>
      <c r="L279" s="1"/>
      <c r="M279" s="1"/>
      <c r="N279" s="1"/>
      <c r="O279" s="1"/>
      <c r="P279" s="1"/>
      <c r="Q279" s="1"/>
      <c r="R279" s="1"/>
    </row>
    <row r="280" spans="2:18">
      <c r="B280" s="1"/>
      <c r="C280" s="1"/>
      <c r="D280" s="173"/>
      <c r="E280" s="173"/>
      <c r="F280" s="173"/>
      <c r="G280" s="173"/>
      <c r="H280" s="174"/>
      <c r="I280" s="1"/>
      <c r="J280" s="1"/>
      <c r="K280" s="1"/>
      <c r="L280" s="1"/>
      <c r="M280" s="1"/>
      <c r="N280" s="1"/>
      <c r="O280" s="1"/>
      <c r="P280" s="1"/>
      <c r="Q280" s="1"/>
      <c r="R280" s="1"/>
    </row>
    <row r="281" spans="2:18">
      <c r="B281" s="1"/>
      <c r="C281" s="1"/>
      <c r="D281" s="173"/>
      <c r="E281" s="173"/>
      <c r="F281" s="173"/>
      <c r="G281" s="173"/>
      <c r="H281" s="174"/>
      <c r="I281" s="1"/>
      <c r="J281" s="1"/>
      <c r="K281" s="1"/>
      <c r="L281" s="1"/>
      <c r="M281" s="1"/>
      <c r="N281" s="1"/>
      <c r="O281" s="1"/>
      <c r="P281" s="1"/>
      <c r="Q281" s="1"/>
      <c r="R281" s="1"/>
    </row>
    <row r="282" spans="2:18">
      <c r="B282" s="1"/>
      <c r="C282" s="1"/>
      <c r="D282" s="173"/>
      <c r="E282" s="173"/>
      <c r="F282" s="173"/>
      <c r="G282" s="173"/>
      <c r="H282" s="174"/>
      <c r="I282" s="1"/>
      <c r="J282" s="1"/>
      <c r="K282" s="1"/>
      <c r="L282" s="1"/>
      <c r="M282" s="1"/>
      <c r="N282" s="1"/>
      <c r="O282" s="1"/>
      <c r="P282" s="1"/>
      <c r="Q282" s="1"/>
      <c r="R282" s="1"/>
    </row>
    <row r="283" spans="2:18">
      <c r="B283" s="1"/>
      <c r="C283" s="1"/>
      <c r="D283" s="173"/>
      <c r="E283" s="173"/>
      <c r="F283" s="173"/>
      <c r="G283" s="173"/>
      <c r="H283" s="174"/>
      <c r="I283" s="1"/>
      <c r="J283" s="1"/>
      <c r="K283" s="1"/>
      <c r="L283" s="1"/>
      <c r="M283" s="1"/>
      <c r="N283" s="1"/>
      <c r="O283" s="1"/>
      <c r="P283" s="1"/>
      <c r="Q283" s="1"/>
      <c r="R283" s="1"/>
    </row>
    <row r="284" spans="2:18">
      <c r="B284" s="1"/>
      <c r="C284" s="1"/>
      <c r="D284" s="173"/>
      <c r="E284" s="173"/>
      <c r="F284" s="173"/>
      <c r="G284" s="173"/>
      <c r="H284" s="174"/>
      <c r="I284" s="1"/>
      <c r="J284" s="1"/>
      <c r="K284" s="1"/>
      <c r="L284" s="1"/>
      <c r="M284" s="1"/>
      <c r="N284" s="1"/>
      <c r="O284" s="1"/>
      <c r="P284" s="1"/>
      <c r="Q284" s="1"/>
      <c r="R284" s="1"/>
    </row>
    <row r="285" spans="2:18">
      <c r="B285" s="1"/>
      <c r="C285" s="1"/>
      <c r="D285" s="173"/>
      <c r="E285" s="173"/>
      <c r="F285" s="173"/>
      <c r="G285" s="173"/>
      <c r="H285" s="174"/>
      <c r="I285" s="1"/>
      <c r="J285" s="1"/>
      <c r="K285" s="1"/>
      <c r="L285" s="1"/>
      <c r="M285" s="1"/>
      <c r="N285" s="1"/>
      <c r="O285" s="1"/>
      <c r="P285" s="1"/>
      <c r="Q285" s="1"/>
      <c r="R285" s="1"/>
    </row>
    <row r="286" spans="2:18">
      <c r="B286" s="1"/>
      <c r="C286" s="1"/>
      <c r="D286" s="173"/>
      <c r="E286" s="173"/>
      <c r="F286" s="173"/>
      <c r="G286" s="173"/>
      <c r="H286" s="174"/>
      <c r="I286" s="1"/>
      <c r="J286" s="1"/>
      <c r="K286" s="1"/>
      <c r="L286" s="1"/>
      <c r="M286" s="1"/>
      <c r="N286" s="1"/>
      <c r="O286" s="1"/>
      <c r="P286" s="1"/>
      <c r="Q286" s="1"/>
      <c r="R286" s="1"/>
    </row>
    <row r="287" spans="2:18">
      <c r="B287" s="1"/>
      <c r="C287" s="1"/>
      <c r="D287" s="173"/>
      <c r="E287" s="173"/>
      <c r="F287" s="173"/>
      <c r="G287" s="173"/>
      <c r="H287" s="174"/>
      <c r="I287" s="1"/>
      <c r="J287" s="1"/>
      <c r="K287" s="1"/>
      <c r="L287" s="1"/>
      <c r="M287" s="1"/>
      <c r="N287" s="1"/>
      <c r="O287" s="1"/>
      <c r="P287" s="1"/>
      <c r="Q287" s="1"/>
      <c r="R287" s="1"/>
    </row>
    <row r="288" spans="2:18">
      <c r="B288" s="1"/>
      <c r="C288" s="1"/>
      <c r="D288" s="173"/>
      <c r="E288" s="173"/>
      <c r="F288" s="173"/>
      <c r="G288" s="173"/>
      <c r="H288" s="174"/>
      <c r="I288" s="1"/>
      <c r="J288" s="1"/>
      <c r="K288" s="1"/>
      <c r="L288" s="1"/>
      <c r="M288" s="1"/>
      <c r="N288" s="1"/>
      <c r="O288" s="1"/>
      <c r="P288" s="1"/>
      <c r="Q288" s="1"/>
      <c r="R288" s="1"/>
    </row>
    <row r="289" spans="2:18">
      <c r="B289" s="1"/>
      <c r="C289" s="1"/>
      <c r="D289" s="173"/>
      <c r="E289" s="173"/>
      <c r="F289" s="173"/>
      <c r="G289" s="173"/>
      <c r="H289" s="174"/>
      <c r="I289" s="1"/>
      <c r="J289" s="1"/>
      <c r="K289" s="1"/>
      <c r="L289" s="1"/>
      <c r="M289" s="1"/>
      <c r="N289" s="1"/>
      <c r="O289" s="1"/>
      <c r="P289" s="1"/>
      <c r="Q289" s="1"/>
      <c r="R289" s="1"/>
    </row>
    <row r="290" spans="2:18">
      <c r="B290" s="1"/>
      <c r="C290" s="1"/>
      <c r="D290" s="173"/>
      <c r="E290" s="173"/>
      <c r="F290" s="173"/>
      <c r="G290" s="173"/>
      <c r="H290" s="174"/>
      <c r="I290" s="1"/>
      <c r="J290" s="1"/>
      <c r="K290" s="1"/>
      <c r="L290" s="1"/>
      <c r="M290" s="1"/>
      <c r="N290" s="1"/>
      <c r="O290" s="1"/>
      <c r="P290" s="1"/>
      <c r="Q290" s="1"/>
      <c r="R290" s="1"/>
    </row>
    <row r="291" spans="2:18">
      <c r="B291" s="1"/>
      <c r="C291" s="1"/>
      <c r="D291" s="173"/>
      <c r="E291" s="173"/>
      <c r="F291" s="173"/>
      <c r="G291" s="173"/>
      <c r="H291" s="174"/>
      <c r="I291" s="1"/>
      <c r="J291" s="1"/>
      <c r="K291" s="1"/>
      <c r="L291" s="1"/>
      <c r="M291" s="1"/>
      <c r="N291" s="1"/>
      <c r="O291" s="1"/>
      <c r="P291" s="1"/>
      <c r="Q291" s="1"/>
      <c r="R291" s="1"/>
    </row>
    <row r="292" spans="2:18">
      <c r="B292" s="1"/>
      <c r="C292" s="1"/>
      <c r="D292" s="173"/>
      <c r="E292" s="173"/>
      <c r="F292" s="173"/>
      <c r="G292" s="173"/>
      <c r="H292" s="174"/>
      <c r="I292" s="1"/>
      <c r="J292" s="1"/>
      <c r="K292" s="1"/>
      <c r="L292" s="1"/>
      <c r="M292" s="1"/>
      <c r="N292" s="1"/>
      <c r="O292" s="1"/>
      <c r="P292" s="1"/>
      <c r="Q292" s="1"/>
      <c r="R292" s="1"/>
    </row>
    <row r="293" spans="2:18">
      <c r="B293" s="1"/>
      <c r="C293" s="1"/>
      <c r="D293" s="173"/>
      <c r="E293" s="173"/>
      <c r="F293" s="173"/>
      <c r="G293" s="173"/>
      <c r="H293" s="174"/>
      <c r="I293" s="1"/>
      <c r="J293" s="1"/>
      <c r="K293" s="1"/>
      <c r="L293" s="1"/>
      <c r="M293" s="1"/>
      <c r="N293" s="1"/>
      <c r="O293" s="1"/>
      <c r="P293" s="1"/>
      <c r="Q293" s="1"/>
      <c r="R293" s="1"/>
    </row>
    <row r="294" spans="2:18">
      <c r="B294" s="1"/>
      <c r="C294" s="1"/>
      <c r="D294" s="173"/>
      <c r="E294" s="173"/>
      <c r="F294" s="173"/>
      <c r="G294" s="173"/>
      <c r="H294" s="174"/>
      <c r="I294" s="1"/>
      <c r="J294" s="1"/>
      <c r="K294" s="1"/>
      <c r="L294" s="1"/>
      <c r="M294" s="1"/>
      <c r="N294" s="1"/>
      <c r="O294" s="1"/>
      <c r="P294" s="1"/>
      <c r="Q294" s="1"/>
      <c r="R294" s="1"/>
    </row>
    <row r="295" spans="2:18">
      <c r="B295" s="1"/>
      <c r="C295" s="1"/>
      <c r="D295" s="173"/>
      <c r="E295" s="173"/>
      <c r="F295" s="173"/>
      <c r="G295" s="173"/>
      <c r="H295" s="174"/>
      <c r="I295" s="1"/>
      <c r="J295" s="1"/>
      <c r="K295" s="1"/>
      <c r="L295" s="1"/>
      <c r="M295" s="1"/>
      <c r="N295" s="1"/>
      <c r="O295" s="1"/>
      <c r="P295" s="1"/>
      <c r="Q295" s="1"/>
      <c r="R295" s="1"/>
    </row>
    <row r="296" spans="2:18">
      <c r="B296" s="1"/>
      <c r="C296" s="1"/>
      <c r="D296" s="173"/>
      <c r="E296" s="173"/>
      <c r="F296" s="173"/>
      <c r="G296" s="173"/>
      <c r="H296" s="174"/>
      <c r="I296" s="1"/>
      <c r="J296" s="1"/>
      <c r="K296" s="1"/>
      <c r="L296" s="1"/>
      <c r="M296" s="1"/>
      <c r="N296" s="1"/>
      <c r="O296" s="1"/>
      <c r="P296" s="1"/>
      <c r="Q296" s="1"/>
      <c r="R296" s="1"/>
    </row>
    <row r="297" spans="2:18">
      <c r="B297" s="1"/>
      <c r="C297" s="1"/>
      <c r="D297" s="173"/>
      <c r="E297" s="173"/>
      <c r="F297" s="173"/>
      <c r="G297" s="173"/>
      <c r="H297" s="174"/>
      <c r="I297" s="1"/>
      <c r="J297" s="1"/>
      <c r="K297" s="1"/>
      <c r="L297" s="1"/>
      <c r="M297" s="1"/>
      <c r="N297" s="1"/>
      <c r="O297" s="1"/>
      <c r="P297" s="1"/>
      <c r="Q297" s="1"/>
      <c r="R297" s="1"/>
    </row>
    <row r="298" spans="2:18">
      <c r="B298" s="1"/>
      <c r="C298" s="1"/>
      <c r="D298" s="173"/>
      <c r="E298" s="173"/>
      <c r="F298" s="173"/>
      <c r="G298" s="173"/>
      <c r="H298" s="174"/>
      <c r="I298" s="1"/>
      <c r="J298" s="1"/>
      <c r="K298" s="1"/>
      <c r="L298" s="1"/>
      <c r="M298" s="1"/>
      <c r="N298" s="1"/>
      <c r="O298" s="1"/>
      <c r="P298" s="1"/>
      <c r="Q298" s="1"/>
      <c r="R298" s="1"/>
    </row>
    <row r="299" spans="2:18">
      <c r="B299" s="1"/>
      <c r="C299" s="1"/>
      <c r="D299" s="173"/>
      <c r="E299" s="173"/>
      <c r="F299" s="173"/>
      <c r="G299" s="173"/>
      <c r="H299" s="174"/>
      <c r="I299" s="1"/>
      <c r="J299" s="1"/>
      <c r="K299" s="1"/>
      <c r="L299" s="1"/>
      <c r="M299" s="1"/>
      <c r="N299" s="1"/>
      <c r="O299" s="1"/>
      <c r="P299" s="1"/>
      <c r="Q299" s="1"/>
      <c r="R299" s="1"/>
    </row>
    <row r="300" spans="2:18">
      <c r="B300" s="1"/>
      <c r="C300" s="1"/>
      <c r="D300" s="173"/>
      <c r="E300" s="173"/>
      <c r="F300" s="173"/>
      <c r="G300" s="173"/>
      <c r="H300" s="174"/>
      <c r="I300" s="1"/>
      <c r="J300" s="1"/>
      <c r="K300" s="1"/>
      <c r="L300" s="1"/>
      <c r="M300" s="1"/>
      <c r="N300" s="1"/>
      <c r="O300" s="1"/>
      <c r="P300" s="1"/>
      <c r="Q300" s="1"/>
      <c r="R300" s="1"/>
    </row>
    <row r="301" spans="2:18">
      <c r="B301" s="1"/>
      <c r="C301" s="1"/>
      <c r="D301" s="173"/>
      <c r="E301" s="173"/>
      <c r="F301" s="173"/>
      <c r="G301" s="173"/>
      <c r="H301" s="174"/>
      <c r="I301" s="1"/>
      <c r="J301" s="1"/>
      <c r="K301" s="1"/>
      <c r="L301" s="1"/>
      <c r="M301" s="1"/>
      <c r="N301" s="1"/>
      <c r="O301" s="1"/>
      <c r="P301" s="1"/>
      <c r="Q301" s="1"/>
      <c r="R301" s="1"/>
    </row>
    <row r="302" spans="2:18">
      <c r="B302" s="1"/>
      <c r="C302" s="1"/>
      <c r="D302" s="173"/>
      <c r="E302" s="173"/>
      <c r="F302" s="173"/>
      <c r="G302" s="173"/>
      <c r="H302" s="174"/>
      <c r="I302" s="1"/>
      <c r="J302" s="1"/>
      <c r="K302" s="1"/>
      <c r="L302" s="1"/>
      <c r="M302" s="1"/>
      <c r="N302" s="1"/>
      <c r="O302" s="1"/>
      <c r="P302" s="1"/>
      <c r="Q302" s="1"/>
      <c r="R302" s="1"/>
    </row>
    <row r="303" spans="2:18">
      <c r="B303" s="1"/>
      <c r="C303" s="1"/>
      <c r="D303" s="173"/>
      <c r="E303" s="173"/>
      <c r="F303" s="173"/>
      <c r="G303" s="173"/>
      <c r="H303" s="174"/>
      <c r="I303" s="1"/>
      <c r="J303" s="1"/>
      <c r="K303" s="1"/>
      <c r="L303" s="1"/>
      <c r="M303" s="1"/>
      <c r="N303" s="1"/>
      <c r="O303" s="1"/>
      <c r="P303" s="1"/>
      <c r="Q303" s="1"/>
      <c r="R303" s="1"/>
    </row>
    <row r="304" spans="2:18">
      <c r="B304" s="1"/>
      <c r="C304" s="1"/>
      <c r="D304" s="173"/>
      <c r="E304" s="173"/>
      <c r="F304" s="173"/>
      <c r="G304" s="173"/>
      <c r="H304" s="174"/>
      <c r="I304" s="1"/>
      <c r="J304" s="1"/>
      <c r="K304" s="1"/>
      <c r="L304" s="1"/>
      <c r="M304" s="1"/>
      <c r="N304" s="1"/>
      <c r="O304" s="1"/>
      <c r="P304" s="1"/>
      <c r="Q304" s="1"/>
      <c r="R304" s="1"/>
    </row>
    <row r="305" spans="2:18">
      <c r="B305" s="1"/>
      <c r="C305" s="1"/>
      <c r="D305" s="173"/>
      <c r="E305" s="173"/>
      <c r="F305" s="173"/>
      <c r="G305" s="173"/>
      <c r="H305" s="174"/>
      <c r="I305" s="1"/>
      <c r="J305" s="1"/>
      <c r="K305" s="1"/>
      <c r="L305" s="1"/>
      <c r="M305" s="1"/>
      <c r="N305" s="1"/>
      <c r="O305" s="1"/>
      <c r="P305" s="1"/>
      <c r="Q305" s="1"/>
      <c r="R305" s="1"/>
    </row>
    <row r="306" spans="2:18">
      <c r="B306" s="1"/>
      <c r="C306" s="1"/>
      <c r="D306" s="173"/>
      <c r="E306" s="173"/>
      <c r="F306" s="173"/>
      <c r="G306" s="173"/>
      <c r="H306" s="174"/>
      <c r="I306" s="1"/>
      <c r="J306" s="1"/>
      <c r="K306" s="1"/>
      <c r="L306" s="1"/>
      <c r="M306" s="1"/>
      <c r="N306" s="1"/>
      <c r="O306" s="1"/>
      <c r="P306" s="1"/>
      <c r="Q306" s="1"/>
      <c r="R306" s="1"/>
    </row>
    <row r="307" spans="2:18">
      <c r="B307" s="1"/>
      <c r="C307" s="1"/>
      <c r="D307" s="173"/>
      <c r="E307" s="173"/>
      <c r="F307" s="173"/>
      <c r="G307" s="173"/>
      <c r="H307" s="174"/>
      <c r="I307" s="1"/>
      <c r="J307" s="1"/>
      <c r="K307" s="1"/>
      <c r="L307" s="1"/>
      <c r="M307" s="1"/>
      <c r="N307" s="1"/>
      <c r="O307" s="1"/>
      <c r="P307" s="1"/>
      <c r="Q307" s="1"/>
      <c r="R307" s="1"/>
    </row>
    <row r="308" spans="2:18">
      <c r="B308" s="1"/>
      <c r="C308" s="1"/>
      <c r="D308" s="173"/>
      <c r="E308" s="173"/>
      <c r="F308" s="173"/>
      <c r="G308" s="173"/>
      <c r="H308" s="174"/>
      <c r="I308" s="1"/>
      <c r="J308" s="1"/>
      <c r="K308" s="1"/>
      <c r="L308" s="1"/>
      <c r="M308" s="1"/>
      <c r="N308" s="1"/>
      <c r="O308" s="1"/>
      <c r="P308" s="1"/>
      <c r="Q308" s="1"/>
      <c r="R308" s="1"/>
    </row>
    <row r="309" spans="2:18">
      <c r="B309" s="1"/>
      <c r="C309" s="1"/>
      <c r="D309" s="173"/>
      <c r="E309" s="173"/>
      <c r="F309" s="173"/>
      <c r="G309" s="173"/>
      <c r="H309" s="174"/>
      <c r="I309" s="1"/>
      <c r="J309" s="1"/>
      <c r="K309" s="1"/>
      <c r="L309" s="1"/>
      <c r="M309" s="1"/>
      <c r="N309" s="1"/>
      <c r="O309" s="1"/>
      <c r="P309" s="1"/>
      <c r="Q309" s="1"/>
      <c r="R309" s="1"/>
    </row>
  </sheetData>
  <mergeCells count="6">
    <mergeCell ref="B30:H30"/>
    <mergeCell ref="B6:H6"/>
    <mergeCell ref="B8:H8"/>
    <mergeCell ref="B9:H9"/>
    <mergeCell ref="B11:H11"/>
    <mergeCell ref="D13:H13"/>
  </mergeCells>
  <pageMargins left="0.7" right="0.7" top="0.75" bottom="0.75" header="0.3" footer="0.3"/>
  <pageSetup paperSize="9" scale="60" fitToHeight="0" orientation="portrait" r:id="rId1"/>
  <rowBreaks count="1" manualBreakCount="1">
    <brk id="86"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9"/>
  <sheetViews>
    <sheetView showGridLines="0" zoomScaleNormal="100" workbookViewId="0"/>
  </sheetViews>
  <sheetFormatPr defaultColWidth="9.140625" defaultRowHeight="12.75" outlineLevelRow="1"/>
  <cols>
    <col min="1" max="1" width="2.85546875" style="1" customWidth="1"/>
    <col min="2" max="2" width="46.140625" style="10" customWidth="1"/>
    <col min="3" max="7" width="15.28515625" style="10" customWidth="1"/>
    <col min="8" max="8" width="15.28515625" style="90" customWidth="1"/>
    <col min="9" max="9" width="11.7109375" style="10" bestFit="1" customWidth="1"/>
    <col min="10" max="10" width="11.42578125" style="10" bestFit="1" customWidth="1"/>
    <col min="11" max="19" width="9.140625" style="10"/>
    <col min="20" max="16384" width="9.140625" style="1"/>
  </cols>
  <sheetData>
    <row r="1" spans="1:19">
      <c r="H1" s="323"/>
    </row>
    <row r="2" spans="1:19" ht="15.75">
      <c r="A2" s="5" t="s">
        <v>408</v>
      </c>
      <c r="I2" s="1"/>
      <c r="J2" s="1"/>
      <c r="K2" s="1"/>
      <c r="L2" s="1"/>
      <c r="M2" s="1"/>
      <c r="N2" s="1"/>
      <c r="O2" s="1"/>
      <c r="P2" s="1"/>
      <c r="Q2" s="1"/>
      <c r="R2" s="1"/>
      <c r="S2" s="1"/>
    </row>
    <row r="3" spans="1:19" ht="15.75">
      <c r="A3" s="5" t="s">
        <v>1072</v>
      </c>
      <c r="I3" s="1"/>
      <c r="J3" s="1"/>
      <c r="K3" s="1"/>
      <c r="L3" s="1"/>
      <c r="M3" s="1"/>
      <c r="N3" s="1"/>
      <c r="O3" s="1"/>
      <c r="P3" s="1"/>
      <c r="Q3" s="1"/>
      <c r="R3" s="1"/>
      <c r="S3" s="1"/>
    </row>
    <row r="4" spans="1:19" ht="15.75">
      <c r="A4" s="6" t="s">
        <v>1120</v>
      </c>
      <c r="I4" s="1"/>
      <c r="J4" s="1"/>
      <c r="K4" s="1"/>
      <c r="L4" s="1"/>
      <c r="M4" s="1"/>
      <c r="N4" s="1"/>
      <c r="O4" s="1"/>
      <c r="P4" s="1"/>
      <c r="Q4" s="1"/>
      <c r="R4" s="1"/>
      <c r="S4" s="1"/>
    </row>
    <row r="6" spans="1:19" ht="28.5" customHeight="1">
      <c r="B6" s="381" t="s">
        <v>592</v>
      </c>
      <c r="C6" s="382"/>
      <c r="D6" s="382"/>
      <c r="E6" s="382"/>
      <c r="F6" s="382"/>
      <c r="G6" s="382"/>
      <c r="H6" s="383"/>
      <c r="I6" s="1"/>
      <c r="J6" s="1"/>
      <c r="K6" s="1"/>
      <c r="L6" s="1"/>
      <c r="M6" s="1"/>
      <c r="N6" s="1"/>
      <c r="O6" s="1"/>
      <c r="P6" s="1"/>
      <c r="Q6" s="1"/>
      <c r="R6" s="1"/>
      <c r="S6" s="1"/>
    </row>
    <row r="8" spans="1:19">
      <c r="B8" s="381" t="s">
        <v>30</v>
      </c>
      <c r="C8" s="382"/>
      <c r="D8" s="382"/>
      <c r="E8" s="382"/>
      <c r="F8" s="382"/>
      <c r="G8" s="382"/>
      <c r="H8" s="383"/>
      <c r="I8" s="1"/>
      <c r="J8" s="1"/>
      <c r="K8" s="1"/>
      <c r="L8" s="1"/>
      <c r="M8" s="1"/>
      <c r="N8" s="1"/>
      <c r="O8" s="1"/>
      <c r="P8" s="1"/>
      <c r="Q8" s="1"/>
      <c r="R8" s="1"/>
      <c r="S8" s="1"/>
    </row>
    <row r="9" spans="1:19" ht="42.75" customHeight="1">
      <c r="B9" s="418" t="s">
        <v>1103</v>
      </c>
      <c r="C9" s="419"/>
      <c r="D9" s="419"/>
      <c r="E9" s="419"/>
      <c r="F9" s="419"/>
      <c r="G9" s="419"/>
      <c r="H9" s="420"/>
      <c r="I9" s="1"/>
      <c r="J9" s="1"/>
      <c r="K9" s="1"/>
      <c r="L9" s="1"/>
      <c r="M9" s="1"/>
      <c r="N9" s="1"/>
      <c r="O9" s="1"/>
      <c r="P9" s="1"/>
      <c r="Q9" s="1"/>
      <c r="R9" s="1"/>
      <c r="S9" s="1"/>
    </row>
    <row r="10" spans="1:19" ht="44.25" customHeight="1">
      <c r="B10" s="418" t="s">
        <v>1102</v>
      </c>
      <c r="C10" s="419"/>
      <c r="D10" s="419"/>
      <c r="E10" s="419"/>
      <c r="F10" s="419"/>
      <c r="G10" s="419"/>
      <c r="H10" s="420"/>
      <c r="I10" s="1"/>
      <c r="J10" s="1"/>
      <c r="K10" s="1"/>
      <c r="L10" s="1"/>
      <c r="M10" s="1"/>
      <c r="N10" s="1"/>
      <c r="O10" s="1"/>
      <c r="P10" s="1"/>
      <c r="Q10" s="1"/>
      <c r="R10" s="1"/>
      <c r="S10" s="1"/>
    </row>
    <row r="11" spans="1:19" ht="28.5" customHeight="1">
      <c r="B11" s="418" t="s">
        <v>1104</v>
      </c>
      <c r="C11" s="419"/>
      <c r="D11" s="419"/>
      <c r="E11" s="419"/>
      <c r="F11" s="419"/>
      <c r="G11" s="419"/>
      <c r="H11" s="420"/>
      <c r="I11" s="1"/>
      <c r="J11" s="1"/>
      <c r="K11" s="1"/>
      <c r="L11" s="1"/>
      <c r="M11" s="1"/>
      <c r="N11" s="1"/>
      <c r="O11" s="1"/>
      <c r="P11" s="1"/>
      <c r="Q11" s="1"/>
      <c r="R11" s="1"/>
      <c r="S11" s="1"/>
    </row>
    <row r="12" spans="1:19" ht="29.25" customHeight="1">
      <c r="B12" s="418" t="s">
        <v>1105</v>
      </c>
      <c r="C12" s="419"/>
      <c r="D12" s="419"/>
      <c r="E12" s="419"/>
      <c r="F12" s="419"/>
      <c r="G12" s="419"/>
      <c r="H12" s="420"/>
      <c r="I12" s="1"/>
      <c r="J12" s="1"/>
      <c r="K12" s="1"/>
      <c r="L12" s="1"/>
      <c r="M12" s="1"/>
      <c r="N12" s="1"/>
      <c r="O12" s="1"/>
      <c r="P12" s="1"/>
      <c r="Q12" s="1"/>
      <c r="R12" s="1"/>
      <c r="S12" s="1"/>
    </row>
    <row r="14" spans="1:19">
      <c r="B14" s="381" t="s">
        <v>462</v>
      </c>
      <c r="C14" s="382"/>
      <c r="D14" s="382"/>
      <c r="E14" s="382"/>
      <c r="F14" s="382"/>
      <c r="G14" s="382"/>
      <c r="H14" s="383"/>
      <c r="I14" s="1"/>
      <c r="J14" s="1"/>
      <c r="K14" s="1"/>
      <c r="L14" s="1"/>
      <c r="M14" s="1"/>
      <c r="N14" s="1"/>
      <c r="O14" s="1"/>
      <c r="P14" s="1"/>
      <c r="Q14" s="1"/>
      <c r="R14" s="1"/>
      <c r="S14" s="1"/>
    </row>
    <row r="16" spans="1:19">
      <c r="B16" s="421" t="s">
        <v>748</v>
      </c>
      <c r="C16" s="422"/>
      <c r="D16" s="422"/>
      <c r="E16" s="422"/>
      <c r="F16" s="422"/>
      <c r="G16" s="422"/>
      <c r="H16" s="422"/>
      <c r="I16" s="1"/>
      <c r="J16" s="1"/>
      <c r="K16" s="1"/>
      <c r="L16" s="1"/>
      <c r="M16" s="1"/>
      <c r="N16" s="1"/>
      <c r="O16" s="1"/>
      <c r="P16" s="1"/>
      <c r="Q16" s="1"/>
      <c r="R16" s="1"/>
      <c r="S16" s="1"/>
    </row>
    <row r="18" spans="2:19">
      <c r="D18" s="388" t="s">
        <v>591</v>
      </c>
      <c r="E18" s="389"/>
      <c r="F18" s="389"/>
      <c r="G18" s="389"/>
      <c r="H18" s="390"/>
      <c r="I18" s="1"/>
      <c r="J18" s="1"/>
      <c r="K18" s="1"/>
      <c r="L18" s="1"/>
      <c r="M18" s="1"/>
      <c r="N18" s="1"/>
      <c r="O18" s="1"/>
      <c r="P18" s="1"/>
      <c r="Q18" s="1"/>
      <c r="R18" s="1"/>
      <c r="S18" s="1"/>
    </row>
    <row r="19" spans="2:19">
      <c r="C19" s="87" t="s">
        <v>416</v>
      </c>
      <c r="D19" s="87" t="s">
        <v>438</v>
      </c>
      <c r="E19" s="87" t="s">
        <v>439</v>
      </c>
      <c r="F19" s="87" t="s">
        <v>440</v>
      </c>
      <c r="G19" s="87" t="s">
        <v>441</v>
      </c>
      <c r="H19" s="87" t="s">
        <v>442</v>
      </c>
      <c r="I19" s="1"/>
      <c r="J19" s="1"/>
      <c r="K19" s="1"/>
      <c r="L19" s="1"/>
      <c r="M19" s="1"/>
      <c r="N19" s="1"/>
      <c r="O19" s="1"/>
      <c r="P19" s="1"/>
      <c r="Q19" s="1"/>
      <c r="R19" s="1"/>
      <c r="S19" s="1"/>
    </row>
    <row r="20" spans="2:19">
      <c r="B20" s="70"/>
      <c r="C20" s="70"/>
      <c r="D20" s="70"/>
      <c r="E20" s="70"/>
      <c r="F20" s="70"/>
      <c r="G20" s="70"/>
      <c r="H20" s="91"/>
      <c r="I20" s="1"/>
      <c r="J20" s="1"/>
      <c r="K20" s="1"/>
      <c r="L20" s="1"/>
      <c r="M20" s="1"/>
      <c r="N20" s="1"/>
      <c r="O20" s="1"/>
      <c r="P20" s="1"/>
      <c r="Q20" s="1"/>
      <c r="R20" s="1"/>
      <c r="S20" s="1"/>
    </row>
    <row r="21" spans="2:19">
      <c r="B21" s="70" t="s">
        <v>594</v>
      </c>
    </row>
    <row r="22" spans="2:19">
      <c r="B22" s="141" t="s">
        <v>632</v>
      </c>
      <c r="C22" s="264">
        <v>3210697.6279637837</v>
      </c>
      <c r="D22" s="264">
        <v>3255134.8362396155</v>
      </c>
      <c r="E22" s="264">
        <v>3306365.4803314726</v>
      </c>
      <c r="F22" s="264">
        <v>3353674.0917250691</v>
      </c>
      <c r="G22" s="264">
        <v>3401601.4893669751</v>
      </c>
      <c r="H22" s="265">
        <v>3454025.9822519179</v>
      </c>
      <c r="I22" s="1"/>
      <c r="J22" s="1"/>
      <c r="K22" s="1"/>
      <c r="L22" s="1"/>
      <c r="M22" s="1"/>
      <c r="N22" s="1"/>
      <c r="O22" s="1"/>
      <c r="P22" s="1"/>
      <c r="Q22" s="1"/>
      <c r="R22" s="1"/>
      <c r="S22" s="1"/>
    </row>
    <row r="23" spans="2:19">
      <c r="B23" s="141" t="s">
        <v>633</v>
      </c>
      <c r="C23" s="264">
        <v>1524370.810430953</v>
      </c>
      <c r="D23" s="264">
        <v>1545468.6499169089</v>
      </c>
      <c r="E23" s="264">
        <v>1569791.8679530872</v>
      </c>
      <c r="F23" s="264">
        <v>1592252.9884467525</v>
      </c>
      <c r="G23" s="264">
        <v>1615007.8954641328</v>
      </c>
      <c r="H23" s="265">
        <v>1639897.927465101</v>
      </c>
      <c r="I23" s="1"/>
      <c r="J23" s="1"/>
      <c r="K23" s="1"/>
      <c r="L23" s="1"/>
      <c r="M23" s="1"/>
      <c r="N23" s="1"/>
      <c r="O23" s="1"/>
      <c r="P23" s="1"/>
      <c r="Q23" s="1"/>
      <c r="R23" s="1"/>
      <c r="S23" s="1"/>
    </row>
    <row r="24" spans="2:19">
      <c r="B24" s="141" t="s">
        <v>634</v>
      </c>
      <c r="C24" s="264">
        <v>0</v>
      </c>
      <c r="D24" s="264">
        <v>0</v>
      </c>
      <c r="E24" s="264">
        <v>0</v>
      </c>
      <c r="F24" s="264">
        <v>0</v>
      </c>
      <c r="G24" s="264">
        <v>0</v>
      </c>
      <c r="H24" s="265">
        <v>0</v>
      </c>
      <c r="I24" s="1"/>
      <c r="J24" s="1"/>
      <c r="K24" s="1"/>
      <c r="L24" s="1"/>
      <c r="M24" s="1"/>
      <c r="N24" s="1"/>
      <c r="O24" s="1"/>
      <c r="P24" s="1"/>
      <c r="Q24" s="1"/>
      <c r="R24" s="1"/>
      <c r="S24" s="1"/>
    </row>
    <row r="25" spans="2:19">
      <c r="B25" s="141"/>
      <c r="C25" s="264"/>
      <c r="D25" s="264"/>
      <c r="E25" s="264"/>
      <c r="F25" s="264"/>
      <c r="G25" s="264"/>
      <c r="H25" s="265"/>
      <c r="I25" s="1"/>
      <c r="J25" s="1"/>
      <c r="K25" s="1"/>
      <c r="L25" s="1"/>
      <c r="M25" s="1"/>
      <c r="N25" s="1"/>
      <c r="O25" s="1"/>
      <c r="P25" s="1"/>
      <c r="Q25" s="1"/>
      <c r="R25" s="1"/>
      <c r="S25" s="1"/>
    </row>
    <row r="26" spans="2:19">
      <c r="B26" s="68" t="s">
        <v>737</v>
      </c>
      <c r="C26" s="247">
        <f>SUM(C22:C24)</f>
        <v>4735068.4383947365</v>
      </c>
      <c r="D26" s="247">
        <f>SUM(D22:D24)</f>
        <v>4800603.4861565242</v>
      </c>
      <c r="E26" s="247">
        <f t="shared" ref="E26:H26" si="0">SUM(E22:E24)</f>
        <v>4876157.3482845593</v>
      </c>
      <c r="F26" s="247">
        <f t="shared" si="0"/>
        <v>4945927.0801718216</v>
      </c>
      <c r="G26" s="247">
        <f t="shared" si="0"/>
        <v>5016609.3848311082</v>
      </c>
      <c r="H26" s="247">
        <f t="shared" si="0"/>
        <v>5093923.9097170187</v>
      </c>
      <c r="I26" s="1"/>
    </row>
    <row r="27" spans="2:19">
      <c r="B27" s="266"/>
      <c r="C27" s="267"/>
      <c r="D27" s="268"/>
      <c r="E27" s="268"/>
      <c r="F27" s="268"/>
      <c r="G27" s="268"/>
      <c r="H27" s="268"/>
      <c r="I27" s="1"/>
    </row>
    <row r="28" spans="2:19">
      <c r="B28" s="70" t="s">
        <v>593</v>
      </c>
      <c r="C28" s="137"/>
      <c r="D28" s="137"/>
      <c r="E28" s="137"/>
      <c r="F28" s="137"/>
      <c r="G28" s="137"/>
      <c r="H28" s="139"/>
      <c r="I28" s="1"/>
      <c r="J28" s="1"/>
      <c r="K28" s="1"/>
      <c r="L28" s="1"/>
      <c r="M28" s="1"/>
      <c r="N28" s="1"/>
      <c r="O28" s="1"/>
      <c r="P28" s="1"/>
      <c r="Q28" s="1"/>
      <c r="R28" s="1"/>
      <c r="S28" s="1"/>
    </row>
    <row r="29" spans="2:19">
      <c r="B29" s="141" t="s">
        <v>632</v>
      </c>
      <c r="C29" s="264">
        <v>45836.558943532611</v>
      </c>
      <c r="D29" s="264">
        <v>46471.080909596145</v>
      </c>
      <c r="E29" s="264">
        <v>47202.755164513757</v>
      </c>
      <c r="F29" s="264">
        <v>47878.438159347163</v>
      </c>
      <c r="G29" s="264">
        <v>48562.891944932846</v>
      </c>
      <c r="H29" s="264">
        <v>49311.463846003586</v>
      </c>
      <c r="I29" s="1"/>
      <c r="J29" s="1"/>
      <c r="K29" s="1"/>
      <c r="L29" s="1"/>
      <c r="M29" s="1"/>
      <c r="N29" s="1"/>
      <c r="O29" s="1"/>
      <c r="P29" s="1"/>
      <c r="Q29" s="1"/>
      <c r="R29" s="1"/>
      <c r="S29" s="1"/>
    </row>
    <row r="30" spans="2:19">
      <c r="B30" s="141" t="s">
        <v>633</v>
      </c>
      <c r="C30" s="264">
        <v>1108326.5794661075</v>
      </c>
      <c r="D30" s="264">
        <v>1123669.3010065632</v>
      </c>
      <c r="E30" s="264">
        <v>1141361.1618906944</v>
      </c>
      <c r="F30" s="264">
        <v>1157699.1558354336</v>
      </c>
      <c r="G30" s="264">
        <v>1174249.2272296529</v>
      </c>
      <c r="H30" s="264">
        <v>1192349.6726758364</v>
      </c>
      <c r="I30" s="1"/>
      <c r="J30" s="1"/>
      <c r="K30" s="1"/>
      <c r="L30" s="1"/>
      <c r="M30" s="1"/>
      <c r="N30" s="1"/>
      <c r="O30" s="1"/>
      <c r="P30" s="1"/>
      <c r="Q30" s="1"/>
      <c r="R30" s="1"/>
      <c r="S30" s="1"/>
    </row>
    <row r="31" spans="2:19">
      <c r="B31" s="141" t="s">
        <v>634</v>
      </c>
      <c r="C31" s="264">
        <v>2852254.0208058776</v>
      </c>
      <c r="D31" s="264">
        <v>2891738.1764822216</v>
      </c>
      <c r="E31" s="264">
        <v>2937267.7904761485</v>
      </c>
      <c r="F31" s="264">
        <v>2979313.2577455817</v>
      </c>
      <c r="G31" s="264">
        <v>3021904.5016563116</v>
      </c>
      <c r="H31" s="265">
        <v>3068485.5990140266</v>
      </c>
      <c r="I31" s="1"/>
      <c r="J31" s="1"/>
      <c r="K31" s="1"/>
      <c r="L31" s="1"/>
      <c r="M31" s="1"/>
      <c r="N31" s="1"/>
      <c r="O31" s="1"/>
      <c r="P31" s="1"/>
      <c r="Q31" s="1"/>
      <c r="R31" s="1"/>
      <c r="S31" s="1"/>
    </row>
    <row r="32" spans="2:19">
      <c r="B32" s="141"/>
      <c r="C32" s="264"/>
      <c r="D32" s="264"/>
      <c r="E32" s="264"/>
      <c r="F32" s="264"/>
      <c r="G32" s="264"/>
      <c r="H32" s="265"/>
      <c r="I32" s="1"/>
      <c r="J32" s="1"/>
      <c r="K32" s="1"/>
      <c r="L32" s="1"/>
      <c r="M32" s="1"/>
      <c r="N32" s="1"/>
      <c r="O32" s="1"/>
      <c r="P32" s="1"/>
      <c r="Q32" s="1"/>
      <c r="R32" s="1"/>
      <c r="S32" s="1"/>
    </row>
    <row r="33" spans="2:19">
      <c r="B33" s="68" t="s">
        <v>745</v>
      </c>
      <c r="C33" s="247">
        <f t="shared" ref="C33" si="1">SUM(C29:C31)</f>
        <v>4006417.1592155178</v>
      </c>
      <c r="D33" s="247">
        <f t="shared" ref="D33" si="2">SUM(D29:D31)</f>
        <v>4061878.5583983809</v>
      </c>
      <c r="E33" s="247">
        <f t="shared" ref="E33" si="3">SUM(E29:E31)</f>
        <v>4125831.7075313567</v>
      </c>
      <c r="F33" s="247">
        <f t="shared" ref="F33" si="4">SUM(F29:F31)</f>
        <v>4184890.8517403626</v>
      </c>
      <c r="G33" s="247">
        <f t="shared" ref="G33" si="5">SUM(G29:G31)</f>
        <v>4244716.6208308972</v>
      </c>
      <c r="H33" s="247">
        <f t="shared" ref="H33" si="6">SUM(H29:H31)</f>
        <v>4310146.7355358666</v>
      </c>
      <c r="I33" s="1"/>
    </row>
    <row r="34" spans="2:19">
      <c r="C34" s="137"/>
      <c r="D34" s="137"/>
      <c r="E34" s="137"/>
      <c r="F34" s="137"/>
      <c r="G34" s="137"/>
      <c r="H34" s="139"/>
      <c r="I34" s="1"/>
      <c r="J34" s="1"/>
      <c r="K34" s="1"/>
      <c r="L34" s="1"/>
      <c r="M34" s="1"/>
      <c r="N34" s="1"/>
      <c r="O34" s="1"/>
      <c r="P34" s="1"/>
      <c r="Q34" s="1"/>
      <c r="R34" s="1"/>
      <c r="S34" s="1"/>
    </row>
    <row r="35" spans="2:19">
      <c r="B35" s="68" t="s">
        <v>636</v>
      </c>
      <c r="C35" s="140">
        <f t="shared" ref="C35:D35" si="7">SUM(C33,C26)</f>
        <v>8741485.5976102538</v>
      </c>
      <c r="D35" s="140">
        <f t="shared" si="7"/>
        <v>8862482.0445549041</v>
      </c>
      <c r="E35" s="140">
        <f t="shared" ref="E35:H35" si="8">SUM(E33,E26)</f>
        <v>9001989.0558159165</v>
      </c>
      <c r="F35" s="140">
        <f t="shared" si="8"/>
        <v>9130817.9319121838</v>
      </c>
      <c r="G35" s="140">
        <f t="shared" si="8"/>
        <v>9261326.0056620054</v>
      </c>
      <c r="H35" s="140">
        <f t="shared" si="8"/>
        <v>9404070.6452528853</v>
      </c>
      <c r="I35" s="1"/>
      <c r="J35" s="1"/>
      <c r="K35" s="1"/>
      <c r="L35" s="1"/>
      <c r="M35" s="1"/>
      <c r="N35" s="1"/>
      <c r="O35" s="1"/>
      <c r="P35" s="1"/>
      <c r="Q35" s="1"/>
      <c r="R35" s="1"/>
      <c r="S35" s="1"/>
    </row>
    <row r="36" spans="2:19">
      <c r="B36" s="76" t="s">
        <v>749</v>
      </c>
      <c r="C36" s="170"/>
      <c r="D36" s="170">
        <f t="shared" ref="D36" si="9">(D35-C35)/C35</f>
        <v>1.3841634307299924E-2</v>
      </c>
      <c r="E36" s="170">
        <f t="shared" ref="E36:H36" si="10">(E35-D35)/D35</f>
        <v>1.5741302556062757E-2</v>
      </c>
      <c r="F36" s="170">
        <f t="shared" si="10"/>
        <v>1.4311156711864115E-2</v>
      </c>
      <c r="G36" s="170">
        <f t="shared" si="10"/>
        <v>1.4293141613709794E-2</v>
      </c>
      <c r="H36" s="170">
        <f t="shared" si="10"/>
        <v>1.5412980765779277E-2</v>
      </c>
      <c r="I36" s="1"/>
      <c r="J36" s="1"/>
      <c r="K36" s="1"/>
      <c r="L36" s="1"/>
      <c r="M36" s="1"/>
      <c r="N36" s="1"/>
      <c r="O36" s="1"/>
      <c r="P36" s="1"/>
      <c r="Q36" s="1"/>
      <c r="R36" s="1"/>
      <c r="S36" s="1"/>
    </row>
    <row r="38" spans="2:19">
      <c r="B38" s="421" t="s">
        <v>797</v>
      </c>
      <c r="C38" s="422"/>
      <c r="D38" s="422"/>
      <c r="E38" s="422"/>
      <c r="F38" s="422"/>
      <c r="G38" s="422"/>
      <c r="H38" s="422"/>
    </row>
    <row r="39" spans="2:19">
      <c r="H39" s="201"/>
    </row>
    <row r="40" spans="2:19" hidden="1" outlineLevel="1">
      <c r="B40" s="412" t="s">
        <v>409</v>
      </c>
      <c r="C40" s="413"/>
      <c r="D40" s="413"/>
      <c r="E40" s="414"/>
      <c r="H40" s="10"/>
    </row>
    <row r="41" spans="2:19" hidden="1" outlineLevel="1">
      <c r="B41" s="327" t="s">
        <v>0</v>
      </c>
      <c r="C41" s="205"/>
      <c r="D41" s="205" t="s">
        <v>1121</v>
      </c>
      <c r="E41" s="205"/>
      <c r="F41" s="1"/>
      <c r="G41" s="1"/>
      <c r="H41" s="1"/>
      <c r="I41" s="1"/>
    </row>
    <row r="42" spans="2:19" hidden="1" outlineLevel="1">
      <c r="B42" s="206" t="s">
        <v>417</v>
      </c>
      <c r="C42" s="205"/>
      <c r="D42" s="205" t="s">
        <v>3</v>
      </c>
      <c r="E42" s="205"/>
      <c r="F42" s="1"/>
      <c r="G42" s="1"/>
      <c r="H42" s="1"/>
      <c r="I42" s="1"/>
    </row>
    <row r="43" spans="2:19" hidden="1" outlineLevel="1">
      <c r="B43" s="206" t="s">
        <v>420</v>
      </c>
      <c r="C43" s="205"/>
      <c r="D43" s="205" t="s">
        <v>799</v>
      </c>
      <c r="E43" s="205" t="s">
        <v>798</v>
      </c>
      <c r="F43" s="1"/>
      <c r="G43" s="1"/>
      <c r="H43" s="1"/>
      <c r="I43" s="1"/>
    </row>
    <row r="44" spans="2:19" hidden="1" outlineLevel="1">
      <c r="B44" s="206" t="s">
        <v>419</v>
      </c>
      <c r="C44" s="205"/>
      <c r="D44" s="205" t="s">
        <v>7</v>
      </c>
      <c r="E44" s="205"/>
      <c r="F44" s="1"/>
      <c r="G44" s="1"/>
      <c r="H44" s="1"/>
      <c r="I44" s="1"/>
    </row>
    <row r="45" spans="2:19" hidden="1" outlineLevel="1">
      <c r="B45" s="206" t="s">
        <v>418</v>
      </c>
      <c r="C45" s="205"/>
      <c r="D45" s="205" t="s">
        <v>5</v>
      </c>
      <c r="E45" s="205"/>
      <c r="F45" s="1"/>
      <c r="G45" s="1"/>
      <c r="H45" s="1"/>
      <c r="I45" s="1"/>
    </row>
    <row r="46" spans="2:19" hidden="1" outlineLevel="1">
      <c r="B46" s="206" t="s">
        <v>421</v>
      </c>
      <c r="C46" s="205"/>
      <c r="D46" s="205" t="s">
        <v>845</v>
      </c>
      <c r="E46" s="205"/>
      <c r="F46" s="1"/>
      <c r="G46" s="1"/>
      <c r="H46" s="1"/>
      <c r="I46" s="1"/>
    </row>
    <row r="47" spans="2:19" hidden="1" outlineLevel="1">
      <c r="B47" s="206" t="s">
        <v>422</v>
      </c>
      <c r="C47" s="205"/>
      <c r="D47" s="205" t="s">
        <v>12</v>
      </c>
      <c r="E47" s="205"/>
      <c r="F47" s="1"/>
      <c r="G47" s="1"/>
      <c r="H47" s="1"/>
      <c r="I47" s="1"/>
    </row>
    <row r="48" spans="2:19" hidden="1" outlineLevel="1">
      <c r="B48" s="1"/>
      <c r="C48" s="1"/>
      <c r="D48" s="1"/>
      <c r="E48" s="1"/>
      <c r="F48" s="1"/>
      <c r="G48" s="1"/>
      <c r="H48" s="1"/>
      <c r="I48" s="1"/>
    </row>
    <row r="49" spans="2:9" collapsed="1">
      <c r="B49" s="1"/>
      <c r="C49" s="1"/>
      <c r="D49" s="388" t="s">
        <v>591</v>
      </c>
      <c r="E49" s="389"/>
      <c r="F49" s="389"/>
      <c r="G49" s="389"/>
      <c r="H49" s="390"/>
      <c r="I49" s="1"/>
    </row>
    <row r="50" spans="2:9">
      <c r="B50" s="1"/>
      <c r="C50" s="87" t="s">
        <v>416</v>
      </c>
      <c r="D50" s="87" t="s">
        <v>438</v>
      </c>
      <c r="E50" s="87" t="s">
        <v>439</v>
      </c>
      <c r="F50" s="87" t="s">
        <v>440</v>
      </c>
      <c r="G50" s="87" t="s">
        <v>441</v>
      </c>
      <c r="H50" s="87" t="s">
        <v>442</v>
      </c>
      <c r="I50" s="1"/>
    </row>
    <row r="51" spans="2:9">
      <c r="B51" s="7"/>
      <c r="C51" s="7"/>
      <c r="D51" s="243"/>
      <c r="E51" s="243"/>
      <c r="F51" s="243"/>
      <c r="G51" s="243"/>
      <c r="H51" s="243"/>
      <c r="I51" s="1"/>
    </row>
    <row r="52" spans="2:9">
      <c r="B52" s="244" t="s">
        <v>594</v>
      </c>
      <c r="C52" s="254"/>
      <c r="D52" s="243"/>
      <c r="E52" s="243"/>
      <c r="F52" s="243"/>
      <c r="G52" s="243"/>
      <c r="H52" s="243"/>
      <c r="I52" s="1"/>
    </row>
    <row r="53" spans="2:9">
      <c r="B53" s="245" t="s">
        <v>734</v>
      </c>
      <c r="C53" s="255" t="s">
        <v>735</v>
      </c>
      <c r="D53" s="246">
        <v>1031935.7163626489</v>
      </c>
      <c r="E53" s="246">
        <v>1105374.6396855456</v>
      </c>
      <c r="F53" s="246">
        <v>1142093.6970011222</v>
      </c>
      <c r="G53" s="246">
        <v>1178559.296128703</v>
      </c>
      <c r="H53" s="246">
        <v>1216806.4538275669</v>
      </c>
      <c r="I53" s="1"/>
    </row>
    <row r="54" spans="2:9">
      <c r="B54" s="245" t="s">
        <v>736</v>
      </c>
      <c r="C54" s="255" t="s">
        <v>735</v>
      </c>
      <c r="D54" s="246">
        <v>4077000.1579853026</v>
      </c>
      <c r="E54" s="246">
        <v>4266430.1271471996</v>
      </c>
      <c r="F54" s="246">
        <v>4485478.7774598682</v>
      </c>
      <c r="G54" s="246">
        <v>4714726.2655402254</v>
      </c>
      <c r="H54" s="246">
        <v>4959287.5441272035</v>
      </c>
      <c r="I54" s="1"/>
    </row>
    <row r="55" spans="2:9">
      <c r="B55" s="245"/>
      <c r="C55" s="255"/>
      <c r="D55" s="246"/>
      <c r="E55" s="246"/>
      <c r="F55" s="246"/>
      <c r="G55" s="246"/>
      <c r="H55" s="246"/>
      <c r="I55" s="1"/>
    </row>
    <row r="56" spans="2:9">
      <c r="B56" s="68" t="s">
        <v>737</v>
      </c>
      <c r="C56" s="256"/>
      <c r="D56" s="247">
        <f>SUM(D53:D54)</f>
        <v>5108935.8743479513</v>
      </c>
      <c r="E56" s="247">
        <f>SUM(E53:E54)</f>
        <v>5371804.7668327447</v>
      </c>
      <c r="F56" s="247">
        <f>SUM(F53:F54)</f>
        <v>5627572.4744609902</v>
      </c>
      <c r="G56" s="247">
        <f>SUM(G53:G54)</f>
        <v>5893285.5616689287</v>
      </c>
      <c r="H56" s="247">
        <f>SUM(H53:H54)</f>
        <v>6176093.9979547709</v>
      </c>
      <c r="I56" s="1"/>
    </row>
    <row r="57" spans="2:9">
      <c r="B57" s="208"/>
      <c r="C57" s="208"/>
      <c r="D57" s="246"/>
      <c r="E57" s="246"/>
      <c r="F57" s="246"/>
      <c r="G57" s="246"/>
      <c r="H57" s="246"/>
      <c r="I57" s="1"/>
    </row>
    <row r="58" spans="2:9">
      <c r="B58" s="244" t="s">
        <v>593</v>
      </c>
      <c r="C58" s="208"/>
      <c r="D58" s="246"/>
      <c r="E58" s="246"/>
      <c r="F58" s="246"/>
      <c r="G58" s="246"/>
      <c r="H58" s="246"/>
      <c r="I58" s="1"/>
    </row>
    <row r="59" spans="2:9">
      <c r="B59" s="245" t="s">
        <v>738</v>
      </c>
      <c r="C59" s="255" t="s">
        <v>735</v>
      </c>
      <c r="D59" s="246">
        <v>158096.84054227758</v>
      </c>
      <c r="E59" s="246">
        <v>0</v>
      </c>
      <c r="F59" s="246">
        <v>0</v>
      </c>
      <c r="G59" s="246">
        <v>0</v>
      </c>
      <c r="H59" s="246">
        <v>0</v>
      </c>
      <c r="I59" s="1"/>
    </row>
    <row r="60" spans="2:9">
      <c r="B60" s="245" t="s">
        <v>739</v>
      </c>
      <c r="C60" s="255" t="s">
        <v>735</v>
      </c>
      <c r="D60" s="246">
        <v>817154.32671437738</v>
      </c>
      <c r="E60" s="246">
        <v>1009898.9068110122</v>
      </c>
      <c r="F60" s="246">
        <v>1071721.2630181559</v>
      </c>
      <c r="G60" s="246">
        <v>1137434.4882807259</v>
      </c>
      <c r="H60" s="246">
        <v>1208415.6124614947</v>
      </c>
      <c r="I60" s="1"/>
    </row>
    <row r="61" spans="2:9">
      <c r="B61" s="245" t="s">
        <v>740</v>
      </c>
      <c r="C61" s="255" t="s">
        <v>735</v>
      </c>
      <c r="D61" s="246">
        <v>1874554.9696738808</v>
      </c>
      <c r="E61" s="246">
        <v>1918126.8384216558</v>
      </c>
      <c r="F61" s="246">
        <v>2032770.4786942177</v>
      </c>
      <c r="G61" s="246">
        <v>2153637.7091337983</v>
      </c>
      <c r="H61" s="246">
        <v>2283898.437505642</v>
      </c>
      <c r="I61" s="1"/>
    </row>
    <row r="62" spans="2:9">
      <c r="B62" s="245" t="s">
        <v>741</v>
      </c>
      <c r="C62" s="255" t="s">
        <v>735</v>
      </c>
      <c r="D62" s="246">
        <v>483597.18936830753</v>
      </c>
      <c r="E62" s="246">
        <v>501275.67810573895</v>
      </c>
      <c r="F62" s="246">
        <v>522204.80976311711</v>
      </c>
      <c r="G62" s="246">
        <v>544236.73198903864</v>
      </c>
      <c r="H62" s="246">
        <v>567369.47705180012</v>
      </c>
      <c r="I62" s="1"/>
    </row>
    <row r="63" spans="2:9">
      <c r="B63" s="245" t="s">
        <v>742</v>
      </c>
      <c r="C63" s="255" t="s">
        <v>735</v>
      </c>
      <c r="D63" s="246">
        <v>883879.11434982973</v>
      </c>
      <c r="E63" s="246">
        <v>919516.02279209148</v>
      </c>
      <c r="F63" s="246">
        <v>961462.04272109387</v>
      </c>
      <c r="G63" s="246">
        <v>1005324.8939004533</v>
      </c>
      <c r="H63" s="246">
        <v>1051124.7381784336</v>
      </c>
      <c r="I63" s="1"/>
    </row>
    <row r="64" spans="2:9">
      <c r="B64" s="245" t="s">
        <v>743</v>
      </c>
      <c r="C64" s="255" t="s">
        <v>735</v>
      </c>
      <c r="D64" s="246">
        <v>989541.03958825814</v>
      </c>
      <c r="E64" s="246">
        <v>1769903.1662890166</v>
      </c>
      <c r="F64" s="246">
        <v>1878672.5104257239</v>
      </c>
      <c r="G64" s="246">
        <v>1994294.8819887328</v>
      </c>
      <c r="H64" s="246">
        <v>2119187.071816084</v>
      </c>
      <c r="I64" s="1"/>
    </row>
    <row r="65" spans="2:19">
      <c r="B65" s="245" t="s">
        <v>744</v>
      </c>
      <c r="C65" s="255" t="s">
        <v>735</v>
      </c>
      <c r="D65" s="246">
        <v>542015.42519131734</v>
      </c>
      <c r="E65" s="246">
        <v>0</v>
      </c>
      <c r="F65" s="246">
        <v>0</v>
      </c>
      <c r="G65" s="246">
        <v>0</v>
      </c>
      <c r="H65" s="246">
        <v>0</v>
      </c>
      <c r="I65" s="1"/>
    </row>
    <row r="66" spans="2:19">
      <c r="B66" s="248" t="s">
        <v>745</v>
      </c>
      <c r="C66" s="257"/>
      <c r="D66" s="249">
        <f>SUM(D59:D65)</f>
        <v>5748838.9054282485</v>
      </c>
      <c r="E66" s="249">
        <f>SUM(E59:E65)</f>
        <v>6118720.6124195149</v>
      </c>
      <c r="F66" s="249">
        <f>SUM(F59:F65)</f>
        <v>6466831.1046223091</v>
      </c>
      <c r="G66" s="249">
        <f>SUM(G59:G65)</f>
        <v>6834928.7052927492</v>
      </c>
      <c r="H66" s="249">
        <f>SUM(H59:H65)</f>
        <v>7229995.3370134542</v>
      </c>
      <c r="I66" s="1"/>
    </row>
    <row r="67" spans="2:19">
      <c r="B67" s="250" t="s">
        <v>746</v>
      </c>
      <c r="C67" s="258"/>
      <c r="D67" s="251">
        <f>-SUM(D62:D63)</f>
        <v>-1367476.3037181373</v>
      </c>
      <c r="E67" s="251">
        <f>-SUM(E62:E63)</f>
        <v>-1420791.7008978305</v>
      </c>
      <c r="F67" s="251">
        <f>-SUM(F62:F63)</f>
        <v>-1483666.8524842109</v>
      </c>
      <c r="G67" s="251">
        <f>-SUM(G62:G63)</f>
        <v>-1549561.625889492</v>
      </c>
      <c r="H67" s="251">
        <f>-SUM(H62:H63)</f>
        <v>-1618494.2152302337</v>
      </c>
      <c r="I67" s="1"/>
    </row>
    <row r="68" spans="2:19">
      <c r="B68" s="250"/>
      <c r="C68" s="258"/>
      <c r="D68" s="251"/>
      <c r="E68" s="251"/>
      <c r="F68" s="251"/>
      <c r="G68" s="251"/>
      <c r="H68" s="251"/>
      <c r="I68" s="1"/>
    </row>
    <row r="69" spans="2:19">
      <c r="B69" s="68" t="s">
        <v>747</v>
      </c>
      <c r="C69" s="259"/>
      <c r="D69" s="252">
        <f t="shared" ref="D69:H69" si="11">SUM(D66:D67)</f>
        <v>4381362.6017101109</v>
      </c>
      <c r="E69" s="252">
        <f t="shared" si="11"/>
        <v>4697928.9115216844</v>
      </c>
      <c r="F69" s="252">
        <f t="shared" si="11"/>
        <v>4983164.2521380987</v>
      </c>
      <c r="G69" s="252">
        <f t="shared" si="11"/>
        <v>5285367.079403257</v>
      </c>
      <c r="H69" s="252">
        <f t="shared" si="11"/>
        <v>5611501.1217832202</v>
      </c>
      <c r="I69" s="1"/>
    </row>
    <row r="70" spans="2:19">
      <c r="C70" s="260"/>
      <c r="D70" s="253"/>
      <c r="E70" s="253"/>
      <c r="F70" s="253"/>
      <c r="G70" s="253"/>
      <c r="H70" s="253"/>
      <c r="I70" s="1"/>
    </row>
    <row r="71" spans="2:19" ht="13.5" thickBot="1">
      <c r="B71" s="73" t="s">
        <v>14</v>
      </c>
      <c r="C71" s="261" t="s">
        <v>735</v>
      </c>
      <c r="D71" s="262">
        <v>10857774.779776201</v>
      </c>
      <c r="E71" s="262">
        <v>11490525.379252261</v>
      </c>
      <c r="F71" s="262">
        <v>12094403.579083299</v>
      </c>
      <c r="G71" s="262">
        <v>12728214.266961675</v>
      </c>
      <c r="H71" s="262">
        <v>13406089.33496822</v>
      </c>
      <c r="I71" s="1"/>
    </row>
    <row r="72" spans="2:19" s="77" customFormat="1">
      <c r="B72" s="78" t="s">
        <v>433</v>
      </c>
      <c r="C72" s="78"/>
      <c r="D72" s="263">
        <f>(D71+D67)-SUM(D53:D54,D59:D61,D64:D65)</f>
        <v>0</v>
      </c>
      <c r="E72" s="263">
        <f>(E71+E67)-SUM(E53:E54,E59:E61,E64:E65)</f>
        <v>0</v>
      </c>
      <c r="F72" s="263">
        <f>(F71+F67)-SUM(F53:F54,F59:F61,F64:F65)</f>
        <v>0</v>
      </c>
      <c r="G72" s="263">
        <f>(G71+G67)-SUM(G53:G54,G59:G61,G64:G65)</f>
        <v>0</v>
      </c>
      <c r="H72" s="263">
        <f>(H71+H67)-SUM(H53:H54,H59:H61,H64:H65)</f>
        <v>0</v>
      </c>
      <c r="I72" s="78"/>
      <c r="J72" s="78"/>
      <c r="K72" s="78"/>
      <c r="L72" s="78"/>
      <c r="M72" s="78"/>
      <c r="N72" s="78"/>
      <c r="O72" s="78"/>
      <c r="P72" s="78"/>
      <c r="Q72" s="78"/>
      <c r="R72" s="78"/>
      <c r="S72" s="78"/>
    </row>
    <row r="73" spans="2:19">
      <c r="H73" s="201"/>
    </row>
    <row r="74" spans="2:19">
      <c r="B74" s="70" t="s">
        <v>594</v>
      </c>
      <c r="H74" s="201"/>
    </row>
    <row r="75" spans="2:19">
      <c r="B75" s="141" t="s">
        <v>632</v>
      </c>
      <c r="C75" s="264"/>
      <c r="D75" s="63">
        <f>(D22/D$26)*D$56</f>
        <v>3464205.1126823858</v>
      </c>
      <c r="E75" s="63">
        <f t="shared" ref="E75:H75" si="12">(E22/E$26)*E$56</f>
        <v>3642448.0547954929</v>
      </c>
      <c r="F75" s="63">
        <f t="shared" si="12"/>
        <v>3815875.9118319452</v>
      </c>
      <c r="G75" s="63">
        <f t="shared" si="12"/>
        <v>3996047.4109173277</v>
      </c>
      <c r="H75" s="63">
        <f t="shared" si="12"/>
        <v>4187810.7164248899</v>
      </c>
    </row>
    <row r="76" spans="2:19">
      <c r="B76" s="141" t="s">
        <v>633</v>
      </c>
      <c r="C76" s="264"/>
      <c r="D76" s="63">
        <f t="shared" ref="D76:H76" si="13">(D23/D$26)*D$56</f>
        <v>1644730.7616655659</v>
      </c>
      <c r="E76" s="63">
        <f t="shared" si="13"/>
        <v>1729356.7120372525</v>
      </c>
      <c r="F76" s="63">
        <f t="shared" si="13"/>
        <v>1811696.5626290448</v>
      </c>
      <c r="G76" s="63">
        <f t="shared" si="13"/>
        <v>1897238.1507516005</v>
      </c>
      <c r="H76" s="63">
        <f t="shared" si="13"/>
        <v>1988283.2815298815</v>
      </c>
    </row>
    <row r="77" spans="2:19">
      <c r="B77" s="141" t="s">
        <v>634</v>
      </c>
      <c r="C77" s="264"/>
      <c r="D77" s="63">
        <f t="shared" ref="D77:H77" si="14">(D24/D$26)*D$56</f>
        <v>0</v>
      </c>
      <c r="E77" s="63">
        <f t="shared" si="14"/>
        <v>0</v>
      </c>
      <c r="F77" s="63">
        <f t="shared" si="14"/>
        <v>0</v>
      </c>
      <c r="G77" s="63">
        <f t="shared" si="14"/>
        <v>0</v>
      </c>
      <c r="H77" s="63">
        <f t="shared" si="14"/>
        <v>0</v>
      </c>
    </row>
    <row r="78" spans="2:19">
      <c r="B78" s="141"/>
      <c r="C78" s="264"/>
      <c r="D78" s="63"/>
      <c r="E78" s="63"/>
      <c r="F78" s="63"/>
      <c r="G78" s="63"/>
      <c r="H78" s="63"/>
    </row>
    <row r="79" spans="2:19">
      <c r="B79" s="68" t="s">
        <v>737</v>
      </c>
      <c r="C79" s="247">
        <f>SUM(C75:C77)</f>
        <v>0</v>
      </c>
      <c r="D79" s="247">
        <f>SUM(D75:D77)</f>
        <v>5108935.8743479513</v>
      </c>
      <c r="E79" s="247">
        <f t="shared" ref="E79" si="15">SUM(E75:E77)</f>
        <v>5371804.7668327456</v>
      </c>
      <c r="F79" s="247">
        <f t="shared" ref="F79" si="16">SUM(F75:F77)</f>
        <v>5627572.4744609902</v>
      </c>
      <c r="G79" s="247">
        <f t="shared" ref="G79" si="17">SUM(G75:G77)</f>
        <v>5893285.5616689287</v>
      </c>
      <c r="H79" s="247">
        <f t="shared" ref="H79" si="18">SUM(H75:H77)</f>
        <v>6176093.9979547709</v>
      </c>
      <c r="I79" s="1"/>
    </row>
    <row r="80" spans="2:19">
      <c r="C80" s="137"/>
      <c r="D80" s="137"/>
      <c r="E80" s="94"/>
      <c r="F80" s="94"/>
      <c r="G80" s="94"/>
      <c r="H80" s="94"/>
    </row>
    <row r="81" spans="2:19">
      <c r="B81" s="70" t="s">
        <v>593</v>
      </c>
      <c r="C81" s="137"/>
      <c r="D81" s="137"/>
      <c r="E81" s="137"/>
      <c r="F81" s="137"/>
      <c r="G81" s="137"/>
      <c r="H81" s="139"/>
    </row>
    <row r="82" spans="2:19">
      <c r="B82" s="141" t="s">
        <v>632</v>
      </c>
      <c r="C82" s="264"/>
      <c r="D82" s="63">
        <f>(D29/D$33)*D$69</f>
        <v>50126.229288015042</v>
      </c>
      <c r="E82" s="63">
        <f t="shared" ref="E82:H82" si="19">(E29/E$33)*E$69</f>
        <v>53747.996503602735</v>
      </c>
      <c r="F82" s="63">
        <f t="shared" si="19"/>
        <v>57011.312824238426</v>
      </c>
      <c r="G82" s="63">
        <f t="shared" si="19"/>
        <v>60468.750518408546</v>
      </c>
      <c r="H82" s="63">
        <f t="shared" si="19"/>
        <v>64199.980109080716</v>
      </c>
    </row>
    <row r="83" spans="2:19">
      <c r="B83" s="141" t="s">
        <v>633</v>
      </c>
      <c r="C83" s="264"/>
      <c r="D83" s="63">
        <f t="shared" ref="D83:H83" si="20">(D30/D$33)*D$69</f>
        <v>1212050.6758973959</v>
      </c>
      <c r="E83" s="63">
        <f t="shared" si="20"/>
        <v>1299624.8953020396</v>
      </c>
      <c r="F83" s="63">
        <f t="shared" si="20"/>
        <v>1378531.783138488</v>
      </c>
      <c r="G83" s="63">
        <f t="shared" si="20"/>
        <v>1462132.5197910243</v>
      </c>
      <c r="H83" s="63">
        <f t="shared" si="20"/>
        <v>1552353.5360441636</v>
      </c>
    </row>
    <row r="84" spans="2:19">
      <c r="B84" s="141" t="s">
        <v>634</v>
      </c>
      <c r="C84" s="264"/>
      <c r="D84" s="63">
        <f t="shared" ref="D84:H84" si="21">(D31/D$33)*D$69</f>
        <v>3119185.6965247001</v>
      </c>
      <c r="E84" s="63">
        <f t="shared" si="21"/>
        <v>3344556.0197160421</v>
      </c>
      <c r="F84" s="63">
        <f t="shared" si="21"/>
        <v>3547621.1561753722</v>
      </c>
      <c r="G84" s="63">
        <f t="shared" si="21"/>
        <v>3762765.8090938241</v>
      </c>
      <c r="H84" s="63">
        <f t="shared" si="21"/>
        <v>3994947.6056299759</v>
      </c>
    </row>
    <row r="85" spans="2:19">
      <c r="B85" s="141"/>
      <c r="C85" s="264"/>
      <c r="D85" s="63"/>
      <c r="E85" s="63"/>
      <c r="F85" s="63"/>
      <c r="G85" s="63"/>
      <c r="H85" s="63"/>
    </row>
    <row r="86" spans="2:19">
      <c r="B86" s="68" t="s">
        <v>745</v>
      </c>
      <c r="C86" s="247">
        <f t="shared" ref="C86" si="22">SUM(C82:C84)</f>
        <v>0</v>
      </c>
      <c r="D86" s="247">
        <f>SUM(D82:D84)</f>
        <v>4381362.6017101109</v>
      </c>
      <c r="E86" s="247">
        <f t="shared" ref="E86" si="23">SUM(E82:E84)</f>
        <v>4697928.9115216844</v>
      </c>
      <c r="F86" s="247">
        <f t="shared" ref="F86" si="24">SUM(F82:F84)</f>
        <v>4983164.2521380987</v>
      </c>
      <c r="G86" s="247">
        <f t="shared" ref="G86" si="25">SUM(G82:G84)</f>
        <v>5285367.079403257</v>
      </c>
      <c r="H86" s="247">
        <f t="shared" ref="H86" si="26">SUM(H82:H84)</f>
        <v>5611501.1217832202</v>
      </c>
      <c r="I86" s="1"/>
    </row>
    <row r="87" spans="2:19">
      <c r="C87" s="137"/>
      <c r="D87" s="137"/>
      <c r="E87" s="94"/>
      <c r="F87" s="94"/>
      <c r="G87" s="94"/>
      <c r="H87" s="94"/>
      <c r="I87" s="1"/>
      <c r="J87" s="1"/>
      <c r="K87" s="1"/>
      <c r="L87" s="1"/>
      <c r="M87" s="1"/>
      <c r="N87" s="1"/>
      <c r="O87" s="1"/>
      <c r="P87" s="1"/>
      <c r="Q87" s="1"/>
      <c r="R87" s="1"/>
      <c r="S87" s="1"/>
    </row>
    <row r="88" spans="2:19">
      <c r="B88" s="68" t="s">
        <v>750</v>
      </c>
      <c r="C88" s="140">
        <f t="shared" ref="C88:H88" si="27">SUM(C86,C79)</f>
        <v>0</v>
      </c>
      <c r="D88" s="140">
        <f>SUM(D86,D79)</f>
        <v>9490298.4760580622</v>
      </c>
      <c r="E88" s="140">
        <f t="shared" si="27"/>
        <v>10069733.678354431</v>
      </c>
      <c r="F88" s="140">
        <f t="shared" si="27"/>
        <v>10610736.72659909</v>
      </c>
      <c r="G88" s="140">
        <f t="shared" si="27"/>
        <v>11178652.641072186</v>
      </c>
      <c r="H88" s="140">
        <f t="shared" si="27"/>
        <v>11787595.11973799</v>
      </c>
      <c r="I88" s="1"/>
      <c r="J88" s="1"/>
      <c r="K88" s="1"/>
      <c r="L88" s="1"/>
      <c r="M88" s="1"/>
      <c r="N88" s="1"/>
      <c r="O88" s="1"/>
      <c r="P88" s="1"/>
      <c r="Q88" s="1"/>
      <c r="R88" s="1"/>
      <c r="S88" s="1"/>
    </row>
    <row r="89" spans="2:19">
      <c r="B89" s="76" t="s">
        <v>749</v>
      </c>
      <c r="C89" s="170"/>
      <c r="D89" s="170"/>
      <c r="E89" s="170">
        <f t="shared" ref="E89" si="28">(E88-D88)/D88</f>
        <v>6.1055529892780139E-2</v>
      </c>
      <c r="F89" s="170">
        <f t="shared" ref="F89" si="29">(F88-E88)/E88</f>
        <v>5.3725656062541281E-2</v>
      </c>
      <c r="G89" s="170">
        <f t="shared" ref="G89" si="30">(G88-F88)/F88</f>
        <v>5.3522759927634354E-2</v>
      </c>
      <c r="H89" s="170">
        <f t="shared" ref="H89" si="31">(H88-G88)/G88</f>
        <v>5.44736917961339E-2</v>
      </c>
    </row>
    <row r="90" spans="2:19">
      <c r="B90" s="76"/>
      <c r="C90" s="170"/>
      <c r="D90" s="170"/>
      <c r="E90" s="170"/>
      <c r="F90" s="170"/>
      <c r="G90" s="170"/>
      <c r="H90" s="170"/>
    </row>
    <row r="91" spans="2:19">
      <c r="B91" s="421" t="s">
        <v>755</v>
      </c>
      <c r="C91" s="422"/>
      <c r="D91" s="422"/>
      <c r="E91" s="422"/>
      <c r="F91" s="422"/>
      <c r="G91" s="422"/>
      <c r="H91" s="422"/>
    </row>
    <row r="92" spans="2:19">
      <c r="H92" s="201"/>
    </row>
    <row r="93" spans="2:19">
      <c r="D93" s="388" t="s">
        <v>591</v>
      </c>
      <c r="E93" s="389"/>
      <c r="F93" s="389"/>
      <c r="G93" s="389"/>
      <c r="H93" s="390"/>
    </row>
    <row r="94" spans="2:19">
      <c r="D94" s="87" t="s">
        <v>438</v>
      </c>
      <c r="E94" s="87" t="s">
        <v>439</v>
      </c>
      <c r="F94" s="87" t="s">
        <v>440</v>
      </c>
      <c r="G94" s="87" t="s">
        <v>441</v>
      </c>
      <c r="H94" s="87" t="s">
        <v>442</v>
      </c>
    </row>
    <row r="95" spans="2:19">
      <c r="H95" s="201"/>
    </row>
    <row r="96" spans="2:19">
      <c r="B96" s="10" t="s">
        <v>756</v>
      </c>
      <c r="D96" s="63">
        <f>'Recoverable Opex Detail'!G989</f>
        <v>19916669.945264548</v>
      </c>
      <c r="E96" s="63">
        <f>'Recoverable Opex Detail'!H989</f>
        <v>20648938.30742953</v>
      </c>
      <c r="F96" s="63">
        <f>'Recoverable Opex Detail'!I989</f>
        <v>21961520.590191945</v>
      </c>
      <c r="G96" s="63">
        <f>'Recoverable Opex Detail'!J989</f>
        <v>22574165.030670796</v>
      </c>
      <c r="H96" s="63">
        <f>'Recoverable Opex Detail'!K989</f>
        <v>23674006.434457161</v>
      </c>
      <c r="I96" s="253"/>
    </row>
    <row r="97" spans="2:8">
      <c r="B97" s="10" t="s">
        <v>750</v>
      </c>
      <c r="D97" s="253">
        <f>D88</f>
        <v>9490298.4760580622</v>
      </c>
      <c r="E97" s="253">
        <f>E88</f>
        <v>10069733.678354431</v>
      </c>
      <c r="F97" s="253">
        <f>F88</f>
        <v>10610736.72659909</v>
      </c>
      <c r="G97" s="253">
        <f>G88</f>
        <v>11178652.641072186</v>
      </c>
      <c r="H97" s="253">
        <f>H88</f>
        <v>11787595.11973799</v>
      </c>
    </row>
    <row r="98" spans="2:8">
      <c r="D98" s="253"/>
      <c r="E98" s="94"/>
      <c r="F98" s="94"/>
      <c r="G98" s="94"/>
      <c r="H98" s="94"/>
    </row>
    <row r="99" spans="2:8">
      <c r="B99" s="68" t="s">
        <v>757</v>
      </c>
      <c r="C99" s="68"/>
      <c r="D99" s="269">
        <f>D96/D97</f>
        <v>2.0986347263481679</v>
      </c>
      <c r="E99" s="269">
        <f>E96/E97</f>
        <v>2.0505942825296173</v>
      </c>
      <c r="F99" s="269">
        <f>F96/F97</f>
        <v>2.0697451228941164</v>
      </c>
      <c r="G99" s="269">
        <f>G96/G97</f>
        <v>2.0193994531800414</v>
      </c>
      <c r="H99" s="269">
        <f>H96/H97</f>
        <v>2.0083830666032729</v>
      </c>
    </row>
    <row r="100" spans="2:8">
      <c r="H100" s="201"/>
    </row>
    <row r="101" spans="2:8">
      <c r="B101" s="421" t="s">
        <v>758</v>
      </c>
      <c r="C101" s="422"/>
      <c r="D101" s="422"/>
      <c r="E101" s="422"/>
      <c r="F101" s="422"/>
      <c r="G101" s="422"/>
      <c r="H101" s="422"/>
    </row>
    <row r="102" spans="2:8">
      <c r="H102" s="201"/>
    </row>
    <row r="103" spans="2:8">
      <c r="D103" s="388" t="s">
        <v>591</v>
      </c>
      <c r="E103" s="389"/>
      <c r="F103" s="389"/>
      <c r="G103" s="389"/>
      <c r="H103" s="390"/>
    </row>
    <row r="104" spans="2:8">
      <c r="D104" s="87" t="s">
        <v>438</v>
      </c>
      <c r="E104" s="87" t="s">
        <v>439</v>
      </c>
      <c r="F104" s="87" t="s">
        <v>440</v>
      </c>
      <c r="G104" s="87" t="s">
        <v>441</v>
      </c>
      <c r="H104" s="87" t="s">
        <v>442</v>
      </c>
    </row>
    <row r="105" spans="2:8">
      <c r="H105" s="201"/>
    </row>
    <row r="106" spans="2:8">
      <c r="B106" s="70" t="s">
        <v>594</v>
      </c>
      <c r="H106" s="201"/>
    </row>
    <row r="107" spans="2:8">
      <c r="B107" s="141" t="s">
        <v>632</v>
      </c>
      <c r="C107" s="264"/>
      <c r="D107" s="63">
        <f>D75*D$99</f>
        <v>7270101.1486681234</v>
      </c>
      <c r="E107" s="63">
        <f t="shared" ref="E107:H107" si="32">E75*E$99</f>
        <v>7469183.1555747641</v>
      </c>
      <c r="F107" s="63">
        <f t="shared" si="32"/>
        <v>7897890.5580833079</v>
      </c>
      <c r="G107" s="63">
        <f t="shared" si="32"/>
        <v>8069615.9564879723</v>
      </c>
      <c r="H107" s="63">
        <f t="shared" si="32"/>
        <v>8410728.1290074699</v>
      </c>
    </row>
    <row r="108" spans="2:8">
      <c r="B108" s="141" t="s">
        <v>633</v>
      </c>
      <c r="C108" s="264"/>
      <c r="D108" s="63">
        <f t="shared" ref="D108:H108" si="33">D76*D$99</f>
        <v>3451689.0919244289</v>
      </c>
      <c r="E108" s="63">
        <f t="shared" si="33"/>
        <v>3546208.9861578075</v>
      </c>
      <c r="F108" s="63">
        <f t="shared" si="33"/>
        <v>3749750.1246655006</v>
      </c>
      <c r="G108" s="63">
        <f t="shared" si="33"/>
        <v>3831281.6841800949</v>
      </c>
      <c r="H108" s="63">
        <f t="shared" si="33"/>
        <v>3993234.474235002</v>
      </c>
    </row>
    <row r="109" spans="2:8">
      <c r="B109" s="141" t="s">
        <v>634</v>
      </c>
      <c r="C109" s="264"/>
      <c r="D109" s="63">
        <f t="shared" ref="D109:H109" si="34">D77*D$99</f>
        <v>0</v>
      </c>
      <c r="E109" s="63">
        <f t="shared" si="34"/>
        <v>0</v>
      </c>
      <c r="F109" s="63">
        <f t="shared" si="34"/>
        <v>0</v>
      </c>
      <c r="G109" s="63">
        <f t="shared" si="34"/>
        <v>0</v>
      </c>
      <c r="H109" s="63">
        <f t="shared" si="34"/>
        <v>0</v>
      </c>
    </row>
    <row r="110" spans="2:8">
      <c r="B110" s="141"/>
      <c r="C110" s="264"/>
      <c r="D110" s="63"/>
      <c r="E110" s="63"/>
      <c r="F110" s="63"/>
      <c r="G110" s="63"/>
      <c r="H110" s="63"/>
    </row>
    <row r="111" spans="2:8">
      <c r="B111" s="68" t="s">
        <v>737</v>
      </c>
      <c r="C111" s="247">
        <f>SUM(C107:C109)</f>
        <v>0</v>
      </c>
      <c r="D111" s="247">
        <f>SUM(D107:D109)</f>
        <v>10721790.240592552</v>
      </c>
      <c r="E111" s="247">
        <f t="shared" ref="E111" si="35">SUM(E107:E109)</f>
        <v>11015392.141732572</v>
      </c>
      <c r="F111" s="247">
        <f t="shared" ref="F111" si="36">SUM(F107:F109)</f>
        <v>11647640.682748809</v>
      </c>
      <c r="G111" s="247">
        <f t="shared" ref="G111" si="37">SUM(G107:G109)</f>
        <v>11900897.640668068</v>
      </c>
      <c r="H111" s="247">
        <f t="shared" ref="H111" si="38">SUM(H107:H109)</f>
        <v>12403962.603242472</v>
      </c>
    </row>
    <row r="112" spans="2:8">
      <c r="C112" s="137"/>
      <c r="D112" s="137"/>
      <c r="E112" s="137"/>
      <c r="F112" s="137"/>
      <c r="G112" s="137"/>
      <c r="H112" s="139"/>
    </row>
    <row r="113" spans="2:8">
      <c r="B113" s="70" t="s">
        <v>593</v>
      </c>
      <c r="C113" s="137"/>
      <c r="D113" s="137"/>
      <c r="E113" s="137"/>
      <c r="F113" s="137"/>
      <c r="G113" s="137"/>
      <c r="H113" s="139"/>
    </row>
    <row r="114" spans="2:8">
      <c r="B114" s="141" t="s">
        <v>632</v>
      </c>
      <c r="C114" s="264"/>
      <c r="D114" s="63">
        <f t="shared" ref="D114:H114" si="39">D82*D$99</f>
        <v>105196.64548471897</v>
      </c>
      <c r="E114" s="63">
        <f t="shared" si="39"/>
        <v>110215.33432770963</v>
      </c>
      <c r="F114" s="63">
        <f t="shared" si="39"/>
        <v>117998.88666775827</v>
      </c>
      <c r="G114" s="63">
        <f t="shared" si="39"/>
        <v>122110.56173135457</v>
      </c>
      <c r="H114" s="63">
        <f t="shared" si="39"/>
        <v>128938.15292734465</v>
      </c>
    </row>
    <row r="115" spans="2:8">
      <c r="B115" s="141" t="s">
        <v>633</v>
      </c>
      <c r="C115" s="264"/>
      <c r="D115" s="63">
        <f t="shared" ref="D115:H115" si="40">D83*D$99</f>
        <v>2543651.6385320434</v>
      </c>
      <c r="E115" s="63">
        <f t="shared" si="40"/>
        <v>2665003.379739515</v>
      </c>
      <c r="F115" s="63">
        <f t="shared" si="40"/>
        <v>2853209.4349054149</v>
      </c>
      <c r="G115" s="63">
        <f t="shared" si="40"/>
        <v>2952629.6109427507</v>
      </c>
      <c r="H115" s="63">
        <f t="shared" si="40"/>
        <v>3117720.5551728117</v>
      </c>
    </row>
    <row r="116" spans="2:8">
      <c r="B116" s="141" t="s">
        <v>634</v>
      </c>
      <c r="C116" s="264"/>
      <c r="D116" s="63">
        <f t="shared" ref="D116:H116" si="41">D84*D$99</f>
        <v>6546031.4206552338</v>
      </c>
      <c r="E116" s="63">
        <f t="shared" si="41"/>
        <v>6858327.4516297299</v>
      </c>
      <c r="F116" s="63">
        <f t="shared" si="41"/>
        <v>7342671.5858699633</v>
      </c>
      <c r="G116" s="63">
        <f t="shared" si="41"/>
        <v>7598527.2173286248</v>
      </c>
      <c r="H116" s="63">
        <f t="shared" si="41"/>
        <v>8023385.1231145337</v>
      </c>
    </row>
    <row r="117" spans="2:8">
      <c r="B117" s="141"/>
      <c r="C117" s="264"/>
      <c r="D117" s="63"/>
      <c r="E117" s="63"/>
      <c r="F117" s="63"/>
      <c r="G117" s="63"/>
      <c r="H117" s="63"/>
    </row>
    <row r="118" spans="2:8">
      <c r="B118" s="68" t="s">
        <v>745</v>
      </c>
      <c r="C118" s="247">
        <f t="shared" ref="C118" si="42">SUM(C114:C116)</f>
        <v>0</v>
      </c>
      <c r="D118" s="247">
        <f>SUM(D114:D116)</f>
        <v>9194879.7046719957</v>
      </c>
      <c r="E118" s="247">
        <f t="shared" ref="E118" si="43">SUM(E114:E116)</f>
        <v>9633546.1656969544</v>
      </c>
      <c r="F118" s="247">
        <f t="shared" ref="F118" si="44">SUM(F114:F116)</f>
        <v>10313879.907443136</v>
      </c>
      <c r="G118" s="247">
        <f t="shared" ref="G118" si="45">SUM(G114:G116)</f>
        <v>10673267.390002731</v>
      </c>
      <c r="H118" s="247">
        <f t="shared" ref="H118" si="46">SUM(H114:H116)</f>
        <v>11270043.831214691</v>
      </c>
    </row>
    <row r="119" spans="2:8">
      <c r="H119" s="201"/>
    </row>
    <row r="120" spans="2:8">
      <c r="B120" s="70" t="s">
        <v>635</v>
      </c>
      <c r="H120" s="201"/>
    </row>
    <row r="121" spans="2:8">
      <c r="B121" s="141" t="s">
        <v>632</v>
      </c>
      <c r="C121" s="137"/>
      <c r="D121" s="63">
        <f>SUM(D107,D114)</f>
        <v>7375297.7941528428</v>
      </c>
      <c r="E121" s="63">
        <f t="shared" ref="E121:H121" si="47">SUM(E107,E114)</f>
        <v>7579398.489902474</v>
      </c>
      <c r="F121" s="63">
        <f t="shared" si="47"/>
        <v>8015889.4447510662</v>
      </c>
      <c r="G121" s="63">
        <f t="shared" si="47"/>
        <v>8191726.5182193266</v>
      </c>
      <c r="H121" s="63">
        <f t="shared" si="47"/>
        <v>8539666.2819348145</v>
      </c>
    </row>
    <row r="122" spans="2:8">
      <c r="B122" s="141" t="s">
        <v>633</v>
      </c>
      <c r="C122" s="137"/>
      <c r="D122" s="63">
        <f t="shared" ref="D122:H122" si="48">SUM(D108,D115)</f>
        <v>5995340.7304564724</v>
      </c>
      <c r="E122" s="63">
        <f t="shared" si="48"/>
        <v>6211212.3658973221</v>
      </c>
      <c r="F122" s="63">
        <f t="shared" si="48"/>
        <v>6602959.559570916</v>
      </c>
      <c r="G122" s="63">
        <f t="shared" si="48"/>
        <v>6783911.2951228451</v>
      </c>
      <c r="H122" s="63">
        <f t="shared" si="48"/>
        <v>7110955.0294078141</v>
      </c>
    </row>
    <row r="123" spans="2:8">
      <c r="B123" s="141" t="s">
        <v>634</v>
      </c>
      <c r="C123" s="137"/>
      <c r="D123" s="63">
        <f t="shared" ref="D123:H123" si="49">SUM(D109,D116)</f>
        <v>6546031.4206552338</v>
      </c>
      <c r="E123" s="63">
        <f t="shared" si="49"/>
        <v>6858327.4516297299</v>
      </c>
      <c r="F123" s="63">
        <f t="shared" si="49"/>
        <v>7342671.5858699633</v>
      </c>
      <c r="G123" s="63">
        <f t="shared" si="49"/>
        <v>7598527.2173286248</v>
      </c>
      <c r="H123" s="63">
        <f t="shared" si="49"/>
        <v>8023385.1231145337</v>
      </c>
    </row>
    <row r="124" spans="2:8">
      <c r="C124" s="137"/>
      <c r="D124" s="137"/>
      <c r="E124" s="137"/>
      <c r="F124" s="137"/>
      <c r="G124" s="137"/>
      <c r="H124" s="139"/>
    </row>
    <row r="125" spans="2:8">
      <c r="B125" s="68" t="s">
        <v>693</v>
      </c>
      <c r="C125" s="140"/>
      <c r="D125" s="140">
        <f t="shared" ref="D125:H125" si="50">SUM(D121:D123)</f>
        <v>19916669.945264548</v>
      </c>
      <c r="E125" s="140">
        <f t="shared" si="50"/>
        <v>20648938.307429526</v>
      </c>
      <c r="F125" s="140">
        <f t="shared" si="50"/>
        <v>21961520.590191945</v>
      </c>
      <c r="G125" s="140">
        <f t="shared" si="50"/>
        <v>22574165.030670799</v>
      </c>
      <c r="H125" s="140">
        <f t="shared" si="50"/>
        <v>23674006.434457161</v>
      </c>
    </row>
    <row r="126" spans="2:8">
      <c r="B126" s="78" t="s">
        <v>433</v>
      </c>
      <c r="C126" s="210"/>
      <c r="D126" s="210" t="e">
        <f>D125-SUM(#REF!)</f>
        <v>#REF!</v>
      </c>
      <c r="E126" s="210" t="e">
        <f>E125-SUM(#REF!)</f>
        <v>#REF!</v>
      </c>
      <c r="F126" s="210" t="e">
        <f>F125-SUM(#REF!)</f>
        <v>#REF!</v>
      </c>
      <c r="G126" s="210" t="e">
        <f>G125-SUM(#REF!)</f>
        <v>#REF!</v>
      </c>
      <c r="H126" s="210" t="e">
        <f>H125-SUM(#REF!)</f>
        <v>#REF!</v>
      </c>
    </row>
    <row r="127" spans="2:8">
      <c r="E127" s="326"/>
      <c r="F127" s="326"/>
      <c r="G127" s="326"/>
      <c r="H127" s="326"/>
    </row>
    <row r="128" spans="2:8">
      <c r="B128" s="76" t="s">
        <v>793</v>
      </c>
    </row>
    <row r="129" spans="2:2">
      <c r="B129" s="76" t="s">
        <v>800</v>
      </c>
    </row>
  </sheetData>
  <mergeCells count="16">
    <mergeCell ref="B6:H6"/>
    <mergeCell ref="B8:H8"/>
    <mergeCell ref="B9:H9"/>
    <mergeCell ref="B14:H14"/>
    <mergeCell ref="D103:H103"/>
    <mergeCell ref="D49:H49"/>
    <mergeCell ref="B40:E40"/>
    <mergeCell ref="B91:H91"/>
    <mergeCell ref="B101:H101"/>
    <mergeCell ref="D93:H93"/>
    <mergeCell ref="D18:H18"/>
    <mergeCell ref="B10:H10"/>
    <mergeCell ref="B11:H11"/>
    <mergeCell ref="B12:H12"/>
    <mergeCell ref="B38:H38"/>
    <mergeCell ref="B16:H1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1"/>
  <sheetViews>
    <sheetView showGridLines="0" workbookViewId="0"/>
  </sheetViews>
  <sheetFormatPr defaultColWidth="9.140625" defaultRowHeight="12.75"/>
  <cols>
    <col min="1" max="1" width="2.85546875" style="1" customWidth="1"/>
    <col min="2" max="2" width="43.28515625" style="10" bestFit="1" customWidth="1"/>
    <col min="3" max="3" width="23.85546875" style="10" bestFit="1" customWidth="1"/>
    <col min="4" max="4" width="35.140625" style="10" bestFit="1" customWidth="1"/>
    <col min="5" max="5" width="41.28515625" style="10" bestFit="1" customWidth="1"/>
    <col min="6" max="6" width="16.28515625" style="10" customWidth="1"/>
    <col min="7" max="11" width="12.7109375" style="10" customWidth="1"/>
    <col min="12" max="12" width="2.85546875" style="1" customWidth="1"/>
    <col min="13" max="16384" width="9.140625" style="1"/>
  </cols>
  <sheetData>
    <row r="2" spans="1:11" ht="15.75">
      <c r="A2" s="5" t="s">
        <v>408</v>
      </c>
    </row>
    <row r="3" spans="1:11" ht="15.75">
      <c r="A3" s="5" t="s">
        <v>1071</v>
      </c>
    </row>
    <row r="4" spans="1:11" ht="15.75">
      <c r="A4" s="6" t="s">
        <v>1120</v>
      </c>
    </row>
    <row r="6" spans="1:11" ht="28.5" customHeight="1">
      <c r="B6" s="423" t="s">
        <v>1073</v>
      </c>
      <c r="C6" s="424"/>
      <c r="D6" s="424"/>
      <c r="E6" s="424"/>
      <c r="F6" s="425"/>
    </row>
    <row r="8" spans="1:11">
      <c r="B8" s="381" t="s">
        <v>30</v>
      </c>
      <c r="C8" s="424"/>
      <c r="D8" s="424"/>
      <c r="E8" s="424"/>
      <c r="F8" s="425"/>
    </row>
    <row r="9" spans="1:11" ht="27" customHeight="1">
      <c r="B9" s="409" t="s">
        <v>1074</v>
      </c>
      <c r="C9" s="410"/>
      <c r="D9" s="410"/>
      <c r="E9" s="410"/>
      <c r="F9" s="411"/>
    </row>
    <row r="10" spans="1:11">
      <c r="B10" s="409" t="s">
        <v>1076</v>
      </c>
      <c r="C10" s="410"/>
      <c r="D10" s="410"/>
      <c r="E10" s="410"/>
      <c r="F10" s="411"/>
    </row>
    <row r="12" spans="1:11">
      <c r="B12" s="366" t="s">
        <v>1101</v>
      </c>
      <c r="C12" s="175"/>
      <c r="D12" s="175"/>
      <c r="E12" s="175"/>
      <c r="F12" s="175"/>
      <c r="G12" s="175"/>
      <c r="H12" s="175"/>
      <c r="I12" s="175"/>
      <c r="J12" s="175"/>
      <c r="K12" s="175"/>
    </row>
    <row r="14" spans="1:11">
      <c r="B14" s="13" t="s">
        <v>840</v>
      </c>
    </row>
    <row r="15" spans="1:11">
      <c r="B15" s="348" t="s">
        <v>0</v>
      </c>
      <c r="C15" s="349" t="s">
        <v>1122</v>
      </c>
    </row>
    <row r="16" spans="1:11">
      <c r="B16" s="348" t="s">
        <v>417</v>
      </c>
      <c r="C16" s="349" t="s">
        <v>3</v>
      </c>
    </row>
    <row r="17" spans="2:11">
      <c r="B17" s="348" t="s">
        <v>419</v>
      </c>
      <c r="C17" s="349" t="s">
        <v>7</v>
      </c>
    </row>
    <row r="19" spans="2:11">
      <c r="G19" s="350" t="s">
        <v>438</v>
      </c>
      <c r="H19" s="350" t="s">
        <v>439</v>
      </c>
      <c r="I19" s="350" t="s">
        <v>440</v>
      </c>
      <c r="J19" s="350" t="s">
        <v>441</v>
      </c>
      <c r="K19" s="350" t="s">
        <v>442</v>
      </c>
    </row>
    <row r="20" spans="2:11" ht="25.5">
      <c r="B20" s="348" t="s">
        <v>423</v>
      </c>
      <c r="C20" s="348" t="s">
        <v>421</v>
      </c>
      <c r="D20" s="348" t="s">
        <v>841</v>
      </c>
      <c r="E20" s="348" t="s">
        <v>842</v>
      </c>
      <c r="F20" s="348"/>
      <c r="G20" s="350" t="s">
        <v>798</v>
      </c>
      <c r="H20" s="350" t="s">
        <v>799</v>
      </c>
      <c r="I20" s="350" t="s">
        <v>799</v>
      </c>
      <c r="J20" s="350" t="s">
        <v>799</v>
      </c>
      <c r="K20" s="350" t="s">
        <v>799</v>
      </c>
    </row>
    <row r="22" spans="2:11" ht="25.5">
      <c r="B22" s="62" t="s">
        <v>751</v>
      </c>
      <c r="C22" s="175"/>
      <c r="D22" s="175"/>
      <c r="E22" s="175"/>
      <c r="F22" s="175"/>
      <c r="G22" s="61" t="str">
        <f>$B$22</f>
        <v>Metering 5-6 - Direct</v>
      </c>
      <c r="H22" s="61" t="str">
        <f>$B$22</f>
        <v>Metering 5-6 - Direct</v>
      </c>
      <c r="I22" s="61" t="str">
        <f>$B$22</f>
        <v>Metering 5-6 - Direct</v>
      </c>
      <c r="J22" s="61" t="str">
        <f>$B$22</f>
        <v>Metering 5-6 - Direct</v>
      </c>
      <c r="K22" s="61" t="str">
        <f>$B$22</f>
        <v>Metering 5-6 - Direct</v>
      </c>
    </row>
    <row r="24" spans="2:11">
      <c r="B24" s="153" t="s">
        <v>14</v>
      </c>
      <c r="C24" s="153" t="s">
        <v>843</v>
      </c>
      <c r="D24" s="153" t="s">
        <v>12</v>
      </c>
      <c r="E24" s="153" t="s">
        <v>844</v>
      </c>
      <c r="F24" s="153"/>
      <c r="G24" s="11">
        <v>0</v>
      </c>
      <c r="H24" s="11">
        <v>0</v>
      </c>
      <c r="I24" s="11">
        <v>0</v>
      </c>
      <c r="J24" s="11">
        <v>0</v>
      </c>
      <c r="K24" s="11">
        <v>0</v>
      </c>
    </row>
    <row r="26" spans="2:11" ht="25.5">
      <c r="B26" s="62" t="s">
        <v>752</v>
      </c>
      <c r="C26" s="175"/>
      <c r="D26" s="175"/>
      <c r="E26" s="175"/>
      <c r="F26" s="175"/>
      <c r="G26" s="61" t="s">
        <v>752</v>
      </c>
      <c r="H26" s="61" t="s">
        <v>752</v>
      </c>
      <c r="I26" s="61" t="s">
        <v>752</v>
      </c>
      <c r="J26" s="61" t="s">
        <v>752</v>
      </c>
      <c r="K26" s="61" t="s">
        <v>752</v>
      </c>
    </row>
    <row r="27" spans="2:11" s="7" customFormat="1">
      <c r="B27" s="16"/>
      <c r="C27" s="16"/>
      <c r="D27" s="16"/>
      <c r="E27" s="16"/>
      <c r="F27" s="16"/>
      <c r="G27" s="86"/>
      <c r="H27" s="86"/>
      <c r="I27" s="86"/>
      <c r="J27" s="86"/>
      <c r="K27" s="86"/>
    </row>
    <row r="28" spans="2:11">
      <c r="B28" s="153" t="s">
        <v>734</v>
      </c>
      <c r="C28" s="153" t="s">
        <v>845</v>
      </c>
      <c r="D28" s="153" t="s">
        <v>846</v>
      </c>
      <c r="E28" s="153" t="s">
        <v>847</v>
      </c>
      <c r="F28" s="153" t="s">
        <v>848</v>
      </c>
      <c r="G28" s="11">
        <v>672095.70307216293</v>
      </c>
      <c r="H28" s="11">
        <v>725294.09278525307</v>
      </c>
      <c r="I28" s="11">
        <v>749387.38605205563</v>
      </c>
      <c r="J28" s="11">
        <v>773314.37215030135</v>
      </c>
      <c r="K28" s="11">
        <v>798410.33197140228</v>
      </c>
    </row>
    <row r="29" spans="2:11">
      <c r="B29" s="153" t="s">
        <v>734</v>
      </c>
      <c r="C29" s="153" t="s">
        <v>845</v>
      </c>
      <c r="D29" s="153" t="s">
        <v>846</v>
      </c>
      <c r="E29" s="153" t="s">
        <v>849</v>
      </c>
      <c r="F29" s="153" t="s">
        <v>848</v>
      </c>
      <c r="G29" s="11">
        <v>359840.01329048601</v>
      </c>
      <c r="H29" s="11">
        <v>380080.54690029251</v>
      </c>
      <c r="I29" s="11">
        <v>392706.31094906648</v>
      </c>
      <c r="J29" s="11">
        <v>405244.92397840164</v>
      </c>
      <c r="K29" s="11">
        <v>418396.12185616454</v>
      </c>
    </row>
    <row r="30" spans="2:11">
      <c r="B30" s="153" t="s">
        <v>736</v>
      </c>
      <c r="C30" s="153" t="s">
        <v>845</v>
      </c>
      <c r="D30" s="153" t="s">
        <v>846</v>
      </c>
      <c r="E30" s="153" t="s">
        <v>847</v>
      </c>
      <c r="F30" s="153" t="s">
        <v>848</v>
      </c>
      <c r="G30" s="11">
        <v>577986.31458853115</v>
      </c>
      <c r="H30" s="11">
        <v>569040.24005906249</v>
      </c>
      <c r="I30" s="11">
        <v>589557.59798566764</v>
      </c>
      <c r="J30" s="11">
        <v>609993.12597551884</v>
      </c>
      <c r="K30" s="11">
        <v>631400.2370166647</v>
      </c>
    </row>
    <row r="31" spans="2:11">
      <c r="B31" s="153" t="s">
        <v>736</v>
      </c>
      <c r="C31" s="153" t="s">
        <v>845</v>
      </c>
      <c r="D31" s="153" t="s">
        <v>846</v>
      </c>
      <c r="E31" s="153" t="s">
        <v>850</v>
      </c>
      <c r="F31" s="153" t="s">
        <v>848</v>
      </c>
      <c r="G31" s="11">
        <v>12950.585585417066</v>
      </c>
      <c r="H31" s="11">
        <v>13481.660171371821</v>
      </c>
      <c r="I31" s="11">
        <v>14104.332115981655</v>
      </c>
      <c r="J31" s="11">
        <v>14754.071106667874</v>
      </c>
      <c r="K31" s="11">
        <v>15431.275296977305</v>
      </c>
    </row>
    <row r="32" spans="2:11">
      <c r="B32" s="153" t="s">
        <v>736</v>
      </c>
      <c r="C32" s="153" t="s">
        <v>845</v>
      </c>
      <c r="D32" s="153" t="s">
        <v>846</v>
      </c>
      <c r="E32" s="153" t="s">
        <v>851</v>
      </c>
      <c r="F32" s="153" t="s">
        <v>848</v>
      </c>
      <c r="G32" s="11">
        <v>104600.60319468986</v>
      </c>
      <c r="H32" s="11">
        <v>110754.74952410201</v>
      </c>
      <c r="I32" s="11">
        <v>114462.08400622157</v>
      </c>
      <c r="J32" s="11">
        <v>118138.814446048</v>
      </c>
      <c r="K32" s="11">
        <v>121989.48932604067</v>
      </c>
    </row>
    <row r="33" spans="2:11">
      <c r="B33" s="153" t="s">
        <v>736</v>
      </c>
      <c r="C33" s="153" t="s">
        <v>845</v>
      </c>
      <c r="D33" s="153" t="s">
        <v>846</v>
      </c>
      <c r="E33" s="153" t="s">
        <v>849</v>
      </c>
      <c r="F33" s="153" t="s">
        <v>848</v>
      </c>
      <c r="G33" s="11">
        <v>313725.49722147547</v>
      </c>
      <c r="H33" s="11">
        <v>340270.0058611079</v>
      </c>
      <c r="I33" s="11">
        <v>351611.00716592529</v>
      </c>
      <c r="J33" s="11">
        <v>362867.02740000625</v>
      </c>
      <c r="K33" s="11">
        <v>374665.37453261844</v>
      </c>
    </row>
    <row r="34" spans="2:11">
      <c r="B34" s="153" t="s">
        <v>736</v>
      </c>
      <c r="C34" s="153" t="s">
        <v>845</v>
      </c>
      <c r="D34" s="153" t="s">
        <v>846</v>
      </c>
      <c r="E34" s="153" t="s">
        <v>852</v>
      </c>
      <c r="F34" s="153" t="s">
        <v>848</v>
      </c>
      <c r="G34" s="11">
        <v>59771.877395189178</v>
      </c>
      <c r="H34" s="11">
        <v>63288.428299486943</v>
      </c>
      <c r="I34" s="11">
        <v>65406.905146412275</v>
      </c>
      <c r="J34" s="11">
        <v>67507.893969170284</v>
      </c>
      <c r="K34" s="11">
        <v>69708.279614880434</v>
      </c>
    </row>
    <row r="35" spans="2:11">
      <c r="B35" s="153" t="s">
        <v>736</v>
      </c>
      <c r="C35" s="153" t="s">
        <v>845</v>
      </c>
      <c r="D35" s="153" t="s">
        <v>846</v>
      </c>
      <c r="E35" s="153" t="s">
        <v>853</v>
      </c>
      <c r="F35" s="153" t="s">
        <v>854</v>
      </c>
      <c r="G35" s="11">
        <v>-609</v>
      </c>
      <c r="H35" s="11">
        <v>-628.78544946408977</v>
      </c>
      <c r="I35" s="11">
        <v>-636.6728947754483</v>
      </c>
      <c r="J35" s="11">
        <v>-643.88999563110497</v>
      </c>
      <c r="K35" s="11">
        <v>-651.59146867600248</v>
      </c>
    </row>
    <row r="36" spans="2:11">
      <c r="B36" s="153" t="s">
        <v>736</v>
      </c>
      <c r="C36" s="153" t="s">
        <v>845</v>
      </c>
      <c r="D36" s="153" t="s">
        <v>846</v>
      </c>
      <c r="E36" s="153" t="s">
        <v>855</v>
      </c>
      <c r="F36" s="153" t="s">
        <v>339</v>
      </c>
      <c r="G36" s="11">
        <v>29232</v>
      </c>
      <c r="H36" s="11">
        <v>30181.701574276281</v>
      </c>
      <c r="I36" s="11">
        <v>30560.298949221487</v>
      </c>
      <c r="J36" s="11">
        <v>30906.719790293086</v>
      </c>
      <c r="K36" s="11">
        <v>31276.390496448079</v>
      </c>
    </row>
    <row r="37" spans="2:11">
      <c r="B37" s="153" t="s">
        <v>736</v>
      </c>
      <c r="C37" s="153" t="s">
        <v>845</v>
      </c>
      <c r="D37" s="153" t="s">
        <v>846</v>
      </c>
      <c r="E37" s="153" t="s">
        <v>856</v>
      </c>
      <c r="F37" s="153" t="s">
        <v>854</v>
      </c>
      <c r="G37" s="11">
        <v>4384.9199999999992</v>
      </c>
      <c r="H37" s="11">
        <v>4527.2552361414419</v>
      </c>
      <c r="I37" s="11">
        <v>4584.0448423832286</v>
      </c>
      <c r="J37" s="11">
        <v>4636.0079685439568</v>
      </c>
      <c r="K37" s="11">
        <v>4691.4585744672122</v>
      </c>
    </row>
    <row r="38" spans="2:11">
      <c r="B38" s="153" t="s">
        <v>736</v>
      </c>
      <c r="C38" s="153" t="s">
        <v>845</v>
      </c>
      <c r="D38" s="153" t="s">
        <v>846</v>
      </c>
      <c r="E38" s="153" t="s">
        <v>857</v>
      </c>
      <c r="F38" s="153" t="s">
        <v>858</v>
      </c>
      <c r="G38" s="11">
        <v>2960397</v>
      </c>
      <c r="H38" s="11">
        <v>3121513.9158630474</v>
      </c>
      <c r="I38" s="11">
        <v>3301652.5970191653</v>
      </c>
      <c r="J38" s="11">
        <v>3492229.2109768884</v>
      </c>
      <c r="K38" s="11">
        <v>3696267.8607019298</v>
      </c>
    </row>
    <row r="39" spans="2:11">
      <c r="B39" s="153" t="s">
        <v>736</v>
      </c>
      <c r="C39" s="153" t="s">
        <v>845</v>
      </c>
      <c r="D39" s="153" t="s">
        <v>846</v>
      </c>
      <c r="E39" s="153" t="s">
        <v>859</v>
      </c>
      <c r="F39" s="153" t="s">
        <v>854</v>
      </c>
      <c r="G39" s="11">
        <v>609</v>
      </c>
      <c r="H39" s="11">
        <v>628.78544946408977</v>
      </c>
      <c r="I39" s="11">
        <v>636.6728947754483</v>
      </c>
      <c r="J39" s="11">
        <v>643.88999563110497</v>
      </c>
      <c r="K39" s="11">
        <v>651.59146867600248</v>
      </c>
    </row>
    <row r="40" spans="2:11">
      <c r="B40" s="153" t="s">
        <v>736</v>
      </c>
      <c r="C40" s="153" t="s">
        <v>845</v>
      </c>
      <c r="D40" s="153" t="s">
        <v>846</v>
      </c>
      <c r="E40" s="153" t="s">
        <v>860</v>
      </c>
      <c r="F40" s="153" t="s">
        <v>854</v>
      </c>
      <c r="G40" s="11">
        <v>4384.8</v>
      </c>
      <c r="H40" s="11">
        <v>4527.2552361414419</v>
      </c>
      <c r="I40" s="11">
        <v>4584.0448423832286</v>
      </c>
      <c r="J40" s="11">
        <v>4636.0079685439568</v>
      </c>
      <c r="K40" s="11">
        <v>4691.4585744672122</v>
      </c>
    </row>
    <row r="41" spans="2:11">
      <c r="B41" s="153" t="s">
        <v>736</v>
      </c>
      <c r="C41" s="153" t="s">
        <v>845</v>
      </c>
      <c r="D41" s="153" t="s">
        <v>846</v>
      </c>
      <c r="E41" s="153" t="s">
        <v>861</v>
      </c>
      <c r="F41" s="153" t="s">
        <v>854</v>
      </c>
      <c r="G41" s="11">
        <v>500</v>
      </c>
      <c r="H41" s="11">
        <v>0</v>
      </c>
      <c r="I41" s="11">
        <v>0</v>
      </c>
      <c r="J41" s="11">
        <v>0</v>
      </c>
      <c r="K41" s="11">
        <v>0</v>
      </c>
    </row>
    <row r="42" spans="2:11">
      <c r="B42" s="153" t="s">
        <v>736</v>
      </c>
      <c r="C42" s="153" t="s">
        <v>845</v>
      </c>
      <c r="D42" s="153" t="s">
        <v>846</v>
      </c>
      <c r="E42" s="153" t="s">
        <v>862</v>
      </c>
      <c r="F42" s="153" t="s">
        <v>854</v>
      </c>
      <c r="G42" s="11">
        <v>4872</v>
      </c>
      <c r="H42" s="11">
        <v>5030.2835957127136</v>
      </c>
      <c r="I42" s="11">
        <v>5093.3831582035882</v>
      </c>
      <c r="J42" s="11">
        <v>5151.1199650488434</v>
      </c>
      <c r="K42" s="11">
        <v>5212.7317494080171</v>
      </c>
    </row>
    <row r="43" spans="2:11">
      <c r="B43" s="153" t="s">
        <v>736</v>
      </c>
      <c r="C43" s="153" t="s">
        <v>845</v>
      </c>
      <c r="D43" s="153" t="s">
        <v>846</v>
      </c>
      <c r="E43" s="153" t="s">
        <v>863</v>
      </c>
      <c r="F43" s="153" t="s">
        <v>854</v>
      </c>
      <c r="G43" s="11">
        <v>500</v>
      </c>
      <c r="H43" s="11">
        <v>0</v>
      </c>
      <c r="I43" s="11">
        <v>0</v>
      </c>
      <c r="J43" s="11">
        <v>0</v>
      </c>
      <c r="K43" s="11">
        <v>0</v>
      </c>
    </row>
    <row r="44" spans="2:11">
      <c r="B44" s="153" t="s">
        <v>736</v>
      </c>
      <c r="C44" s="153" t="s">
        <v>845</v>
      </c>
      <c r="D44" s="153" t="s">
        <v>846</v>
      </c>
      <c r="E44" s="153" t="s">
        <v>864</v>
      </c>
      <c r="F44" s="153" t="s">
        <v>854</v>
      </c>
      <c r="G44" s="11">
        <v>2436</v>
      </c>
      <c r="H44" s="11">
        <v>2515.1417978563568</v>
      </c>
      <c r="I44" s="11">
        <v>2546.6915791017996</v>
      </c>
      <c r="J44" s="11">
        <v>2575.5599825244217</v>
      </c>
      <c r="K44" s="11">
        <v>2606.3658747040026</v>
      </c>
    </row>
    <row r="45" spans="2:11">
      <c r="B45" s="153" t="s">
        <v>736</v>
      </c>
      <c r="C45" s="153" t="s">
        <v>845</v>
      </c>
      <c r="D45" s="153" t="s">
        <v>846</v>
      </c>
      <c r="E45" s="153" t="s">
        <v>865</v>
      </c>
      <c r="F45" s="153" t="s">
        <v>854</v>
      </c>
      <c r="G45" s="11">
        <v>1258.56</v>
      </c>
      <c r="H45" s="11">
        <v>1299.4899288924537</v>
      </c>
      <c r="I45" s="11">
        <v>1315.7906492025902</v>
      </c>
      <c r="J45" s="11">
        <v>1330.7059909709551</v>
      </c>
      <c r="K45" s="11">
        <v>1346.6223685970733</v>
      </c>
    </row>
    <row r="46" spans="2:11">
      <c r="B46" s="153" t="s">
        <v>738</v>
      </c>
      <c r="C46" s="153" t="s">
        <v>866</v>
      </c>
      <c r="D46" s="153" t="s">
        <v>867</v>
      </c>
      <c r="E46" s="153" t="s">
        <v>868</v>
      </c>
      <c r="F46" s="153" t="s">
        <v>854</v>
      </c>
      <c r="G46" s="11">
        <v>-3494.4914037664039</v>
      </c>
      <c r="H46" s="11">
        <v>-3581.8536888605636</v>
      </c>
      <c r="I46" s="11">
        <v>-3671.4000310820775</v>
      </c>
      <c r="J46" s="11">
        <v>-3763.1850318591291</v>
      </c>
      <c r="K46" s="11">
        <v>-3857.2646576556072</v>
      </c>
    </row>
    <row r="47" spans="2:11">
      <c r="B47" s="153" t="s">
        <v>738</v>
      </c>
      <c r="C47" s="153" t="s">
        <v>866</v>
      </c>
      <c r="D47" s="153" t="s">
        <v>867</v>
      </c>
      <c r="E47" s="153" t="s">
        <v>869</v>
      </c>
      <c r="F47" s="153" t="s">
        <v>854</v>
      </c>
      <c r="G47" s="11">
        <v>601.64737271208344</v>
      </c>
      <c r="H47" s="11">
        <v>616.6885570298856</v>
      </c>
      <c r="I47" s="11">
        <v>632.10577095563269</v>
      </c>
      <c r="J47" s="11">
        <v>647.90841522952348</v>
      </c>
      <c r="K47" s="11">
        <v>664.10612561026153</v>
      </c>
    </row>
    <row r="48" spans="2:11">
      <c r="B48" s="153" t="s">
        <v>738</v>
      </c>
      <c r="C48" s="153" t="s">
        <v>866</v>
      </c>
      <c r="D48" s="153" t="s">
        <v>867</v>
      </c>
      <c r="E48" s="153" t="s">
        <v>847</v>
      </c>
      <c r="F48" s="153" t="s">
        <v>848</v>
      </c>
      <c r="G48" s="11">
        <v>58062.72146039053</v>
      </c>
      <c r="H48" s="11">
        <v>60443.743967489012</v>
      </c>
      <c r="I48" s="11">
        <v>63235.43453951933</v>
      </c>
      <c r="J48" s="11">
        <v>66148.47764396781</v>
      </c>
      <c r="K48" s="11">
        <v>69184.658364476869</v>
      </c>
    </row>
    <row r="49" spans="2:11">
      <c r="B49" s="153" t="s">
        <v>738</v>
      </c>
      <c r="C49" s="153" t="s">
        <v>866</v>
      </c>
      <c r="D49" s="153" t="s">
        <v>867</v>
      </c>
      <c r="E49" s="153" t="s">
        <v>850</v>
      </c>
      <c r="F49" s="153" t="s">
        <v>848</v>
      </c>
      <c r="G49" s="11">
        <v>-115.19582323873553</v>
      </c>
      <c r="H49" s="11">
        <v>-119.91974662634802</v>
      </c>
      <c r="I49" s="11">
        <v>-125.45843109693786</v>
      </c>
      <c r="J49" s="11">
        <v>-131.23787770410019</v>
      </c>
      <c r="K49" s="11">
        <v>-137.26162803483891</v>
      </c>
    </row>
    <row r="50" spans="2:11">
      <c r="B50" s="153" t="s">
        <v>738</v>
      </c>
      <c r="C50" s="153" t="s">
        <v>866</v>
      </c>
      <c r="D50" s="153" t="s">
        <v>867</v>
      </c>
      <c r="E50" s="153" t="s">
        <v>849</v>
      </c>
      <c r="F50" s="153" t="s">
        <v>848</v>
      </c>
      <c r="G50" s="11">
        <v>29806.741880360361</v>
      </c>
      <c r="H50" s="11">
        <v>31029.049782838338</v>
      </c>
      <c r="I50" s="11">
        <v>32462.175860938354</v>
      </c>
      <c r="J50" s="11">
        <v>33957.598771142329</v>
      </c>
      <c r="K50" s="11">
        <v>35516.234893634042</v>
      </c>
    </row>
    <row r="51" spans="2:11">
      <c r="B51" s="153" t="s">
        <v>738</v>
      </c>
      <c r="C51" s="153" t="s">
        <v>866</v>
      </c>
      <c r="D51" s="153" t="s">
        <v>867</v>
      </c>
      <c r="E51" s="153" t="s">
        <v>852</v>
      </c>
      <c r="F51" s="153" t="s">
        <v>848</v>
      </c>
      <c r="G51" s="11">
        <v>71.404731744414264</v>
      </c>
      <c r="H51" s="11">
        <v>74.332880289996339</v>
      </c>
      <c r="I51" s="11">
        <v>77.766062741583994</v>
      </c>
      <c r="J51" s="11">
        <v>81.348482859024728</v>
      </c>
      <c r="K51" s="11">
        <v>85.082335913491121</v>
      </c>
    </row>
    <row r="52" spans="2:11">
      <c r="B52" s="153" t="s">
        <v>738</v>
      </c>
      <c r="C52" s="153" t="s">
        <v>866</v>
      </c>
      <c r="D52" s="153" t="s">
        <v>867</v>
      </c>
      <c r="E52" s="153" t="s">
        <v>856</v>
      </c>
      <c r="F52" s="153" t="s">
        <v>854</v>
      </c>
      <c r="G52" s="11">
        <v>491.24099989817211</v>
      </c>
      <c r="H52" s="11">
        <v>503.52202489562637</v>
      </c>
      <c r="I52" s="11">
        <v>516.11007551801697</v>
      </c>
      <c r="J52" s="11">
        <v>529.01282740596741</v>
      </c>
      <c r="K52" s="11">
        <v>542.2381480911165</v>
      </c>
    </row>
    <row r="53" spans="2:11">
      <c r="B53" s="153" t="s">
        <v>738</v>
      </c>
      <c r="C53" s="153" t="s">
        <v>866</v>
      </c>
      <c r="D53" s="153" t="s">
        <v>867</v>
      </c>
      <c r="E53" s="153" t="s">
        <v>861</v>
      </c>
      <c r="F53" s="153" t="s">
        <v>854</v>
      </c>
      <c r="G53" s="11">
        <v>334.31547471034429</v>
      </c>
      <c r="H53" s="11">
        <v>342.67336157810286</v>
      </c>
      <c r="I53" s="11">
        <v>351.2401956175554</v>
      </c>
      <c r="J53" s="11">
        <v>360.02120050799425</v>
      </c>
      <c r="K53" s="11">
        <v>369.02173052069406</v>
      </c>
    </row>
    <row r="54" spans="2:11">
      <c r="B54" s="153" t="s">
        <v>738</v>
      </c>
      <c r="C54" s="153" t="s">
        <v>866</v>
      </c>
      <c r="D54" s="153" t="s">
        <v>867</v>
      </c>
      <c r="E54" s="153" t="s">
        <v>862</v>
      </c>
      <c r="F54" s="153" t="s">
        <v>854</v>
      </c>
      <c r="G54" s="11">
        <v>2370.9813389217666</v>
      </c>
      <c r="H54" s="11">
        <v>2430.2558723948105</v>
      </c>
      <c r="I54" s="11">
        <v>2491.0122692046807</v>
      </c>
      <c r="J54" s="11">
        <v>2553.2875759347976</v>
      </c>
      <c r="K54" s="11">
        <v>2617.1197653331674</v>
      </c>
    </row>
    <row r="55" spans="2:11">
      <c r="B55" s="153" t="s">
        <v>738</v>
      </c>
      <c r="C55" s="153" t="s">
        <v>866</v>
      </c>
      <c r="D55" s="153" t="s">
        <v>867</v>
      </c>
      <c r="E55" s="153" t="s">
        <v>870</v>
      </c>
      <c r="F55" s="153" t="s">
        <v>854</v>
      </c>
      <c r="G55" s="11">
        <v>3252.7109463758725</v>
      </c>
      <c r="H55" s="11">
        <v>3334.0287200352691</v>
      </c>
      <c r="I55" s="11">
        <v>3417.3794380361505</v>
      </c>
      <c r="J55" s="11">
        <v>3502.8139239870538</v>
      </c>
      <c r="K55" s="11">
        <v>3590.3842720867301</v>
      </c>
    </row>
    <row r="56" spans="2:11">
      <c r="B56" s="153" t="s">
        <v>738</v>
      </c>
      <c r="C56" s="153" t="s">
        <v>866</v>
      </c>
      <c r="D56" s="153" t="s">
        <v>867</v>
      </c>
      <c r="E56" s="153" t="s">
        <v>871</v>
      </c>
      <c r="F56" s="153" t="s">
        <v>854</v>
      </c>
      <c r="G56" s="11">
        <v>24.230721219966021</v>
      </c>
      <c r="H56" s="11">
        <v>24.836489250465171</v>
      </c>
      <c r="I56" s="11">
        <v>25.457401481726798</v>
      </c>
      <c r="J56" s="11">
        <v>26.093836518769962</v>
      </c>
      <c r="K56" s="11">
        <v>26.746182431739207</v>
      </c>
    </row>
    <row r="57" spans="2:11">
      <c r="B57" s="153" t="s">
        <v>738</v>
      </c>
      <c r="C57" s="153" t="s">
        <v>866</v>
      </c>
      <c r="D57" s="153" t="s">
        <v>867</v>
      </c>
      <c r="E57" s="153" t="s">
        <v>872</v>
      </c>
      <c r="F57" s="153" t="s">
        <v>854</v>
      </c>
      <c r="G57" s="11">
        <v>51.595633554253737</v>
      </c>
      <c r="H57" s="11">
        <v>52.885524393110074</v>
      </c>
      <c r="I57" s="11">
        <v>54.207662502937815</v>
      </c>
      <c r="J57" s="11">
        <v>55.56285406551126</v>
      </c>
      <c r="K57" s="11">
        <v>56.951925417149035</v>
      </c>
    </row>
    <row r="58" spans="2:11">
      <c r="B58" s="153" t="s">
        <v>738</v>
      </c>
      <c r="C58" s="153" t="s">
        <v>866</v>
      </c>
      <c r="D58" s="153" t="s">
        <v>873</v>
      </c>
      <c r="E58" s="153" t="s">
        <v>847</v>
      </c>
      <c r="F58" s="153" t="s">
        <v>848</v>
      </c>
      <c r="G58" s="11">
        <v>147.39158888394454</v>
      </c>
      <c r="H58" s="11">
        <v>153.07785845699163</v>
      </c>
      <c r="I58" s="11">
        <v>159.85386714380695</v>
      </c>
      <c r="J58" s="11">
        <v>166.98429960412568</v>
      </c>
      <c r="K58" s="11">
        <v>174.46928006513664</v>
      </c>
    </row>
    <row r="59" spans="2:11">
      <c r="B59" s="153" t="s">
        <v>738</v>
      </c>
      <c r="C59" s="153" t="s">
        <v>866</v>
      </c>
      <c r="D59" s="153" t="s">
        <v>873</v>
      </c>
      <c r="E59" s="153" t="s">
        <v>849</v>
      </c>
      <c r="F59" s="153" t="s">
        <v>848</v>
      </c>
      <c r="G59" s="11">
        <v>75.641427042558547</v>
      </c>
      <c r="H59" s="11">
        <v>78.559623042145986</v>
      </c>
      <c r="I59" s="11">
        <v>82.037073625347603</v>
      </c>
      <c r="J59" s="11">
        <v>85.696414642111961</v>
      </c>
      <c r="K59" s="11">
        <v>89.537709845886042</v>
      </c>
    </row>
    <row r="60" spans="2:11">
      <c r="B60" s="153" t="s">
        <v>738</v>
      </c>
      <c r="C60" s="153" t="s">
        <v>874</v>
      </c>
      <c r="D60" s="153" t="s">
        <v>875</v>
      </c>
      <c r="E60" s="153" t="s">
        <v>847</v>
      </c>
      <c r="F60" s="153" t="s">
        <v>848</v>
      </c>
      <c r="G60" s="11">
        <v>10751.668475721905</v>
      </c>
      <c r="H60" s="11">
        <v>11166.460702170634</v>
      </c>
      <c r="I60" s="11">
        <v>11660.745345825671</v>
      </c>
      <c r="J60" s="11">
        <v>12180.883886175065</v>
      </c>
      <c r="K60" s="11">
        <v>12726.885385130425</v>
      </c>
    </row>
    <row r="61" spans="2:11">
      <c r="B61" s="153" t="s">
        <v>738</v>
      </c>
      <c r="C61" s="153" t="s">
        <v>874</v>
      </c>
      <c r="D61" s="153" t="s">
        <v>875</v>
      </c>
      <c r="E61" s="153" t="s">
        <v>849</v>
      </c>
      <c r="F61" s="153" t="s">
        <v>848</v>
      </c>
      <c r="G61" s="11">
        <v>5517.7609031168095</v>
      </c>
      <c r="H61" s="11">
        <v>5730.6324527915122</v>
      </c>
      <c r="I61" s="11">
        <v>5984.2995452924888</v>
      </c>
      <c r="J61" s="11">
        <v>6251.2348687378517</v>
      </c>
      <c r="K61" s="11">
        <v>6531.4430737045486</v>
      </c>
    </row>
    <row r="62" spans="2:11">
      <c r="B62" s="153" t="s">
        <v>738</v>
      </c>
      <c r="C62" s="153" t="s">
        <v>876</v>
      </c>
      <c r="D62" s="153" t="s">
        <v>867</v>
      </c>
      <c r="E62" s="153" t="s">
        <v>847</v>
      </c>
      <c r="F62" s="153" t="s">
        <v>848</v>
      </c>
      <c r="G62" s="11">
        <v>1445.6174948622038</v>
      </c>
      <c r="H62" s="11">
        <v>1501.3884573543176</v>
      </c>
      <c r="I62" s="11">
        <v>1567.8475869231793</v>
      </c>
      <c r="J62" s="11">
        <v>1637.7829067648461</v>
      </c>
      <c r="K62" s="11">
        <v>1711.1956353002522</v>
      </c>
    </row>
    <row r="63" spans="2:11">
      <c r="B63" s="153" t="s">
        <v>738</v>
      </c>
      <c r="C63" s="153" t="s">
        <v>876</v>
      </c>
      <c r="D63" s="153" t="s">
        <v>867</v>
      </c>
      <c r="E63" s="153" t="s">
        <v>849</v>
      </c>
      <c r="F63" s="153" t="s">
        <v>848</v>
      </c>
      <c r="G63" s="11">
        <v>741.89152242036141</v>
      </c>
      <c r="H63" s="11">
        <v>770.51320444702162</v>
      </c>
      <c r="I63" s="11">
        <v>804.62005843143254</v>
      </c>
      <c r="J63" s="11">
        <v>840.51089476447976</v>
      </c>
      <c r="K63" s="11">
        <v>878.18633874031286</v>
      </c>
    </row>
    <row r="64" spans="2:11">
      <c r="B64" s="153" t="s">
        <v>738</v>
      </c>
      <c r="C64" s="153" t="s">
        <v>845</v>
      </c>
      <c r="D64" s="153" t="s">
        <v>867</v>
      </c>
      <c r="E64" s="153" t="s">
        <v>869</v>
      </c>
      <c r="F64" s="153" t="s">
        <v>854</v>
      </c>
      <c r="G64" s="11">
        <v>7282.1550375000306</v>
      </c>
      <c r="H64" s="11">
        <v>0</v>
      </c>
      <c r="I64" s="11">
        <v>0</v>
      </c>
      <c r="J64" s="11">
        <v>0</v>
      </c>
      <c r="K64" s="11">
        <v>0</v>
      </c>
    </row>
    <row r="65" spans="2:11">
      <c r="B65" s="153" t="s">
        <v>738</v>
      </c>
      <c r="C65" s="153" t="s">
        <v>845</v>
      </c>
      <c r="D65" s="153" t="s">
        <v>867</v>
      </c>
      <c r="E65" s="153" t="s">
        <v>847</v>
      </c>
      <c r="F65" s="153" t="s">
        <v>848</v>
      </c>
      <c r="G65" s="11">
        <v>53313.132071054773</v>
      </c>
      <c r="H65" s="11">
        <v>0</v>
      </c>
      <c r="I65" s="11">
        <v>0</v>
      </c>
      <c r="J65" s="11">
        <v>0</v>
      </c>
      <c r="K65" s="11">
        <v>0</v>
      </c>
    </row>
    <row r="66" spans="2:11">
      <c r="B66" s="153" t="s">
        <v>738</v>
      </c>
      <c r="C66" s="153" t="s">
        <v>845</v>
      </c>
      <c r="D66" s="153" t="s">
        <v>867</v>
      </c>
      <c r="E66" s="153" t="s">
        <v>850</v>
      </c>
      <c r="F66" s="153" t="s">
        <v>848</v>
      </c>
      <c r="G66" s="11">
        <v>1494.5591480618325</v>
      </c>
      <c r="H66" s="11">
        <v>0</v>
      </c>
      <c r="I66" s="11">
        <v>0</v>
      </c>
      <c r="J66" s="11">
        <v>0</v>
      </c>
      <c r="K66" s="11">
        <v>0</v>
      </c>
    </row>
    <row r="67" spans="2:11">
      <c r="B67" s="153" t="s">
        <v>738</v>
      </c>
      <c r="C67" s="153" t="s">
        <v>845</v>
      </c>
      <c r="D67" s="153" t="s">
        <v>867</v>
      </c>
      <c r="E67" s="153" t="s">
        <v>849</v>
      </c>
      <c r="F67" s="153" t="s">
        <v>848</v>
      </c>
      <c r="G67" s="11">
        <v>27530.862650905405</v>
      </c>
      <c r="H67" s="11">
        <v>0</v>
      </c>
      <c r="I67" s="11">
        <v>0</v>
      </c>
      <c r="J67" s="11">
        <v>0</v>
      </c>
      <c r="K67" s="11">
        <v>0</v>
      </c>
    </row>
    <row r="68" spans="2:11">
      <c r="B68" s="153" t="s">
        <v>738</v>
      </c>
      <c r="C68" s="153" t="s">
        <v>845</v>
      </c>
      <c r="D68" s="153" t="s">
        <v>867</v>
      </c>
      <c r="E68" s="153" t="s">
        <v>852</v>
      </c>
      <c r="F68" s="153" t="s">
        <v>848</v>
      </c>
      <c r="G68" s="11">
        <v>3219.6188202073336</v>
      </c>
      <c r="H68" s="11">
        <v>0</v>
      </c>
      <c r="I68" s="11">
        <v>0</v>
      </c>
      <c r="J68" s="11">
        <v>0</v>
      </c>
      <c r="K68" s="11">
        <v>0</v>
      </c>
    </row>
    <row r="69" spans="2:11">
      <c r="B69" s="153" t="s">
        <v>738</v>
      </c>
      <c r="C69" s="153" t="s">
        <v>845</v>
      </c>
      <c r="D69" s="153" t="s">
        <v>867</v>
      </c>
      <c r="E69" s="153" t="s">
        <v>857</v>
      </c>
      <c r="F69" s="153" t="s">
        <v>858</v>
      </c>
      <c r="G69" s="11">
        <v>9170.6429687500404</v>
      </c>
      <c r="H69" s="11">
        <v>0</v>
      </c>
      <c r="I69" s="11">
        <v>0</v>
      </c>
      <c r="J69" s="11">
        <v>0</v>
      </c>
      <c r="K69" s="11">
        <v>0</v>
      </c>
    </row>
    <row r="70" spans="2:11">
      <c r="B70" s="153" t="s">
        <v>738</v>
      </c>
      <c r="C70" s="153" t="s">
        <v>845</v>
      </c>
      <c r="D70" s="153" t="s">
        <v>867</v>
      </c>
      <c r="E70" s="153" t="s">
        <v>862</v>
      </c>
      <c r="F70" s="153" t="s">
        <v>854</v>
      </c>
      <c r="G70" s="11">
        <v>10196.137018750045</v>
      </c>
      <c r="H70" s="11">
        <v>0</v>
      </c>
      <c r="I70" s="11">
        <v>0</v>
      </c>
      <c r="J70" s="11">
        <v>0</v>
      </c>
      <c r="K70" s="11">
        <v>0</v>
      </c>
    </row>
    <row r="71" spans="2:11">
      <c r="B71" s="153" t="s">
        <v>738</v>
      </c>
      <c r="C71" s="153" t="s">
        <v>845</v>
      </c>
      <c r="D71" s="153" t="s">
        <v>867</v>
      </c>
      <c r="E71" s="153" t="s">
        <v>870</v>
      </c>
      <c r="F71" s="153" t="s">
        <v>854</v>
      </c>
      <c r="G71" s="11">
        <v>28000</v>
      </c>
      <c r="H71" s="11">
        <v>0</v>
      </c>
      <c r="I71" s="11">
        <v>0</v>
      </c>
      <c r="J71" s="11">
        <v>0</v>
      </c>
      <c r="K71" s="11">
        <v>0</v>
      </c>
    </row>
    <row r="72" spans="2:11">
      <c r="B72" s="153" t="s">
        <v>738</v>
      </c>
      <c r="C72" s="153" t="s">
        <v>845</v>
      </c>
      <c r="D72" s="153" t="s">
        <v>867</v>
      </c>
      <c r="E72" s="153" t="s">
        <v>871</v>
      </c>
      <c r="F72" s="153" t="s">
        <v>854</v>
      </c>
      <c r="G72" s="11">
        <v>412.70651250000168</v>
      </c>
      <c r="H72" s="11">
        <v>0</v>
      </c>
      <c r="I72" s="11">
        <v>0</v>
      </c>
      <c r="J72" s="11">
        <v>0</v>
      </c>
      <c r="K72" s="11">
        <v>0</v>
      </c>
    </row>
    <row r="73" spans="2:11">
      <c r="B73" s="153" t="s">
        <v>738</v>
      </c>
      <c r="C73" s="153" t="s">
        <v>845</v>
      </c>
      <c r="D73" s="153" t="s">
        <v>867</v>
      </c>
      <c r="E73" s="153" t="s">
        <v>877</v>
      </c>
      <c r="F73" s="153" t="s">
        <v>854</v>
      </c>
      <c r="G73" s="11">
        <v>169.27670000000072</v>
      </c>
      <c r="H73" s="11">
        <v>0</v>
      </c>
      <c r="I73" s="11">
        <v>0</v>
      </c>
      <c r="J73" s="11">
        <v>0</v>
      </c>
      <c r="K73" s="11">
        <v>0</v>
      </c>
    </row>
    <row r="74" spans="2:11">
      <c r="B74" s="153" t="s">
        <v>738</v>
      </c>
      <c r="C74" s="153" t="s">
        <v>845</v>
      </c>
      <c r="D74" s="153" t="s">
        <v>867</v>
      </c>
      <c r="E74" s="153" t="s">
        <v>872</v>
      </c>
      <c r="F74" s="153" t="s">
        <v>854</v>
      </c>
      <c r="G74" s="11">
        <v>393.36450625000168</v>
      </c>
      <c r="H74" s="11">
        <v>0</v>
      </c>
      <c r="I74" s="11">
        <v>0</v>
      </c>
      <c r="J74" s="11">
        <v>0</v>
      </c>
      <c r="K74" s="11">
        <v>0</v>
      </c>
    </row>
    <row r="75" spans="2:11">
      <c r="B75" s="153" t="s">
        <v>738</v>
      </c>
      <c r="C75" s="153" t="s">
        <v>845</v>
      </c>
      <c r="D75" s="153" t="s">
        <v>878</v>
      </c>
      <c r="E75" s="153" t="s">
        <v>870</v>
      </c>
      <c r="F75" s="153" t="s">
        <v>854</v>
      </c>
      <c r="G75" s="11">
        <v>16862.531250000076</v>
      </c>
      <c r="H75" s="11">
        <v>0</v>
      </c>
      <c r="I75" s="11">
        <v>0</v>
      </c>
      <c r="J75" s="11">
        <v>0</v>
      </c>
      <c r="K75" s="11">
        <v>0</v>
      </c>
    </row>
    <row r="76" spans="2:11">
      <c r="B76" s="153" t="s">
        <v>738</v>
      </c>
      <c r="C76" s="153" t="s">
        <v>845</v>
      </c>
      <c r="D76" s="153" t="s">
        <v>873</v>
      </c>
      <c r="E76" s="153" t="s">
        <v>850</v>
      </c>
      <c r="F76" s="153" t="s">
        <v>848</v>
      </c>
      <c r="G76" s="11">
        <v>15.389852394495797</v>
      </c>
      <c r="H76" s="11">
        <v>0</v>
      </c>
      <c r="I76" s="11">
        <v>0</v>
      </c>
      <c r="J76" s="11">
        <v>0</v>
      </c>
      <c r="K76" s="11">
        <v>0</v>
      </c>
    </row>
    <row r="77" spans="2:11">
      <c r="B77" s="153" t="s">
        <v>738</v>
      </c>
      <c r="C77" s="153" t="s">
        <v>845</v>
      </c>
      <c r="D77" s="153" t="s">
        <v>873</v>
      </c>
      <c r="E77" s="153" t="s">
        <v>849</v>
      </c>
      <c r="F77" s="153" t="s">
        <v>848</v>
      </c>
      <c r="G77" s="11">
        <v>1.8625309183637555</v>
      </c>
      <c r="H77" s="11">
        <v>0</v>
      </c>
      <c r="I77" s="11">
        <v>0</v>
      </c>
      <c r="J77" s="11">
        <v>0</v>
      </c>
      <c r="K77" s="11">
        <v>0</v>
      </c>
    </row>
    <row r="78" spans="2:11">
      <c r="B78" s="153" t="s">
        <v>738</v>
      </c>
      <c r="C78" s="153" t="s">
        <v>845</v>
      </c>
      <c r="D78" s="153" t="s">
        <v>873</v>
      </c>
      <c r="E78" s="153" t="s">
        <v>852</v>
      </c>
      <c r="F78" s="153" t="s">
        <v>848</v>
      </c>
      <c r="G78" s="11">
        <v>34.601474985186975</v>
      </c>
      <c r="H78" s="11">
        <v>0</v>
      </c>
      <c r="I78" s="11">
        <v>0</v>
      </c>
      <c r="J78" s="11">
        <v>0</v>
      </c>
      <c r="K78" s="11">
        <v>0</v>
      </c>
    </row>
    <row r="79" spans="2:11">
      <c r="B79" s="153" t="s">
        <v>739</v>
      </c>
      <c r="C79" s="153" t="s">
        <v>866</v>
      </c>
      <c r="D79" s="153" t="s">
        <v>867</v>
      </c>
      <c r="E79" s="153" t="s">
        <v>869</v>
      </c>
      <c r="F79" s="153" t="s">
        <v>854</v>
      </c>
      <c r="G79" s="11">
        <v>7280.619807375806</v>
      </c>
      <c r="H79" s="11">
        <v>7462.6353025602002</v>
      </c>
      <c r="I79" s="11">
        <v>7649.2011851242041</v>
      </c>
      <c r="J79" s="11">
        <v>7840.4312147523087</v>
      </c>
      <c r="K79" s="11">
        <v>8036.4419951211157</v>
      </c>
    </row>
    <row r="80" spans="2:11">
      <c r="B80" s="153" t="s">
        <v>739</v>
      </c>
      <c r="C80" s="153" t="s">
        <v>866</v>
      </c>
      <c r="D80" s="153" t="s">
        <v>867</v>
      </c>
      <c r="E80" s="153" t="s">
        <v>847</v>
      </c>
      <c r="F80" s="153" t="s">
        <v>848</v>
      </c>
      <c r="G80" s="11">
        <v>35580.863725449977</v>
      </c>
      <c r="H80" s="11">
        <v>37039.955466612919</v>
      </c>
      <c r="I80" s="11">
        <v>38750.704796108199</v>
      </c>
      <c r="J80" s="11">
        <v>40535.819016020381</v>
      </c>
      <c r="K80" s="11">
        <v>42396.392026466798</v>
      </c>
    </row>
    <row r="81" spans="2:11">
      <c r="B81" s="153" t="s">
        <v>739</v>
      </c>
      <c r="C81" s="153" t="s">
        <v>866</v>
      </c>
      <c r="D81" s="153" t="s">
        <v>867</v>
      </c>
      <c r="E81" s="153" t="s">
        <v>850</v>
      </c>
      <c r="F81" s="153" t="s">
        <v>848</v>
      </c>
      <c r="G81" s="11">
        <v>-53.219375691499422</v>
      </c>
      <c r="H81" s="11">
        <v>-55.40178340763849</v>
      </c>
      <c r="I81" s="11">
        <v>-57.96060300187078</v>
      </c>
      <c r="J81" s="11">
        <v>-60.630652415364686</v>
      </c>
      <c r="K81" s="11">
        <v>-63.413567827662199</v>
      </c>
    </row>
    <row r="82" spans="2:11">
      <c r="B82" s="153" t="s">
        <v>739</v>
      </c>
      <c r="C82" s="153" t="s">
        <v>866</v>
      </c>
      <c r="D82" s="153" t="s">
        <v>867</v>
      </c>
      <c r="E82" s="153" t="s">
        <v>849</v>
      </c>
      <c r="F82" s="153" t="s">
        <v>848</v>
      </c>
      <c r="G82" s="11">
        <v>19443.51786525912</v>
      </c>
      <c r="H82" s="11">
        <v>20240.853100155669</v>
      </c>
      <c r="I82" s="11">
        <v>21175.709134221797</v>
      </c>
      <c r="J82" s="11">
        <v>22151.202604369468</v>
      </c>
      <c r="K82" s="11">
        <v>23167.931283228332</v>
      </c>
    </row>
    <row r="83" spans="2:11">
      <c r="B83" s="153" t="s">
        <v>739</v>
      </c>
      <c r="C83" s="153" t="s">
        <v>866</v>
      </c>
      <c r="D83" s="153" t="s">
        <v>867</v>
      </c>
      <c r="E83" s="153" t="s">
        <v>856</v>
      </c>
      <c r="F83" s="153" t="s">
        <v>854</v>
      </c>
      <c r="G83" s="11">
        <v>63.743343209368646</v>
      </c>
      <c r="H83" s="11">
        <v>65.336926789602856</v>
      </c>
      <c r="I83" s="11">
        <v>66.970349959342926</v>
      </c>
      <c r="J83" s="11">
        <v>68.644608708326487</v>
      </c>
      <c r="K83" s="11">
        <v>70.360723926034638</v>
      </c>
    </row>
    <row r="84" spans="2:11">
      <c r="B84" s="153" t="s">
        <v>739</v>
      </c>
      <c r="C84" s="153" t="s">
        <v>866</v>
      </c>
      <c r="D84" s="153" t="s">
        <v>867</v>
      </c>
      <c r="E84" s="153" t="s">
        <v>859</v>
      </c>
      <c r="F84" s="153" t="s">
        <v>854</v>
      </c>
      <c r="G84" s="11">
        <v>4.47478269329768</v>
      </c>
      <c r="H84" s="11">
        <v>4.586652260630121</v>
      </c>
      <c r="I84" s="11">
        <v>4.7013185671458739</v>
      </c>
      <c r="J84" s="11">
        <v>4.8188515313245208</v>
      </c>
      <c r="K84" s="11">
        <v>4.9393228196076331</v>
      </c>
    </row>
    <row r="85" spans="2:11">
      <c r="B85" s="153" t="s">
        <v>739</v>
      </c>
      <c r="C85" s="153" t="s">
        <v>866</v>
      </c>
      <c r="D85" s="153" t="s">
        <v>867</v>
      </c>
      <c r="E85" s="153" t="s">
        <v>871</v>
      </c>
      <c r="F85" s="153" t="s">
        <v>854</v>
      </c>
      <c r="G85" s="11">
        <v>165.42353712979309</v>
      </c>
      <c r="H85" s="11">
        <v>169.55912555803792</v>
      </c>
      <c r="I85" s="11">
        <v>173.79810369698882</v>
      </c>
      <c r="J85" s="11">
        <v>178.14305628941352</v>
      </c>
      <c r="K85" s="11">
        <v>182.59663269664887</v>
      </c>
    </row>
    <row r="86" spans="2:11">
      <c r="B86" s="153" t="s">
        <v>739</v>
      </c>
      <c r="C86" s="153" t="s">
        <v>866</v>
      </c>
      <c r="D86" s="153" t="s">
        <v>867</v>
      </c>
      <c r="E86" s="153" t="s">
        <v>864</v>
      </c>
      <c r="F86" s="153" t="s">
        <v>854</v>
      </c>
      <c r="G86" s="11">
        <v>12.748668641873733</v>
      </c>
      <c r="H86" s="11">
        <v>13.067385357920577</v>
      </c>
      <c r="I86" s="11">
        <v>13.394069991868591</v>
      </c>
      <c r="J86" s="11">
        <v>13.728921741665305</v>
      </c>
      <c r="K86" s="11">
        <v>14.072144785206936</v>
      </c>
    </row>
    <row r="87" spans="2:11">
      <c r="B87" s="153" t="s">
        <v>739</v>
      </c>
      <c r="C87" s="153" t="s">
        <v>866</v>
      </c>
      <c r="D87" s="153" t="s">
        <v>873</v>
      </c>
      <c r="E87" s="153" t="s">
        <v>869</v>
      </c>
      <c r="F87" s="153" t="s">
        <v>854</v>
      </c>
      <c r="G87" s="11">
        <v>211.22312922572442</v>
      </c>
      <c r="H87" s="11">
        <v>216.50370745636749</v>
      </c>
      <c r="I87" s="11">
        <v>221.91630014277666</v>
      </c>
      <c r="J87" s="11">
        <v>227.46420764634604</v>
      </c>
      <c r="K87" s="11">
        <v>233.15081283750467</v>
      </c>
    </row>
    <row r="88" spans="2:11">
      <c r="B88" s="153" t="s">
        <v>739</v>
      </c>
      <c r="C88" s="153" t="s">
        <v>866</v>
      </c>
      <c r="D88" s="153" t="s">
        <v>873</v>
      </c>
      <c r="E88" s="153" t="s">
        <v>847</v>
      </c>
      <c r="F88" s="153" t="s">
        <v>848</v>
      </c>
      <c r="G88" s="11">
        <v>7913.7114982986341</v>
      </c>
      <c r="H88" s="11">
        <v>8233.5861260151778</v>
      </c>
      <c r="I88" s="11">
        <v>8610.0470064645251</v>
      </c>
      <c r="J88" s="11">
        <v>9003.6500428761374</v>
      </c>
      <c r="K88" s="11">
        <v>9414.5812917623298</v>
      </c>
    </row>
    <row r="89" spans="2:11">
      <c r="B89" s="153" t="s">
        <v>739</v>
      </c>
      <c r="C89" s="153" t="s">
        <v>866</v>
      </c>
      <c r="D89" s="153" t="s">
        <v>873</v>
      </c>
      <c r="E89" s="153" t="s">
        <v>850</v>
      </c>
      <c r="F89" s="153" t="s">
        <v>848</v>
      </c>
      <c r="G89" s="11">
        <v>146.95482109231165</v>
      </c>
      <c r="H89" s="11">
        <v>152.9811100389316</v>
      </c>
      <c r="I89" s="11">
        <v>160.04678622907846</v>
      </c>
      <c r="J89" s="11">
        <v>167.4196016514567</v>
      </c>
      <c r="K89" s="11">
        <v>175.10407429352378</v>
      </c>
    </row>
    <row r="90" spans="2:11">
      <c r="B90" s="153" t="s">
        <v>739</v>
      </c>
      <c r="C90" s="153" t="s">
        <v>866</v>
      </c>
      <c r="D90" s="153" t="s">
        <v>873</v>
      </c>
      <c r="E90" s="153" t="s">
        <v>849</v>
      </c>
      <c r="F90" s="153" t="s">
        <v>848</v>
      </c>
      <c r="G90" s="11">
        <v>4351.8426092943682</v>
      </c>
      <c r="H90" s="11">
        <v>4527.7454122747786</v>
      </c>
      <c r="I90" s="11">
        <v>4734.765658163722</v>
      </c>
      <c r="J90" s="11">
        <v>4951.2125763224085</v>
      </c>
      <c r="K90" s="11">
        <v>5177.1884814053701</v>
      </c>
    </row>
    <row r="91" spans="2:11">
      <c r="B91" s="153" t="s">
        <v>739</v>
      </c>
      <c r="C91" s="153" t="s">
        <v>866</v>
      </c>
      <c r="D91" s="153" t="s">
        <v>873</v>
      </c>
      <c r="E91" s="153" t="s">
        <v>852</v>
      </c>
      <c r="F91" s="153" t="s">
        <v>848</v>
      </c>
      <c r="G91" s="11">
        <v>528.64866684798994</v>
      </c>
      <c r="H91" s="11">
        <v>550.32736778472349</v>
      </c>
      <c r="I91" s="11">
        <v>575.7451136642843</v>
      </c>
      <c r="J91" s="11">
        <v>602.26774841002168</v>
      </c>
      <c r="K91" s="11">
        <v>629.91152482690279</v>
      </c>
    </row>
    <row r="92" spans="2:11">
      <c r="B92" s="153" t="s">
        <v>739</v>
      </c>
      <c r="C92" s="153" t="s">
        <v>866</v>
      </c>
      <c r="D92" s="153" t="s">
        <v>873</v>
      </c>
      <c r="E92" s="153" t="s">
        <v>864</v>
      </c>
      <c r="F92" s="153" t="s">
        <v>854</v>
      </c>
      <c r="G92" s="11">
        <v>4.6373282184815716</v>
      </c>
      <c r="H92" s="11">
        <v>4.7532614239436102</v>
      </c>
      <c r="I92" s="11">
        <v>4.8720929595421998</v>
      </c>
      <c r="J92" s="11">
        <v>4.9938952835307546</v>
      </c>
      <c r="K92" s="11">
        <v>5.1187426656190231</v>
      </c>
    </row>
    <row r="93" spans="2:11">
      <c r="B93" s="153" t="s">
        <v>739</v>
      </c>
      <c r="C93" s="153" t="s">
        <v>845</v>
      </c>
      <c r="D93" s="153" t="s">
        <v>867</v>
      </c>
      <c r="E93" s="153" t="s">
        <v>847</v>
      </c>
      <c r="F93" s="153" t="s">
        <v>848</v>
      </c>
      <c r="G93" s="11">
        <v>0</v>
      </c>
      <c r="H93" s="11">
        <v>561725.73291466152</v>
      </c>
      <c r="I93" s="11">
        <v>596201.20725728641</v>
      </c>
      <c r="J93" s="11">
        <v>632857.67559377861</v>
      </c>
      <c r="K93" s="11">
        <v>672461.64378107607</v>
      </c>
    </row>
    <row r="94" spans="2:11">
      <c r="B94" s="153" t="s">
        <v>739</v>
      </c>
      <c r="C94" s="153" t="s">
        <v>845</v>
      </c>
      <c r="D94" s="153" t="s">
        <v>867</v>
      </c>
      <c r="E94" s="153" t="s">
        <v>849</v>
      </c>
      <c r="F94" s="153" t="s">
        <v>848</v>
      </c>
      <c r="G94" s="11">
        <v>0</v>
      </c>
      <c r="H94" s="11">
        <v>303253.46437108662</v>
      </c>
      <c r="I94" s="11">
        <v>321865.40685054194</v>
      </c>
      <c r="J94" s="11">
        <v>341654.78156366234</v>
      </c>
      <c r="K94" s="11">
        <v>363035.39464920311</v>
      </c>
    </row>
    <row r="95" spans="2:11">
      <c r="B95" s="153" t="s">
        <v>739</v>
      </c>
      <c r="C95" s="153" t="s">
        <v>845</v>
      </c>
      <c r="D95" s="153" t="s">
        <v>867</v>
      </c>
      <c r="E95" s="153" t="s">
        <v>856</v>
      </c>
      <c r="F95" s="153" t="s">
        <v>854</v>
      </c>
      <c r="G95" s="11">
        <v>0</v>
      </c>
      <c r="H95" s="11">
        <v>10434.056563375267</v>
      </c>
      <c r="I95" s="11">
        <v>10854.978474593918</v>
      </c>
      <c r="J95" s="11">
        <v>11294.130115492993</v>
      </c>
      <c r="K95" s="11">
        <v>11764.018628748314</v>
      </c>
    </row>
    <row r="96" spans="2:11">
      <c r="B96" s="153" t="s">
        <v>739</v>
      </c>
      <c r="C96" s="153" t="s">
        <v>845</v>
      </c>
      <c r="D96" s="153" t="s">
        <v>879</v>
      </c>
      <c r="E96" s="153" t="s">
        <v>849</v>
      </c>
      <c r="F96" s="153" t="s">
        <v>848</v>
      </c>
      <c r="G96" s="11">
        <v>84.223466557020529</v>
      </c>
      <c r="H96" s="11">
        <v>0</v>
      </c>
      <c r="I96" s="11">
        <v>0</v>
      </c>
      <c r="J96" s="11">
        <v>0</v>
      </c>
      <c r="K96" s="11">
        <v>0</v>
      </c>
    </row>
    <row r="97" spans="2:11">
      <c r="B97" s="153" t="s">
        <v>739</v>
      </c>
      <c r="C97" s="153" t="s">
        <v>845</v>
      </c>
      <c r="D97" s="153" t="s">
        <v>879</v>
      </c>
      <c r="E97" s="153" t="s">
        <v>852</v>
      </c>
      <c r="F97" s="153" t="s">
        <v>848</v>
      </c>
      <c r="G97" s="11">
        <v>1564.6753256577717</v>
      </c>
      <c r="H97" s="11">
        <v>0</v>
      </c>
      <c r="I97" s="11">
        <v>0</v>
      </c>
      <c r="J97" s="11">
        <v>0</v>
      </c>
      <c r="K97" s="11">
        <v>0</v>
      </c>
    </row>
    <row r="98" spans="2:11">
      <c r="B98" s="153" t="s">
        <v>739</v>
      </c>
      <c r="C98" s="153" t="s">
        <v>845</v>
      </c>
      <c r="D98" s="153" t="s">
        <v>846</v>
      </c>
      <c r="E98" s="153" t="s">
        <v>847</v>
      </c>
      <c r="F98" s="153" t="s">
        <v>848</v>
      </c>
      <c r="G98" s="11">
        <v>492024.61851127096</v>
      </c>
      <c r="H98" s="11">
        <v>0</v>
      </c>
      <c r="I98" s="11">
        <v>0</v>
      </c>
      <c r="J98" s="11">
        <v>0</v>
      </c>
      <c r="K98" s="11">
        <v>0</v>
      </c>
    </row>
    <row r="99" spans="2:11">
      <c r="B99" s="153" t="s">
        <v>739</v>
      </c>
      <c r="C99" s="153" t="s">
        <v>845</v>
      </c>
      <c r="D99" s="153" t="s">
        <v>846</v>
      </c>
      <c r="E99" s="153" t="s">
        <v>880</v>
      </c>
      <c r="F99" s="153" t="s">
        <v>848</v>
      </c>
      <c r="G99" s="11">
        <v>28349.51640630055</v>
      </c>
      <c r="H99" s="11">
        <v>0</v>
      </c>
      <c r="I99" s="11">
        <v>0</v>
      </c>
      <c r="J99" s="11">
        <v>0</v>
      </c>
      <c r="K99" s="11">
        <v>0</v>
      </c>
    </row>
    <row r="100" spans="2:11">
      <c r="B100" s="153" t="s">
        <v>739</v>
      </c>
      <c r="C100" s="153" t="s">
        <v>845</v>
      </c>
      <c r="D100" s="153" t="s">
        <v>846</v>
      </c>
      <c r="E100" s="153" t="s">
        <v>850</v>
      </c>
      <c r="F100" s="153" t="s">
        <v>848</v>
      </c>
      <c r="G100" s="11">
        <v>5254.7520976879032</v>
      </c>
      <c r="H100" s="11">
        <v>0</v>
      </c>
      <c r="I100" s="11">
        <v>0</v>
      </c>
      <c r="J100" s="11">
        <v>0</v>
      </c>
      <c r="K100" s="11">
        <v>0</v>
      </c>
    </row>
    <row r="101" spans="2:11">
      <c r="B101" s="153" t="s">
        <v>739</v>
      </c>
      <c r="C101" s="153" t="s">
        <v>845</v>
      </c>
      <c r="D101" s="153" t="s">
        <v>846</v>
      </c>
      <c r="E101" s="153" t="s">
        <v>849</v>
      </c>
      <c r="F101" s="153" t="s">
        <v>848</v>
      </c>
      <c r="G101" s="11">
        <v>272875.11979988485</v>
      </c>
      <c r="H101" s="11">
        <v>6941.8159538822401</v>
      </c>
      <c r="I101" s="11">
        <v>7367.8644394438779</v>
      </c>
      <c r="J101" s="11">
        <v>7820.8656850711632</v>
      </c>
      <c r="K101" s="11">
        <v>8310.2921828979815</v>
      </c>
    </row>
    <row r="102" spans="2:11">
      <c r="B102" s="153" t="s">
        <v>739</v>
      </c>
      <c r="C102" s="153" t="s">
        <v>845</v>
      </c>
      <c r="D102" s="153" t="s">
        <v>846</v>
      </c>
      <c r="E102" s="153" t="s">
        <v>852</v>
      </c>
      <c r="F102" s="153" t="s">
        <v>848</v>
      </c>
      <c r="G102" s="11">
        <v>16962.75810701833</v>
      </c>
      <c r="H102" s="11">
        <v>127543.83700800655</v>
      </c>
      <c r="I102" s="11">
        <v>135431.80599628974</v>
      </c>
      <c r="J102" s="11">
        <v>143807.03532272074</v>
      </c>
      <c r="K102" s="11">
        <v>152844.2632195692</v>
      </c>
    </row>
    <row r="103" spans="2:11">
      <c r="B103" s="153" t="s">
        <v>739</v>
      </c>
      <c r="C103" s="153" t="s">
        <v>845</v>
      </c>
      <c r="D103" s="153" t="s">
        <v>846</v>
      </c>
      <c r="E103" s="153" t="s">
        <v>871</v>
      </c>
      <c r="F103" s="153" t="s">
        <v>854</v>
      </c>
      <c r="G103" s="11">
        <v>38.663000000000167</v>
      </c>
      <c r="H103" s="11">
        <v>0</v>
      </c>
      <c r="I103" s="11">
        <v>0</v>
      </c>
      <c r="J103" s="11">
        <v>0</v>
      </c>
      <c r="K103" s="11">
        <v>0</v>
      </c>
    </row>
    <row r="104" spans="2:11">
      <c r="B104" s="153" t="s">
        <v>740</v>
      </c>
      <c r="C104" s="153" t="s">
        <v>866</v>
      </c>
      <c r="D104" s="153" t="s">
        <v>867</v>
      </c>
      <c r="E104" s="153" t="s">
        <v>869</v>
      </c>
      <c r="F104" s="153" t="s">
        <v>854</v>
      </c>
      <c r="G104" s="11">
        <v>2557.2763935834273</v>
      </c>
      <c r="H104" s="11">
        <v>2621.2083034230131</v>
      </c>
      <c r="I104" s="11">
        <v>2686.7385110085884</v>
      </c>
      <c r="J104" s="11">
        <v>2753.9069737838031</v>
      </c>
      <c r="K104" s="11">
        <v>2822.754648128398</v>
      </c>
    </row>
    <row r="105" spans="2:11">
      <c r="B105" s="153" t="s">
        <v>740</v>
      </c>
      <c r="C105" s="153" t="s">
        <v>866</v>
      </c>
      <c r="D105" s="153" t="s">
        <v>867</v>
      </c>
      <c r="E105" s="153" t="s">
        <v>847</v>
      </c>
      <c r="F105" s="153" t="s">
        <v>848</v>
      </c>
      <c r="G105" s="11">
        <v>207974.06533493093</v>
      </c>
      <c r="H105" s="11">
        <v>93418.91686052864</v>
      </c>
      <c r="I105" s="11">
        <v>97733.618305712065</v>
      </c>
      <c r="J105" s="11">
        <v>102235.87633479747</v>
      </c>
      <c r="K105" s="11">
        <v>106928.44988641821</v>
      </c>
    </row>
    <row r="106" spans="2:11">
      <c r="B106" s="153" t="s">
        <v>740</v>
      </c>
      <c r="C106" s="153" t="s">
        <v>866</v>
      </c>
      <c r="D106" s="153" t="s">
        <v>867</v>
      </c>
      <c r="E106" s="153" t="s">
        <v>850</v>
      </c>
      <c r="F106" s="153" t="s">
        <v>848</v>
      </c>
      <c r="G106" s="11">
        <v>129.30636766905749</v>
      </c>
      <c r="H106" s="11">
        <v>134.60893296374849</v>
      </c>
      <c r="I106" s="11">
        <v>140.82606089791622</v>
      </c>
      <c r="J106" s="11">
        <v>147.31344235757774</v>
      </c>
      <c r="K106" s="11">
        <v>154.07505274512511</v>
      </c>
    </row>
    <row r="107" spans="2:11">
      <c r="B107" s="153" t="s">
        <v>740</v>
      </c>
      <c r="C107" s="153" t="s">
        <v>866</v>
      </c>
      <c r="D107" s="153" t="s">
        <v>867</v>
      </c>
      <c r="E107" s="153" t="s">
        <v>851</v>
      </c>
      <c r="F107" s="153" t="s">
        <v>848</v>
      </c>
      <c r="G107" s="11">
        <v>223.15554406171148</v>
      </c>
      <c r="H107" s="11">
        <v>232.30665444080753</v>
      </c>
      <c r="I107" s="11">
        <v>243.03610722538576</v>
      </c>
      <c r="J107" s="11">
        <v>254.23196064903007</v>
      </c>
      <c r="K107" s="11">
        <v>265.90107541860016</v>
      </c>
    </row>
    <row r="108" spans="2:11">
      <c r="B108" s="153" t="s">
        <v>740</v>
      </c>
      <c r="C108" s="153" t="s">
        <v>866</v>
      </c>
      <c r="D108" s="153" t="s">
        <v>867</v>
      </c>
      <c r="E108" s="153" t="s">
        <v>849</v>
      </c>
      <c r="F108" s="153" t="s">
        <v>848</v>
      </c>
      <c r="G108" s="11">
        <v>145652.31856296581</v>
      </c>
      <c r="H108" s="11">
        <v>49839.205769169443</v>
      </c>
      <c r="I108" s="11">
        <v>52141.108856743012</v>
      </c>
      <c r="J108" s="11">
        <v>54543.07381072003</v>
      </c>
      <c r="K108" s="11">
        <v>57046.57253117035</v>
      </c>
    </row>
    <row r="109" spans="2:11">
      <c r="B109" s="153" t="s">
        <v>740</v>
      </c>
      <c r="C109" s="153" t="s">
        <v>866</v>
      </c>
      <c r="D109" s="153" t="s">
        <v>867</v>
      </c>
      <c r="E109" s="153" t="s">
        <v>852</v>
      </c>
      <c r="F109" s="153" t="s">
        <v>848</v>
      </c>
      <c r="G109" s="11">
        <v>1044.3760361532557</v>
      </c>
      <c r="H109" s="11">
        <v>1087.2035644779755</v>
      </c>
      <c r="I109" s="11">
        <v>1137.4177924791966</v>
      </c>
      <c r="J109" s="11">
        <v>1189.814792379432</v>
      </c>
      <c r="K109" s="11">
        <v>1244.4266725355028</v>
      </c>
    </row>
    <row r="110" spans="2:11">
      <c r="B110" s="153" t="s">
        <v>740</v>
      </c>
      <c r="C110" s="153" t="s">
        <v>866</v>
      </c>
      <c r="D110" s="153" t="s">
        <v>867</v>
      </c>
      <c r="E110" s="153" t="s">
        <v>856</v>
      </c>
      <c r="F110" s="153" t="s">
        <v>854</v>
      </c>
      <c r="G110" s="11">
        <v>6350.4591051983934</v>
      </c>
      <c r="H110" s="11">
        <v>6509.2205828283531</v>
      </c>
      <c r="I110" s="11">
        <v>6671.9510973990618</v>
      </c>
      <c r="J110" s="11">
        <v>6838.7498748340377</v>
      </c>
      <c r="K110" s="11">
        <v>7009.7186217048884</v>
      </c>
    </row>
    <row r="111" spans="2:11">
      <c r="B111" s="153" t="s">
        <v>740</v>
      </c>
      <c r="C111" s="153" t="s">
        <v>866</v>
      </c>
      <c r="D111" s="153" t="s">
        <v>867</v>
      </c>
      <c r="E111" s="153" t="s">
        <v>859</v>
      </c>
      <c r="F111" s="153" t="s">
        <v>854</v>
      </c>
      <c r="G111" s="11">
        <v>383.89015424794542</v>
      </c>
      <c r="H111" s="11">
        <v>393.48740810414404</v>
      </c>
      <c r="I111" s="11">
        <v>403.3245933067476</v>
      </c>
      <c r="J111" s="11">
        <v>413.40770813941623</v>
      </c>
      <c r="K111" s="11">
        <v>423.74290084290163</v>
      </c>
    </row>
    <row r="112" spans="2:11">
      <c r="B112" s="153" t="s">
        <v>740</v>
      </c>
      <c r="C112" s="153" t="s">
        <v>866</v>
      </c>
      <c r="D112" s="153" t="s">
        <v>867</v>
      </c>
      <c r="E112" s="153" t="s">
        <v>860</v>
      </c>
      <c r="F112" s="153" t="s">
        <v>854</v>
      </c>
      <c r="G112" s="11">
        <v>13290.54536612522</v>
      </c>
      <c r="H112" s="11">
        <v>13622.809000278348</v>
      </c>
      <c r="I112" s="11">
        <v>13963.379225285307</v>
      </c>
      <c r="J112" s="11">
        <v>14312.463705917438</v>
      </c>
      <c r="K112" s="11">
        <v>14670.275298565373</v>
      </c>
    </row>
    <row r="113" spans="2:11">
      <c r="B113" s="153" t="s">
        <v>740</v>
      </c>
      <c r="C113" s="153" t="s">
        <v>866</v>
      </c>
      <c r="D113" s="153" t="s">
        <v>867</v>
      </c>
      <c r="E113" s="153" t="s">
        <v>862</v>
      </c>
      <c r="F113" s="153" t="s">
        <v>854</v>
      </c>
      <c r="G113" s="11">
        <v>14.27329833973319</v>
      </c>
      <c r="H113" s="11">
        <v>14.630130798226519</v>
      </c>
      <c r="I113" s="11">
        <v>14.99588406818218</v>
      </c>
      <c r="J113" s="11">
        <v>15.370781169886733</v>
      </c>
      <c r="K113" s="11">
        <v>15.755050699133902</v>
      </c>
    </row>
    <row r="114" spans="2:11">
      <c r="B114" s="153" t="s">
        <v>740</v>
      </c>
      <c r="C114" s="153" t="s">
        <v>866</v>
      </c>
      <c r="D114" s="153" t="s">
        <v>867</v>
      </c>
      <c r="E114" s="153" t="s">
        <v>870</v>
      </c>
      <c r="F114" s="153" t="s">
        <v>854</v>
      </c>
      <c r="G114" s="11">
        <v>48.361293198154804</v>
      </c>
      <c r="H114" s="11">
        <v>49.570325528108668</v>
      </c>
      <c r="I114" s="11">
        <v>50.809583666311383</v>
      </c>
      <c r="J114" s="11">
        <v>52.07982325796916</v>
      </c>
      <c r="K114" s="11">
        <v>53.381818839418386</v>
      </c>
    </row>
    <row r="115" spans="2:11">
      <c r="B115" s="153" t="s">
        <v>740</v>
      </c>
      <c r="C115" s="153" t="s">
        <v>866</v>
      </c>
      <c r="D115" s="153" t="s">
        <v>867</v>
      </c>
      <c r="E115" s="153" t="s">
        <v>864</v>
      </c>
      <c r="F115" s="153" t="s">
        <v>854</v>
      </c>
      <c r="G115" s="11">
        <v>96.168446578414063</v>
      </c>
      <c r="H115" s="11">
        <v>98.572657742874412</v>
      </c>
      <c r="I115" s="11">
        <v>101.03697418644626</v>
      </c>
      <c r="J115" s="11">
        <v>103.56289854110742</v>
      </c>
      <c r="K115" s="11">
        <v>106.15197100463509</v>
      </c>
    </row>
    <row r="116" spans="2:11">
      <c r="B116" s="153" t="s">
        <v>740</v>
      </c>
      <c r="C116" s="153" t="s">
        <v>866</v>
      </c>
      <c r="D116" s="153" t="s">
        <v>881</v>
      </c>
      <c r="E116" s="153" t="s">
        <v>847</v>
      </c>
      <c r="F116" s="153" t="s">
        <v>848</v>
      </c>
      <c r="G116" s="11">
        <v>104396.78348223586</v>
      </c>
      <c r="H116" s="11">
        <v>108660.73258935295</v>
      </c>
      <c r="I116" s="11">
        <v>113665.32484190421</v>
      </c>
      <c r="J116" s="11">
        <v>118890.32821985504</v>
      </c>
      <c r="K116" s="11">
        <v>124338.74138522113</v>
      </c>
    </row>
    <row r="117" spans="2:11">
      <c r="B117" s="153" t="s">
        <v>740</v>
      </c>
      <c r="C117" s="153" t="s">
        <v>866</v>
      </c>
      <c r="D117" s="153" t="s">
        <v>881</v>
      </c>
      <c r="E117" s="153" t="s">
        <v>850</v>
      </c>
      <c r="F117" s="153" t="s">
        <v>848</v>
      </c>
      <c r="G117" s="11">
        <v>1244.9292781191962</v>
      </c>
      <c r="H117" s="11">
        <v>1295.9810469028864</v>
      </c>
      <c r="I117" s="11">
        <v>1355.8379954088357</v>
      </c>
      <c r="J117" s="11">
        <v>1418.2968770791535</v>
      </c>
      <c r="K117" s="11">
        <v>1483.3959660910473</v>
      </c>
    </row>
    <row r="118" spans="2:11">
      <c r="B118" s="153" t="s">
        <v>740</v>
      </c>
      <c r="C118" s="153" t="s">
        <v>866</v>
      </c>
      <c r="D118" s="153" t="s">
        <v>881</v>
      </c>
      <c r="E118" s="153" t="s">
        <v>849</v>
      </c>
      <c r="F118" s="153" t="s">
        <v>848</v>
      </c>
      <c r="G118" s="11">
        <v>55742.150049448508</v>
      </c>
      <c r="H118" s="11">
        <v>58018.864743178281</v>
      </c>
      <c r="I118" s="11">
        <v>60691.042208545208</v>
      </c>
      <c r="J118" s="11">
        <v>63480.907112306057</v>
      </c>
      <c r="K118" s="11">
        <v>66390.060575323485</v>
      </c>
    </row>
    <row r="119" spans="2:11">
      <c r="B119" s="153" t="s">
        <v>740</v>
      </c>
      <c r="C119" s="153" t="s">
        <v>866</v>
      </c>
      <c r="D119" s="153" t="s">
        <v>881</v>
      </c>
      <c r="E119" s="153" t="s">
        <v>852</v>
      </c>
      <c r="F119" s="153" t="s">
        <v>848</v>
      </c>
      <c r="G119" s="11">
        <v>1499.2588641637101</v>
      </c>
      <c r="H119" s="11">
        <v>1560.7401211519127</v>
      </c>
      <c r="I119" s="11">
        <v>1632.8253891318845</v>
      </c>
      <c r="J119" s="11">
        <v>1708.0441454386271</v>
      </c>
      <c r="K119" s="11">
        <v>1786.442483372743</v>
      </c>
    </row>
    <row r="120" spans="2:11">
      <c r="B120" s="153" t="s">
        <v>740</v>
      </c>
      <c r="C120" s="153" t="s">
        <v>866</v>
      </c>
      <c r="D120" s="153" t="s">
        <v>873</v>
      </c>
      <c r="E120" s="153" t="s">
        <v>869</v>
      </c>
      <c r="F120" s="153" t="s">
        <v>854</v>
      </c>
      <c r="G120" s="11">
        <v>294.11390637697264</v>
      </c>
      <c r="H120" s="11">
        <v>301.46675403639694</v>
      </c>
      <c r="I120" s="11">
        <v>309.0034228873069</v>
      </c>
      <c r="J120" s="11">
        <v>316.72850845948955</v>
      </c>
      <c r="K120" s="11">
        <v>324.64672117097672</v>
      </c>
    </row>
    <row r="121" spans="2:11">
      <c r="B121" s="153" t="s">
        <v>740</v>
      </c>
      <c r="C121" s="153" t="s">
        <v>866</v>
      </c>
      <c r="D121" s="153" t="s">
        <v>873</v>
      </c>
      <c r="E121" s="153" t="s">
        <v>847</v>
      </c>
      <c r="F121" s="153" t="s">
        <v>848</v>
      </c>
      <c r="G121" s="11">
        <v>19804.417927562692</v>
      </c>
      <c r="H121" s="11">
        <v>20613.303290908905</v>
      </c>
      <c r="I121" s="11">
        <v>21562.691128546958</v>
      </c>
      <c r="J121" s="11">
        <v>22553.891691612895</v>
      </c>
      <c r="K121" s="11">
        <v>23587.47383628985</v>
      </c>
    </row>
    <row r="122" spans="2:11">
      <c r="B122" s="153" t="s">
        <v>740</v>
      </c>
      <c r="C122" s="153" t="s">
        <v>866</v>
      </c>
      <c r="D122" s="153" t="s">
        <v>873</v>
      </c>
      <c r="E122" s="153" t="s">
        <v>850</v>
      </c>
      <c r="F122" s="153" t="s">
        <v>848</v>
      </c>
      <c r="G122" s="11">
        <v>135.77971323035433</v>
      </c>
      <c r="H122" s="11">
        <v>141.34773596641222</v>
      </c>
      <c r="I122" s="11">
        <v>147.87610624882737</v>
      </c>
      <c r="J122" s="11">
        <v>154.68825951001239</v>
      </c>
      <c r="K122" s="11">
        <v>161.78837016926698</v>
      </c>
    </row>
    <row r="123" spans="2:11">
      <c r="B123" s="153" t="s">
        <v>740</v>
      </c>
      <c r="C123" s="153" t="s">
        <v>866</v>
      </c>
      <c r="D123" s="153" t="s">
        <v>873</v>
      </c>
      <c r="E123" s="153" t="s">
        <v>849</v>
      </c>
      <c r="F123" s="153" t="s">
        <v>848</v>
      </c>
      <c r="G123" s="11">
        <v>10622.336260307757</v>
      </c>
      <c r="H123" s="11">
        <v>11056.191592836691</v>
      </c>
      <c r="I123" s="11">
        <v>11565.407106755054</v>
      </c>
      <c r="J123" s="11">
        <v>12097.049375707544</v>
      </c>
      <c r="K123" s="11">
        <v>12651.423512507021</v>
      </c>
    </row>
    <row r="124" spans="2:11">
      <c r="B124" s="153" t="s">
        <v>740</v>
      </c>
      <c r="C124" s="153" t="s">
        <v>866</v>
      </c>
      <c r="D124" s="153" t="s">
        <v>873</v>
      </c>
      <c r="E124" s="153" t="s">
        <v>852</v>
      </c>
      <c r="F124" s="153" t="s">
        <v>848</v>
      </c>
      <c r="G124" s="11">
        <v>1159.5581139984595</v>
      </c>
      <c r="H124" s="11">
        <v>1207.1090020429074</v>
      </c>
      <c r="I124" s="11">
        <v>1262.8612536279295</v>
      </c>
      <c r="J124" s="11">
        <v>1321.0370105203242</v>
      </c>
      <c r="K124" s="11">
        <v>1381.6719222413269</v>
      </c>
    </row>
    <row r="125" spans="2:11">
      <c r="B125" s="153" t="s">
        <v>740</v>
      </c>
      <c r="C125" s="153" t="s">
        <v>866</v>
      </c>
      <c r="D125" s="153" t="s">
        <v>873</v>
      </c>
      <c r="E125" s="153" t="s">
        <v>857</v>
      </c>
      <c r="F125" s="153" t="s">
        <v>858</v>
      </c>
      <c r="G125" s="11">
        <v>83.960578469018785</v>
      </c>
      <c r="H125" s="11">
        <v>86.059592930744245</v>
      </c>
      <c r="I125" s="11">
        <v>88.211082754012835</v>
      </c>
      <c r="J125" s="11">
        <v>90.416359822863157</v>
      </c>
      <c r="K125" s="11">
        <v>92.676768818434724</v>
      </c>
    </row>
    <row r="126" spans="2:11">
      <c r="B126" s="153" t="s">
        <v>740</v>
      </c>
      <c r="C126" s="153" t="s">
        <v>866</v>
      </c>
      <c r="D126" s="153" t="s">
        <v>873</v>
      </c>
      <c r="E126" s="153" t="s">
        <v>864</v>
      </c>
      <c r="F126" s="153" t="s">
        <v>854</v>
      </c>
      <c r="G126" s="11">
        <v>18.622456304428358</v>
      </c>
      <c r="H126" s="11">
        <v>19.088017712039065</v>
      </c>
      <c r="I126" s="11">
        <v>19.565218154840039</v>
      </c>
      <c r="J126" s="11">
        <v>20.054348608711038</v>
      </c>
      <c r="K126" s="11">
        <v>20.555707323928814</v>
      </c>
    </row>
    <row r="127" spans="2:11">
      <c r="B127" s="153" t="s">
        <v>740</v>
      </c>
      <c r="C127" s="153" t="s">
        <v>874</v>
      </c>
      <c r="D127" s="153" t="s">
        <v>882</v>
      </c>
      <c r="E127" s="153" t="s">
        <v>860</v>
      </c>
      <c r="F127" s="153" t="s">
        <v>854</v>
      </c>
      <c r="G127" s="11">
        <v>282.64489135810464</v>
      </c>
      <c r="H127" s="11">
        <v>289.71101364205725</v>
      </c>
      <c r="I127" s="11">
        <v>296.95378898310867</v>
      </c>
      <c r="J127" s="11">
        <v>304.37763370768636</v>
      </c>
      <c r="K127" s="11">
        <v>311.98707455037857</v>
      </c>
    </row>
    <row r="128" spans="2:11">
      <c r="B128" s="153" t="s">
        <v>740</v>
      </c>
      <c r="C128" s="153" t="s">
        <v>876</v>
      </c>
      <c r="D128" s="153" t="s">
        <v>867</v>
      </c>
      <c r="E128" s="153" t="s">
        <v>847</v>
      </c>
      <c r="F128" s="153" t="s">
        <v>848</v>
      </c>
      <c r="G128" s="11">
        <v>639.95940406375576</v>
      </c>
      <c r="H128" s="11">
        <v>666.09770295122257</v>
      </c>
      <c r="I128" s="11">
        <v>696.77619484240017</v>
      </c>
      <c r="J128" s="11">
        <v>728.80582196739192</v>
      </c>
      <c r="K128" s="11">
        <v>762.20496632890479</v>
      </c>
    </row>
    <row r="129" spans="2:11">
      <c r="B129" s="153" t="s">
        <v>740</v>
      </c>
      <c r="C129" s="153" t="s">
        <v>876</v>
      </c>
      <c r="D129" s="153" t="s">
        <v>867</v>
      </c>
      <c r="E129" s="153" t="s">
        <v>850</v>
      </c>
      <c r="F129" s="153" t="s">
        <v>848</v>
      </c>
      <c r="G129" s="11">
        <v>3.3714146944575116</v>
      </c>
      <c r="H129" s="11">
        <v>3.509668880040977</v>
      </c>
      <c r="I129" s="11">
        <v>3.6717685264266913</v>
      </c>
      <c r="J129" s="11">
        <v>3.8409145134026126</v>
      </c>
      <c r="K129" s="11">
        <v>4.0172104919356855</v>
      </c>
    </row>
    <row r="130" spans="2:11">
      <c r="B130" s="153" t="s">
        <v>740</v>
      </c>
      <c r="C130" s="153" t="s">
        <v>876</v>
      </c>
      <c r="D130" s="153" t="s">
        <v>867</v>
      </c>
      <c r="E130" s="153" t="s">
        <v>849</v>
      </c>
      <c r="F130" s="153" t="s">
        <v>848</v>
      </c>
      <c r="G130" s="11">
        <v>341.78838835686571</v>
      </c>
      <c r="H130" s="11">
        <v>355.74828486656253</v>
      </c>
      <c r="I130" s="11">
        <v>372.13299963772039</v>
      </c>
      <c r="J130" s="11">
        <v>389.23932632845481</v>
      </c>
      <c r="K130" s="11">
        <v>407.0770823663089</v>
      </c>
    </row>
    <row r="131" spans="2:11">
      <c r="B131" s="153" t="s">
        <v>740</v>
      </c>
      <c r="C131" s="153" t="s">
        <v>876</v>
      </c>
      <c r="D131" s="153" t="s">
        <v>867</v>
      </c>
      <c r="E131" s="153" t="s">
        <v>852</v>
      </c>
      <c r="F131" s="153" t="s">
        <v>848</v>
      </c>
      <c r="G131" s="11">
        <v>10.818675617621762</v>
      </c>
      <c r="H131" s="11">
        <v>11.262325338038806</v>
      </c>
      <c r="I131" s="11">
        <v>11.782493769072005</v>
      </c>
      <c r="J131" s="11">
        <v>12.325273501308244</v>
      </c>
      <c r="K131" s="11">
        <v>12.890997144731889</v>
      </c>
    </row>
    <row r="132" spans="2:11">
      <c r="B132" s="153" t="s">
        <v>740</v>
      </c>
      <c r="C132" s="153" t="s">
        <v>845</v>
      </c>
      <c r="D132" s="153" t="s">
        <v>867</v>
      </c>
      <c r="E132" s="153" t="s">
        <v>850</v>
      </c>
      <c r="F132" s="153" t="s">
        <v>848</v>
      </c>
      <c r="G132" s="11">
        <v>5526.4206599216495</v>
      </c>
      <c r="H132" s="11">
        <v>0</v>
      </c>
      <c r="I132" s="11">
        <v>0</v>
      </c>
      <c r="J132" s="11">
        <v>0</v>
      </c>
      <c r="K132" s="11">
        <v>0</v>
      </c>
    </row>
    <row r="133" spans="2:11">
      <c r="B133" s="153" t="s">
        <v>740</v>
      </c>
      <c r="C133" s="153" t="s">
        <v>845</v>
      </c>
      <c r="D133" s="153" t="s">
        <v>867</v>
      </c>
      <c r="E133" s="153" t="s">
        <v>849</v>
      </c>
      <c r="F133" s="153" t="s">
        <v>848</v>
      </c>
      <c r="G133" s="11">
        <v>153.6771241983015</v>
      </c>
      <c r="H133" s="11">
        <v>0</v>
      </c>
      <c r="I133" s="11">
        <v>0</v>
      </c>
      <c r="J133" s="11">
        <v>0</v>
      </c>
      <c r="K133" s="11">
        <v>0</v>
      </c>
    </row>
    <row r="134" spans="2:11">
      <c r="B134" s="153" t="s">
        <v>740</v>
      </c>
      <c r="C134" s="153" t="s">
        <v>845</v>
      </c>
      <c r="D134" s="153" t="s">
        <v>867</v>
      </c>
      <c r="E134" s="153" t="s">
        <v>852</v>
      </c>
      <c r="F134" s="153" t="s">
        <v>848</v>
      </c>
      <c r="G134" s="11">
        <v>2854.9620928786608</v>
      </c>
      <c r="H134" s="11">
        <v>0</v>
      </c>
      <c r="I134" s="11">
        <v>0</v>
      </c>
      <c r="J134" s="11">
        <v>0</v>
      </c>
      <c r="K134" s="11">
        <v>0</v>
      </c>
    </row>
    <row r="135" spans="2:11">
      <c r="B135" s="153" t="s">
        <v>740</v>
      </c>
      <c r="C135" s="153" t="s">
        <v>845</v>
      </c>
      <c r="D135" s="153" t="s">
        <v>878</v>
      </c>
      <c r="E135" s="153" t="s">
        <v>849</v>
      </c>
      <c r="F135" s="153" t="s">
        <v>848</v>
      </c>
      <c r="G135" s="11">
        <v>1439.8734806812563</v>
      </c>
      <c r="H135" s="11">
        <v>0</v>
      </c>
      <c r="I135" s="11">
        <v>0</v>
      </c>
      <c r="J135" s="11">
        <v>0</v>
      </c>
      <c r="K135" s="11">
        <v>0</v>
      </c>
    </row>
    <row r="136" spans="2:11">
      <c r="B136" s="153" t="s">
        <v>740</v>
      </c>
      <c r="C136" s="153" t="s">
        <v>845</v>
      </c>
      <c r="D136" s="153" t="s">
        <v>878</v>
      </c>
      <c r="E136" s="153" t="s">
        <v>852</v>
      </c>
      <c r="F136" s="153" t="s">
        <v>848</v>
      </c>
      <c r="G136" s="11">
        <v>26749.486804436667</v>
      </c>
      <c r="H136" s="11">
        <v>0</v>
      </c>
      <c r="I136" s="11">
        <v>0</v>
      </c>
      <c r="J136" s="11">
        <v>0</v>
      </c>
      <c r="K136" s="11">
        <v>0</v>
      </c>
    </row>
    <row r="137" spans="2:11">
      <c r="B137" s="153" t="s">
        <v>740</v>
      </c>
      <c r="C137" s="153" t="s">
        <v>845</v>
      </c>
      <c r="D137" s="153" t="s">
        <v>846</v>
      </c>
      <c r="E137" s="153" t="s">
        <v>847</v>
      </c>
      <c r="F137" s="153" t="s">
        <v>848</v>
      </c>
      <c r="G137" s="11">
        <v>996810.33159202314</v>
      </c>
      <c r="H137" s="11">
        <v>790726.33617616189</v>
      </c>
      <c r="I137" s="11">
        <v>837428.28642134427</v>
      </c>
      <c r="J137" s="11">
        <v>886460.70975509798</v>
      </c>
      <c r="K137" s="11">
        <v>939264.20211891888</v>
      </c>
    </row>
    <row r="138" spans="2:11">
      <c r="B138" s="153" t="s">
        <v>740</v>
      </c>
      <c r="C138" s="153" t="s">
        <v>845</v>
      </c>
      <c r="D138" s="153" t="s">
        <v>846</v>
      </c>
      <c r="E138" s="153" t="s">
        <v>880</v>
      </c>
      <c r="F138" s="153" t="s">
        <v>848</v>
      </c>
      <c r="G138" s="11">
        <v>131217.76165201969</v>
      </c>
      <c r="H138" s="11">
        <v>0</v>
      </c>
      <c r="I138" s="11">
        <v>0</v>
      </c>
      <c r="J138" s="11">
        <v>0</v>
      </c>
      <c r="K138" s="11">
        <v>0</v>
      </c>
    </row>
    <row r="139" spans="2:11">
      <c r="B139" s="153" t="s">
        <v>740</v>
      </c>
      <c r="C139" s="153" t="s">
        <v>845</v>
      </c>
      <c r="D139" s="153" t="s">
        <v>846</v>
      </c>
      <c r="E139" s="153" t="s">
        <v>850</v>
      </c>
      <c r="F139" s="153" t="s">
        <v>848</v>
      </c>
      <c r="G139" s="11">
        <v>6286.797751689699</v>
      </c>
      <c r="H139" s="11">
        <v>0</v>
      </c>
      <c r="I139" s="11">
        <v>0</v>
      </c>
      <c r="J139" s="11">
        <v>0</v>
      </c>
      <c r="K139" s="11">
        <v>0</v>
      </c>
    </row>
    <row r="140" spans="2:11">
      <c r="B140" s="153" t="s">
        <v>740</v>
      </c>
      <c r="C140" s="153" t="s">
        <v>845</v>
      </c>
      <c r="D140" s="153" t="s">
        <v>846</v>
      </c>
      <c r="E140" s="153" t="s">
        <v>851</v>
      </c>
      <c r="F140" s="153" t="s">
        <v>848</v>
      </c>
      <c r="G140" s="11">
        <v>864.84513176341409</v>
      </c>
      <c r="H140" s="11">
        <v>0</v>
      </c>
      <c r="I140" s="11">
        <v>0</v>
      </c>
      <c r="J140" s="11">
        <v>0</v>
      </c>
      <c r="K140" s="11">
        <v>0</v>
      </c>
    </row>
    <row r="141" spans="2:11">
      <c r="B141" s="153" t="s">
        <v>740</v>
      </c>
      <c r="C141" s="153" t="s">
        <v>845</v>
      </c>
      <c r="D141" s="153" t="s">
        <v>846</v>
      </c>
      <c r="E141" s="153" t="s">
        <v>849</v>
      </c>
      <c r="F141" s="153" t="s">
        <v>848</v>
      </c>
      <c r="G141" s="11">
        <v>538941.91033837234</v>
      </c>
      <c r="H141" s="11">
        <v>435234.7012429384</v>
      </c>
      <c r="I141" s="11">
        <v>460980.66916251124</v>
      </c>
      <c r="J141" s="11">
        <v>488022.85094656947</v>
      </c>
      <c r="K141" s="11">
        <v>517147.32936765638</v>
      </c>
    </row>
    <row r="142" spans="2:11">
      <c r="B142" s="153" t="s">
        <v>740</v>
      </c>
      <c r="C142" s="153" t="s">
        <v>845</v>
      </c>
      <c r="D142" s="153" t="s">
        <v>846</v>
      </c>
      <c r="E142" s="153" t="s">
        <v>852</v>
      </c>
      <c r="F142" s="153" t="s">
        <v>848</v>
      </c>
      <c r="G142" s="11">
        <v>52341.591887540817</v>
      </c>
      <c r="H142" s="11">
        <v>282409.67594318843</v>
      </c>
      <c r="I142" s="11">
        <v>299875.34749650018</v>
      </c>
      <c r="J142" s="11">
        <v>318419.918959242</v>
      </c>
      <c r="K142" s="11">
        <v>338430.29861885268</v>
      </c>
    </row>
    <row r="143" spans="2:11">
      <c r="B143" s="153" t="s">
        <v>740</v>
      </c>
      <c r="C143" s="153" t="s">
        <v>845</v>
      </c>
      <c r="D143" s="153" t="s">
        <v>846</v>
      </c>
      <c r="E143" s="153" t="s">
        <v>855</v>
      </c>
      <c r="F143" s="153" t="s">
        <v>339</v>
      </c>
      <c r="G143" s="11">
        <v>105000</v>
      </c>
      <c r="H143" s="11">
        <v>0</v>
      </c>
      <c r="I143" s="11">
        <v>0</v>
      </c>
      <c r="J143" s="11">
        <v>0</v>
      </c>
      <c r="K143" s="11">
        <v>0</v>
      </c>
    </row>
    <row r="144" spans="2:11">
      <c r="B144" s="153" t="s">
        <v>740</v>
      </c>
      <c r="C144" s="153" t="s">
        <v>845</v>
      </c>
      <c r="D144" s="153" t="s">
        <v>846</v>
      </c>
      <c r="E144" s="153" t="s">
        <v>856</v>
      </c>
      <c r="F144" s="153" t="s">
        <v>854</v>
      </c>
      <c r="G144" s="11">
        <v>0</v>
      </c>
      <c r="H144" s="11">
        <v>26085.141408438172</v>
      </c>
      <c r="I144" s="11">
        <v>27137.446186484798</v>
      </c>
      <c r="J144" s="11">
        <v>28235.325288732485</v>
      </c>
      <c r="K144" s="11">
        <v>29410.046571870793</v>
      </c>
    </row>
    <row r="145" spans="2:11">
      <c r="B145" s="153" t="s">
        <v>740</v>
      </c>
      <c r="C145" s="153" t="s">
        <v>845</v>
      </c>
      <c r="D145" s="153" t="s">
        <v>846</v>
      </c>
      <c r="E145" s="153" t="s">
        <v>862</v>
      </c>
      <c r="F145" s="153" t="s">
        <v>854</v>
      </c>
      <c r="G145" s="11">
        <v>6000</v>
      </c>
      <c r="H145" s="11">
        <v>0</v>
      </c>
      <c r="I145" s="11">
        <v>0</v>
      </c>
      <c r="J145" s="11">
        <v>0</v>
      </c>
      <c r="K145" s="11">
        <v>0</v>
      </c>
    </row>
    <row r="146" spans="2:11">
      <c r="B146" s="153" t="s">
        <v>740</v>
      </c>
      <c r="C146" s="153" t="s">
        <v>845</v>
      </c>
      <c r="D146" s="153" t="s">
        <v>881</v>
      </c>
      <c r="E146" s="153" t="s">
        <v>847</v>
      </c>
      <c r="F146" s="153" t="s">
        <v>848</v>
      </c>
      <c r="G146" s="11">
        <v>0</v>
      </c>
      <c r="H146" s="11">
        <v>250597.76191943846</v>
      </c>
      <c r="I146" s="11">
        <v>266063.07035223307</v>
      </c>
      <c r="J146" s="11">
        <v>282490.10751297302</v>
      </c>
      <c r="K146" s="11">
        <v>300221.81589407992</v>
      </c>
    </row>
    <row r="147" spans="2:11">
      <c r="B147" s="153" t="s">
        <v>740</v>
      </c>
      <c r="C147" s="153" t="s">
        <v>845</v>
      </c>
      <c r="D147" s="153" t="s">
        <v>881</v>
      </c>
      <c r="E147" s="153" t="s">
        <v>850</v>
      </c>
      <c r="F147" s="153" t="s">
        <v>848</v>
      </c>
      <c r="G147" s="11">
        <v>78.660441364594249</v>
      </c>
      <c r="H147" s="11">
        <v>0</v>
      </c>
      <c r="I147" s="11">
        <v>0</v>
      </c>
      <c r="J147" s="11">
        <v>0</v>
      </c>
      <c r="K147" s="11">
        <v>0</v>
      </c>
    </row>
    <row r="148" spans="2:11">
      <c r="B148" s="153" t="s">
        <v>740</v>
      </c>
      <c r="C148" s="153" t="s">
        <v>845</v>
      </c>
      <c r="D148" s="153" t="s">
        <v>881</v>
      </c>
      <c r="E148" s="153" t="s">
        <v>849</v>
      </c>
      <c r="F148" s="153" t="s">
        <v>848</v>
      </c>
      <c r="G148" s="11">
        <v>14.915337201766675</v>
      </c>
      <c r="H148" s="11">
        <v>133073.22173149075</v>
      </c>
      <c r="I148" s="11">
        <v>141285.65907514421</v>
      </c>
      <c r="J148" s="11">
        <v>150008.79667118285</v>
      </c>
      <c r="K148" s="11">
        <v>159424.74493426326</v>
      </c>
    </row>
    <row r="149" spans="2:11">
      <c r="B149" s="153" t="s">
        <v>740</v>
      </c>
      <c r="C149" s="153" t="s">
        <v>845</v>
      </c>
      <c r="D149" s="153" t="s">
        <v>881</v>
      </c>
      <c r="E149" s="153" t="s">
        <v>852</v>
      </c>
      <c r="F149" s="153" t="s">
        <v>848</v>
      </c>
      <c r="G149" s="11">
        <v>273.73537978843063</v>
      </c>
      <c r="H149" s="11">
        <v>0</v>
      </c>
      <c r="I149" s="11">
        <v>0</v>
      </c>
      <c r="J149" s="11">
        <v>0</v>
      </c>
      <c r="K149" s="11">
        <v>0</v>
      </c>
    </row>
    <row r="150" spans="2:11">
      <c r="B150" s="153" t="s">
        <v>743</v>
      </c>
      <c r="C150" s="153" t="s">
        <v>866</v>
      </c>
      <c r="D150" s="153" t="s">
        <v>867</v>
      </c>
      <c r="E150" s="153" t="s">
        <v>869</v>
      </c>
      <c r="F150" s="153" t="s">
        <v>854</v>
      </c>
      <c r="G150" s="11">
        <v>4212.5299412393297</v>
      </c>
      <c r="H150" s="11">
        <v>4317.8431897703122</v>
      </c>
      <c r="I150" s="11">
        <v>4425.7892695145702</v>
      </c>
      <c r="J150" s="11">
        <v>4536.4340012524344</v>
      </c>
      <c r="K150" s="11">
        <v>4649.8448512837449</v>
      </c>
    </row>
    <row r="151" spans="2:11">
      <c r="B151" s="153" t="s">
        <v>743</v>
      </c>
      <c r="C151" s="153" t="s">
        <v>866</v>
      </c>
      <c r="D151" s="153" t="s">
        <v>867</v>
      </c>
      <c r="E151" s="153" t="s">
        <v>847</v>
      </c>
      <c r="F151" s="153" t="s">
        <v>848</v>
      </c>
      <c r="G151" s="11">
        <v>195557.52039162864</v>
      </c>
      <c r="H151" s="11">
        <v>203576.89746823505</v>
      </c>
      <c r="I151" s="11">
        <v>212979.42067478789</v>
      </c>
      <c r="J151" s="11">
        <v>222790.66396431398</v>
      </c>
      <c r="K151" s="11">
        <v>233016.63956844859</v>
      </c>
    </row>
    <row r="152" spans="2:11">
      <c r="B152" s="153" t="s">
        <v>743</v>
      </c>
      <c r="C152" s="153" t="s">
        <v>866</v>
      </c>
      <c r="D152" s="153" t="s">
        <v>867</v>
      </c>
      <c r="E152" s="153" t="s">
        <v>850</v>
      </c>
      <c r="F152" s="153" t="s">
        <v>848</v>
      </c>
      <c r="G152" s="11">
        <v>80.820533395140899</v>
      </c>
      <c r="H152" s="11">
        <v>84.134802933485076</v>
      </c>
      <c r="I152" s="11">
        <v>88.020702791961298</v>
      </c>
      <c r="J152" s="11">
        <v>92.075519576000147</v>
      </c>
      <c r="K152" s="11">
        <v>96.301738036720806</v>
      </c>
    </row>
    <row r="153" spans="2:11">
      <c r="B153" s="153" t="s">
        <v>743</v>
      </c>
      <c r="C153" s="153" t="s">
        <v>866</v>
      </c>
      <c r="D153" s="153" t="s">
        <v>867</v>
      </c>
      <c r="E153" s="153" t="s">
        <v>849</v>
      </c>
      <c r="F153" s="153" t="s">
        <v>848</v>
      </c>
      <c r="G153" s="11">
        <v>129629.09639704936</v>
      </c>
      <c r="H153" s="11">
        <v>131202.09230936581</v>
      </c>
      <c r="I153" s="11">
        <v>119597.93567660751</v>
      </c>
      <c r="J153" s="11">
        <v>125071.81685840746</v>
      </c>
      <c r="K153" s="11">
        <v>130785.18487036109</v>
      </c>
    </row>
    <row r="154" spans="2:11">
      <c r="B154" s="153" t="s">
        <v>743</v>
      </c>
      <c r="C154" s="153" t="s">
        <v>866</v>
      </c>
      <c r="D154" s="153" t="s">
        <v>867</v>
      </c>
      <c r="E154" s="153" t="s">
        <v>852</v>
      </c>
      <c r="F154" s="153" t="s">
        <v>848</v>
      </c>
      <c r="G154" s="11">
        <v>10185.360010298216</v>
      </c>
      <c r="H154" s="11">
        <v>10603.038872353709</v>
      </c>
      <c r="I154" s="11">
        <v>11092.757108053042</v>
      </c>
      <c r="J154" s="11">
        <v>11603.762999579592</v>
      </c>
      <c r="K154" s="11">
        <v>12136.369686226333</v>
      </c>
    </row>
    <row r="155" spans="2:11">
      <c r="B155" s="153" t="s">
        <v>743</v>
      </c>
      <c r="C155" s="153" t="s">
        <v>866</v>
      </c>
      <c r="D155" s="153" t="s">
        <v>867</v>
      </c>
      <c r="E155" s="153" t="s">
        <v>855</v>
      </c>
      <c r="F155" s="153" t="s">
        <v>339</v>
      </c>
      <c r="G155" s="11">
        <v>14998.423244349175</v>
      </c>
      <c r="H155" s="11">
        <v>15373.383825457904</v>
      </c>
      <c r="I155" s="11">
        <v>15757.718421094351</v>
      </c>
      <c r="J155" s="11">
        <v>16151.661381621707</v>
      </c>
      <c r="K155" s="11">
        <v>16555.452916162249</v>
      </c>
    </row>
    <row r="156" spans="2:11">
      <c r="B156" s="153" t="s">
        <v>743</v>
      </c>
      <c r="C156" s="153" t="s">
        <v>866</v>
      </c>
      <c r="D156" s="153" t="s">
        <v>867</v>
      </c>
      <c r="E156" s="153" t="s">
        <v>856</v>
      </c>
      <c r="F156" s="153" t="s">
        <v>854</v>
      </c>
      <c r="G156" s="11">
        <v>518.02019320805982</v>
      </c>
      <c r="H156" s="11">
        <v>530.97069803826116</v>
      </c>
      <c r="I156" s="11">
        <v>544.24496548921763</v>
      </c>
      <c r="J156" s="11">
        <v>557.85108962644802</v>
      </c>
      <c r="K156" s="11">
        <v>571.79736686710919</v>
      </c>
    </row>
    <row r="157" spans="2:11">
      <c r="B157" s="153" t="s">
        <v>743</v>
      </c>
      <c r="C157" s="153" t="s">
        <v>866</v>
      </c>
      <c r="D157" s="153" t="s">
        <v>867</v>
      </c>
      <c r="E157" s="153" t="s">
        <v>857</v>
      </c>
      <c r="F157" s="153" t="s">
        <v>858</v>
      </c>
      <c r="G157" s="11">
        <v>6887.634550682079</v>
      </c>
      <c r="H157" s="11">
        <v>7059.8254144491302</v>
      </c>
      <c r="I157" s="11">
        <v>7236.3210498103581</v>
      </c>
      <c r="J157" s="11">
        <v>7417.2290760556161</v>
      </c>
      <c r="K157" s="11">
        <v>7602.6598029570059</v>
      </c>
    </row>
    <row r="158" spans="2:11">
      <c r="B158" s="153" t="s">
        <v>743</v>
      </c>
      <c r="C158" s="153" t="s">
        <v>866</v>
      </c>
      <c r="D158" s="153" t="s">
        <v>867</v>
      </c>
      <c r="E158" s="153" t="s">
        <v>859</v>
      </c>
      <c r="F158" s="153" t="s">
        <v>854</v>
      </c>
      <c r="G158" s="11">
        <v>7199.4945049074304</v>
      </c>
      <c r="H158" s="11">
        <v>7379.4818675301158</v>
      </c>
      <c r="I158" s="11">
        <v>7563.968914218367</v>
      </c>
      <c r="J158" s="11">
        <v>7753.0681370738257</v>
      </c>
      <c r="K158" s="11">
        <v>7946.8948405006704</v>
      </c>
    </row>
    <row r="159" spans="2:11">
      <c r="B159" s="153" t="s">
        <v>743</v>
      </c>
      <c r="C159" s="153" t="s">
        <v>866</v>
      </c>
      <c r="D159" s="153" t="s">
        <v>867</v>
      </c>
      <c r="E159" s="153" t="s">
        <v>860</v>
      </c>
      <c r="F159" s="153" t="s">
        <v>854</v>
      </c>
      <c r="G159" s="11">
        <v>166.80615348914256</v>
      </c>
      <c r="H159" s="11">
        <v>170.97630732637111</v>
      </c>
      <c r="I159" s="11">
        <v>175.25071500953038</v>
      </c>
      <c r="J159" s="11">
        <v>179.6319828847686</v>
      </c>
      <c r="K159" s="11">
        <v>184.12278245688779</v>
      </c>
    </row>
    <row r="160" spans="2:11">
      <c r="B160" s="153" t="s">
        <v>743</v>
      </c>
      <c r="C160" s="153" t="s">
        <v>866</v>
      </c>
      <c r="D160" s="153" t="s">
        <v>867</v>
      </c>
      <c r="E160" s="153" t="s">
        <v>862</v>
      </c>
      <c r="F160" s="153" t="s">
        <v>854</v>
      </c>
      <c r="G160" s="11">
        <v>11140.771936714042</v>
      </c>
      <c r="H160" s="11">
        <v>11419.291235131892</v>
      </c>
      <c r="I160" s="11">
        <v>11704.773516010189</v>
      </c>
      <c r="J160" s="11">
        <v>11997.392853910442</v>
      </c>
      <c r="K160" s="11">
        <v>12297.327675258202</v>
      </c>
    </row>
    <row r="161" spans="2:11">
      <c r="B161" s="153" t="s">
        <v>743</v>
      </c>
      <c r="C161" s="153" t="s">
        <v>866</v>
      </c>
      <c r="D161" s="153" t="s">
        <v>867</v>
      </c>
      <c r="E161" s="153" t="s">
        <v>871</v>
      </c>
      <c r="F161" s="153" t="s">
        <v>854</v>
      </c>
      <c r="G161" s="11">
        <v>55.78338558450681</v>
      </c>
      <c r="H161" s="11">
        <v>57.17797022411947</v>
      </c>
      <c r="I161" s="11">
        <v>58.607419479722452</v>
      </c>
      <c r="J161" s="11">
        <v>60.07260496671551</v>
      </c>
      <c r="K161" s="11">
        <v>61.574420090883393</v>
      </c>
    </row>
    <row r="162" spans="2:11">
      <c r="B162" s="153" t="s">
        <v>743</v>
      </c>
      <c r="C162" s="153" t="s">
        <v>866</v>
      </c>
      <c r="D162" s="153" t="s">
        <v>873</v>
      </c>
      <c r="E162" s="153" t="s">
        <v>847</v>
      </c>
      <c r="F162" s="153" t="s">
        <v>848</v>
      </c>
      <c r="G162" s="11">
        <v>19893.364940243497</v>
      </c>
      <c r="H162" s="11">
        <v>20699.272070129246</v>
      </c>
      <c r="I162" s="11">
        <v>21647.185675276418</v>
      </c>
      <c r="J162" s="11">
        <v>22637.956307197965</v>
      </c>
      <c r="K162" s="11">
        <v>23672.073973913979</v>
      </c>
    </row>
    <row r="163" spans="2:11">
      <c r="B163" s="153" t="s">
        <v>743</v>
      </c>
      <c r="C163" s="153" t="s">
        <v>866</v>
      </c>
      <c r="D163" s="153" t="s">
        <v>873</v>
      </c>
      <c r="E163" s="153" t="s">
        <v>850</v>
      </c>
      <c r="F163" s="153" t="s">
        <v>848</v>
      </c>
      <c r="G163" s="11">
        <v>109.14597217649272</v>
      </c>
      <c r="H163" s="11">
        <v>113.62180468614625</v>
      </c>
      <c r="I163" s="11">
        <v>118.86960867873142</v>
      </c>
      <c r="J163" s="11">
        <v>124.3455304686523</v>
      </c>
      <c r="K163" s="11">
        <v>130.05292564594436</v>
      </c>
    </row>
    <row r="164" spans="2:11">
      <c r="B164" s="153" t="s">
        <v>743</v>
      </c>
      <c r="C164" s="153" t="s">
        <v>866</v>
      </c>
      <c r="D164" s="153" t="s">
        <v>873</v>
      </c>
      <c r="E164" s="153" t="s">
        <v>849</v>
      </c>
      <c r="F164" s="153" t="s">
        <v>848</v>
      </c>
      <c r="G164" s="11">
        <v>10609.332443656354</v>
      </c>
      <c r="H164" s="11">
        <v>11039.130855606978</v>
      </c>
      <c r="I164" s="11">
        <v>11544.662755065916</v>
      </c>
      <c r="J164" s="11">
        <v>12073.050739755374</v>
      </c>
      <c r="K164" s="11">
        <v>12624.556135901499</v>
      </c>
    </row>
    <row r="165" spans="2:11">
      <c r="B165" s="153" t="s">
        <v>743</v>
      </c>
      <c r="C165" s="153" t="s">
        <v>866</v>
      </c>
      <c r="D165" s="153" t="s">
        <v>873</v>
      </c>
      <c r="E165" s="153" t="s">
        <v>852</v>
      </c>
      <c r="F165" s="153" t="s">
        <v>848</v>
      </c>
      <c r="G165" s="11">
        <v>793.06342198173468</v>
      </c>
      <c r="H165" s="11">
        <v>825.58518137916872</v>
      </c>
      <c r="I165" s="11">
        <v>863.71614772870259</v>
      </c>
      <c r="J165" s="11">
        <v>903.50463636112443</v>
      </c>
      <c r="K165" s="11">
        <v>944.9750292638148</v>
      </c>
    </row>
    <row r="166" spans="2:11">
      <c r="B166" s="153" t="s">
        <v>743</v>
      </c>
      <c r="C166" s="153" t="s">
        <v>845</v>
      </c>
      <c r="D166" s="153" t="s">
        <v>867</v>
      </c>
      <c r="E166" s="153" t="s">
        <v>847</v>
      </c>
      <c r="F166" s="153" t="s">
        <v>848</v>
      </c>
      <c r="G166" s="11">
        <v>0</v>
      </c>
      <c r="H166" s="11">
        <v>1136646.9144456321</v>
      </c>
      <c r="I166" s="11">
        <v>1206490.7274036617</v>
      </c>
      <c r="J166" s="11">
        <v>1280736.776139206</v>
      </c>
      <c r="K166" s="11">
        <v>1360937.0422871911</v>
      </c>
    </row>
    <row r="167" spans="2:11">
      <c r="B167" s="153" t="s">
        <v>743</v>
      </c>
      <c r="C167" s="153" t="s">
        <v>845</v>
      </c>
      <c r="D167" s="153" t="s">
        <v>867</v>
      </c>
      <c r="E167" s="153" t="s">
        <v>850</v>
      </c>
      <c r="F167" s="153" t="s">
        <v>848</v>
      </c>
      <c r="G167" s="11">
        <v>2288.8262015013975</v>
      </c>
      <c r="H167" s="11">
        <v>0</v>
      </c>
      <c r="I167" s="11">
        <v>0</v>
      </c>
      <c r="J167" s="11">
        <v>0</v>
      </c>
      <c r="K167" s="11">
        <v>0</v>
      </c>
    </row>
    <row r="168" spans="2:11">
      <c r="B168" s="153" t="s">
        <v>743</v>
      </c>
      <c r="C168" s="153" t="s">
        <v>845</v>
      </c>
      <c r="D168" s="153" t="s">
        <v>867</v>
      </c>
      <c r="E168" s="153" t="s">
        <v>849</v>
      </c>
      <c r="F168" s="153" t="s">
        <v>848</v>
      </c>
      <c r="G168" s="11">
        <v>1028.3583237931643</v>
      </c>
      <c r="H168" s="11">
        <v>596995.98715031683</v>
      </c>
      <c r="I168" s="11">
        <v>633679.74138683546</v>
      </c>
      <c r="J168" s="11">
        <v>672675.66227798106</v>
      </c>
      <c r="K168" s="11">
        <v>714798.89021291665</v>
      </c>
    </row>
    <row r="169" spans="2:11">
      <c r="B169" s="153" t="s">
        <v>743</v>
      </c>
      <c r="C169" s="153" t="s">
        <v>845</v>
      </c>
      <c r="D169" s="153" t="s">
        <v>867</v>
      </c>
      <c r="E169" s="153" t="s">
        <v>852</v>
      </c>
      <c r="F169" s="153" t="s">
        <v>848</v>
      </c>
      <c r="G169" s="11">
        <v>18881.364363510907</v>
      </c>
      <c r="H169" s="11">
        <v>0</v>
      </c>
      <c r="I169" s="11">
        <v>0</v>
      </c>
      <c r="J169" s="11">
        <v>0</v>
      </c>
      <c r="K169" s="11">
        <v>0</v>
      </c>
    </row>
    <row r="170" spans="2:11">
      <c r="B170" s="153" t="s">
        <v>743</v>
      </c>
      <c r="C170" s="153" t="s">
        <v>845</v>
      </c>
      <c r="D170" s="153" t="s">
        <v>867</v>
      </c>
      <c r="E170" s="153" t="s">
        <v>859</v>
      </c>
      <c r="F170" s="153" t="s">
        <v>854</v>
      </c>
      <c r="G170" s="11">
        <v>29783.7</v>
      </c>
      <c r="H170" s="11">
        <v>0</v>
      </c>
      <c r="I170" s="11">
        <v>0</v>
      </c>
      <c r="J170" s="11">
        <v>0</v>
      </c>
      <c r="K170" s="11">
        <v>0</v>
      </c>
    </row>
    <row r="171" spans="2:11">
      <c r="B171" s="153" t="s">
        <v>743</v>
      </c>
      <c r="C171" s="153" t="s">
        <v>845</v>
      </c>
      <c r="D171" s="153" t="s">
        <v>878</v>
      </c>
      <c r="E171" s="153" t="s">
        <v>849</v>
      </c>
      <c r="F171" s="153" t="s">
        <v>848</v>
      </c>
      <c r="G171" s="11">
        <v>346.89388069197844</v>
      </c>
      <c r="H171" s="11">
        <v>0</v>
      </c>
      <c r="I171" s="11">
        <v>0</v>
      </c>
      <c r="J171" s="11">
        <v>0</v>
      </c>
      <c r="K171" s="11">
        <v>0</v>
      </c>
    </row>
    <row r="172" spans="2:11">
      <c r="B172" s="153" t="s">
        <v>743</v>
      </c>
      <c r="C172" s="153" t="s">
        <v>845</v>
      </c>
      <c r="D172" s="153" t="s">
        <v>878</v>
      </c>
      <c r="E172" s="153" t="s">
        <v>852</v>
      </c>
      <c r="F172" s="153" t="s">
        <v>848</v>
      </c>
      <c r="G172" s="11">
        <v>6444.4782188220897</v>
      </c>
      <c r="H172" s="11">
        <v>0</v>
      </c>
      <c r="I172" s="11">
        <v>0</v>
      </c>
      <c r="J172" s="11">
        <v>0</v>
      </c>
      <c r="K172" s="11">
        <v>0</v>
      </c>
    </row>
    <row r="173" spans="2:11">
      <c r="B173" s="153" t="s">
        <v>743</v>
      </c>
      <c r="C173" s="153" t="s">
        <v>845</v>
      </c>
      <c r="D173" s="153" t="s">
        <v>846</v>
      </c>
      <c r="E173" s="153" t="s">
        <v>847</v>
      </c>
      <c r="F173" s="153" t="s">
        <v>848</v>
      </c>
      <c r="G173" s="11">
        <v>447287.24071719445</v>
      </c>
      <c r="H173" s="11">
        <v>0</v>
      </c>
      <c r="I173" s="11">
        <v>0</v>
      </c>
      <c r="J173" s="11">
        <v>0</v>
      </c>
      <c r="K173" s="11">
        <v>0</v>
      </c>
    </row>
    <row r="174" spans="2:11">
      <c r="B174" s="153" t="s">
        <v>743</v>
      </c>
      <c r="C174" s="153" t="s">
        <v>845</v>
      </c>
      <c r="D174" s="153" t="s">
        <v>846</v>
      </c>
      <c r="E174" s="153" t="s">
        <v>850</v>
      </c>
      <c r="F174" s="153" t="s">
        <v>848</v>
      </c>
      <c r="G174" s="11">
        <v>3087.2259146049396</v>
      </c>
      <c r="H174" s="11">
        <v>0</v>
      </c>
      <c r="I174" s="11">
        <v>0</v>
      </c>
      <c r="J174" s="11">
        <v>0</v>
      </c>
      <c r="K174" s="11">
        <v>0</v>
      </c>
    </row>
    <row r="175" spans="2:11">
      <c r="B175" s="153" t="s">
        <v>743</v>
      </c>
      <c r="C175" s="153" t="s">
        <v>845</v>
      </c>
      <c r="D175" s="153" t="s">
        <v>846</v>
      </c>
      <c r="E175" s="153" t="s">
        <v>849</v>
      </c>
      <c r="F175" s="153" t="s">
        <v>848</v>
      </c>
      <c r="G175" s="11">
        <v>240369.37869938865</v>
      </c>
      <c r="H175" s="11">
        <v>1872.0341947425686</v>
      </c>
      <c r="I175" s="11">
        <v>1987.0655246014146</v>
      </c>
      <c r="J175" s="11">
        <v>2109.3472466480989</v>
      </c>
      <c r="K175" s="11">
        <v>2241.4354428578322</v>
      </c>
    </row>
    <row r="176" spans="2:11">
      <c r="B176" s="153" t="s">
        <v>743</v>
      </c>
      <c r="C176" s="153" t="s">
        <v>845</v>
      </c>
      <c r="D176" s="153" t="s">
        <v>846</v>
      </c>
      <c r="E176" s="153" t="s">
        <v>852</v>
      </c>
      <c r="F176" s="153" t="s">
        <v>848</v>
      </c>
      <c r="G176" s="11">
        <v>0</v>
      </c>
      <c r="H176" s="11">
        <v>34388.230498325058</v>
      </c>
      <c r="I176" s="11">
        <v>36514.976110625357</v>
      </c>
      <c r="J176" s="11">
        <v>38773.096324897735</v>
      </c>
      <c r="K176" s="11">
        <v>41209.703873118262</v>
      </c>
    </row>
    <row r="177" spans="2:11">
      <c r="B177" s="153" t="s">
        <v>743</v>
      </c>
      <c r="C177" s="153" t="s">
        <v>845</v>
      </c>
      <c r="D177" s="153" t="s">
        <v>846</v>
      </c>
      <c r="E177" s="153" t="s">
        <v>855</v>
      </c>
      <c r="F177" s="153" t="s">
        <v>339</v>
      </c>
      <c r="G177" s="11">
        <v>104296.66</v>
      </c>
      <c r="H177" s="11">
        <v>0</v>
      </c>
      <c r="I177" s="11">
        <v>0</v>
      </c>
      <c r="J177" s="11">
        <v>0</v>
      </c>
      <c r="K177" s="11">
        <v>0</v>
      </c>
    </row>
    <row r="178" spans="2:11">
      <c r="B178" s="153" t="s">
        <v>743</v>
      </c>
      <c r="C178" s="153" t="s">
        <v>845</v>
      </c>
      <c r="D178" s="153" t="s">
        <v>846</v>
      </c>
      <c r="E178" s="153" t="s">
        <v>857</v>
      </c>
      <c r="F178" s="153" t="s">
        <v>858</v>
      </c>
      <c r="G178" s="11">
        <v>134750.88264375058</v>
      </c>
      <c r="H178" s="11">
        <v>0</v>
      </c>
      <c r="I178" s="11">
        <v>0</v>
      </c>
      <c r="J178" s="11">
        <v>0</v>
      </c>
      <c r="K178" s="11">
        <v>0</v>
      </c>
    </row>
    <row r="179" spans="2:11">
      <c r="B179" s="153" t="s">
        <v>743</v>
      </c>
      <c r="C179" s="153" t="s">
        <v>845</v>
      </c>
      <c r="D179" s="153" t="s">
        <v>846</v>
      </c>
      <c r="E179" s="153" t="s">
        <v>870</v>
      </c>
      <c r="F179" s="153" t="s">
        <v>854</v>
      </c>
      <c r="G179" s="11">
        <v>976.03062500000431</v>
      </c>
      <c r="H179" s="11">
        <v>0</v>
      </c>
      <c r="I179" s="11">
        <v>0</v>
      </c>
      <c r="J179" s="11">
        <v>0</v>
      </c>
      <c r="K179" s="11">
        <v>0</v>
      </c>
    </row>
    <row r="180" spans="2:11">
      <c r="B180" s="153" t="s">
        <v>744</v>
      </c>
      <c r="C180" s="153" t="s">
        <v>866</v>
      </c>
      <c r="D180" s="153" t="s">
        <v>867</v>
      </c>
      <c r="E180" s="153" t="s">
        <v>868</v>
      </c>
      <c r="F180" s="153" t="s">
        <v>854</v>
      </c>
      <c r="G180" s="11">
        <v>-3217.1655318558019</v>
      </c>
      <c r="H180" s="11">
        <v>-3297.5946701521966</v>
      </c>
      <c r="I180" s="11">
        <v>-3380.0345369060014</v>
      </c>
      <c r="J180" s="11">
        <v>-3464.5354003286516</v>
      </c>
      <c r="K180" s="11">
        <v>-3551.1487853368671</v>
      </c>
    </row>
    <row r="181" spans="2:11">
      <c r="B181" s="153" t="s">
        <v>744</v>
      </c>
      <c r="C181" s="153" t="s">
        <v>866</v>
      </c>
      <c r="D181" s="153" t="s">
        <v>867</v>
      </c>
      <c r="E181" s="153" t="s">
        <v>856</v>
      </c>
      <c r="F181" s="153" t="s">
        <v>854</v>
      </c>
      <c r="G181" s="11">
        <v>703.20713509196185</v>
      </c>
      <c r="H181" s="11">
        <v>720.78731346926088</v>
      </c>
      <c r="I181" s="11">
        <v>738.80699630599236</v>
      </c>
      <c r="J181" s="11">
        <v>757.27717121364208</v>
      </c>
      <c r="K181" s="11">
        <v>776.20910049398299</v>
      </c>
    </row>
    <row r="182" spans="2:11">
      <c r="B182" s="153" t="s">
        <v>744</v>
      </c>
      <c r="C182" s="153" t="s">
        <v>866</v>
      </c>
      <c r="D182" s="153" t="s">
        <v>867</v>
      </c>
      <c r="E182" s="153" t="s">
        <v>864</v>
      </c>
      <c r="F182" s="153" t="s">
        <v>854</v>
      </c>
      <c r="G182" s="11">
        <v>1343.1931579921775</v>
      </c>
      <c r="H182" s="11">
        <v>1376.772986941982</v>
      </c>
      <c r="I182" s="11">
        <v>1411.1923116155313</v>
      </c>
      <c r="J182" s="11">
        <v>1446.4721194059196</v>
      </c>
      <c r="K182" s="11">
        <v>1482.6339223910672</v>
      </c>
    </row>
    <row r="183" spans="2:11">
      <c r="B183" s="153" t="s">
        <v>744</v>
      </c>
      <c r="C183" s="153" t="s">
        <v>866</v>
      </c>
      <c r="D183" s="153" t="s">
        <v>846</v>
      </c>
      <c r="E183" s="153" t="s">
        <v>847</v>
      </c>
      <c r="F183" s="153" t="s">
        <v>848</v>
      </c>
      <c r="G183" s="11">
        <v>25063.921588683766</v>
      </c>
      <c r="H183" s="11">
        <v>25962.544351952511</v>
      </c>
      <c r="I183" s="11">
        <v>27055.49927289665</v>
      </c>
      <c r="J183" s="11">
        <v>28217.575982201135</v>
      </c>
      <c r="K183" s="11">
        <v>29447.9542995847</v>
      </c>
    </row>
    <row r="184" spans="2:11">
      <c r="B184" s="153" t="s">
        <v>744</v>
      </c>
      <c r="C184" s="153" t="s">
        <v>866</v>
      </c>
      <c r="D184" s="153" t="s">
        <v>846</v>
      </c>
      <c r="E184" s="153" t="s">
        <v>849</v>
      </c>
      <c r="F184" s="153" t="s">
        <v>848</v>
      </c>
      <c r="G184" s="11">
        <v>12203.623421530125</v>
      </c>
      <c r="H184" s="11">
        <v>12641.162844965676</v>
      </c>
      <c r="I184" s="11">
        <v>13173.322595973377</v>
      </c>
      <c r="J184" s="11">
        <v>13739.137745733731</v>
      </c>
      <c r="K184" s="11">
        <v>14338.208948467785</v>
      </c>
    </row>
    <row r="185" spans="2:11">
      <c r="B185" s="153" t="s">
        <v>744</v>
      </c>
      <c r="C185" s="153" t="s">
        <v>866</v>
      </c>
      <c r="D185" s="153" t="s">
        <v>873</v>
      </c>
      <c r="E185" s="153" t="s">
        <v>869</v>
      </c>
      <c r="F185" s="153" t="s">
        <v>854</v>
      </c>
      <c r="G185" s="11">
        <v>714.54289858443281</v>
      </c>
      <c r="H185" s="11">
        <v>732.4064710490436</v>
      </c>
      <c r="I185" s="11">
        <v>750.7166328252697</v>
      </c>
      <c r="J185" s="11">
        <v>769.48454864590144</v>
      </c>
      <c r="K185" s="11">
        <v>788.72166236204885</v>
      </c>
    </row>
    <row r="186" spans="2:11">
      <c r="B186" s="153" t="s">
        <v>744</v>
      </c>
      <c r="C186" s="153" t="s">
        <v>866</v>
      </c>
      <c r="D186" s="153" t="s">
        <v>873</v>
      </c>
      <c r="E186" s="153" t="s">
        <v>847</v>
      </c>
      <c r="F186" s="153" t="s">
        <v>848</v>
      </c>
      <c r="G186" s="11">
        <v>4458.6714616430972</v>
      </c>
      <c r="H186" s="11">
        <v>4618.5292738051885</v>
      </c>
      <c r="I186" s="11">
        <v>4812.957224660101</v>
      </c>
      <c r="J186" s="11">
        <v>5019.6813895791047</v>
      </c>
      <c r="K186" s="11">
        <v>5238.555865041053</v>
      </c>
    </row>
    <row r="187" spans="2:11">
      <c r="B187" s="153" t="s">
        <v>744</v>
      </c>
      <c r="C187" s="153" t="s">
        <v>866</v>
      </c>
      <c r="D187" s="153" t="s">
        <v>873</v>
      </c>
      <c r="E187" s="153" t="s">
        <v>849</v>
      </c>
      <c r="F187" s="153" t="s">
        <v>848</v>
      </c>
      <c r="G187" s="11">
        <v>2170.9271346740234</v>
      </c>
      <c r="H187" s="11">
        <v>2248.7619034157465</v>
      </c>
      <c r="I187" s="11">
        <v>2343.4288726870036</v>
      </c>
      <c r="J187" s="11">
        <v>2444.0828685860661</v>
      </c>
      <c r="K187" s="11">
        <v>2550.6528506884883</v>
      </c>
    </row>
    <row r="188" spans="2:11">
      <c r="B188" s="153" t="s">
        <v>744</v>
      </c>
      <c r="C188" s="153" t="s">
        <v>874</v>
      </c>
      <c r="D188" s="153" t="s">
        <v>875</v>
      </c>
      <c r="E188" s="153" t="s">
        <v>847</v>
      </c>
      <c r="F188" s="153" t="s">
        <v>848</v>
      </c>
      <c r="G188" s="11">
        <v>46945.9350116961</v>
      </c>
      <c r="H188" s="11">
        <v>48629.098825274756</v>
      </c>
      <c r="I188" s="11">
        <v>50676.256150907437</v>
      </c>
      <c r="J188" s="11">
        <v>52852.881922759727</v>
      </c>
      <c r="K188" s="11">
        <v>55157.43990357338</v>
      </c>
    </row>
    <row r="189" spans="2:11">
      <c r="B189" s="153" t="s">
        <v>744</v>
      </c>
      <c r="C189" s="153" t="s">
        <v>874</v>
      </c>
      <c r="D189" s="153" t="s">
        <v>875</v>
      </c>
      <c r="E189" s="153" t="s">
        <v>849</v>
      </c>
      <c r="F189" s="153" t="s">
        <v>848</v>
      </c>
      <c r="G189" s="11">
        <v>22857.975757194836</v>
      </c>
      <c r="H189" s="11">
        <v>23677.508218026283</v>
      </c>
      <c r="I189" s="11">
        <v>24674.269119876833</v>
      </c>
      <c r="J189" s="11">
        <v>25734.068208191708</v>
      </c>
      <c r="K189" s="11">
        <v>26856.157489049874</v>
      </c>
    </row>
    <row r="190" spans="2:11">
      <c r="B190" s="153" t="s">
        <v>744</v>
      </c>
      <c r="C190" s="153" t="s">
        <v>876</v>
      </c>
      <c r="D190" s="153" t="s">
        <v>867</v>
      </c>
      <c r="E190" s="153" t="s">
        <v>847</v>
      </c>
      <c r="F190" s="153" t="s">
        <v>848</v>
      </c>
      <c r="G190" s="11">
        <v>514.84357802208046</v>
      </c>
      <c r="H190" s="11">
        <v>533.30238771378708</v>
      </c>
      <c r="I190" s="11">
        <v>555.75301740175166</v>
      </c>
      <c r="J190" s="11">
        <v>579.62349309078229</v>
      </c>
      <c r="K190" s="11">
        <v>604.89696727562568</v>
      </c>
    </row>
    <row r="191" spans="2:11">
      <c r="B191" s="153" t="s">
        <v>744</v>
      </c>
      <c r="C191" s="153" t="s">
        <v>876</v>
      </c>
      <c r="D191" s="153" t="s">
        <v>867</v>
      </c>
      <c r="E191" s="153" t="s">
        <v>849</v>
      </c>
      <c r="F191" s="153" t="s">
        <v>848</v>
      </c>
      <c r="G191" s="11">
        <v>250.677338138951</v>
      </c>
      <c r="H191" s="11">
        <v>259.66493257784293</v>
      </c>
      <c r="I191" s="11">
        <v>270.59614417291289</v>
      </c>
      <c r="J191" s="11">
        <v>282.21867878590194</v>
      </c>
      <c r="K191" s="11">
        <v>294.52433336650222</v>
      </c>
    </row>
    <row r="192" spans="2:11">
      <c r="B192" s="153" t="s">
        <v>744</v>
      </c>
      <c r="C192" s="153" t="s">
        <v>845</v>
      </c>
      <c r="D192" s="153" t="s">
        <v>867</v>
      </c>
      <c r="E192" s="153" t="s">
        <v>847</v>
      </c>
      <c r="F192" s="153" t="s">
        <v>848</v>
      </c>
      <c r="G192" s="11">
        <v>361560.29888362857</v>
      </c>
      <c r="H192" s="11">
        <v>0</v>
      </c>
      <c r="I192" s="11">
        <v>0</v>
      </c>
      <c r="J192" s="11">
        <v>0</v>
      </c>
      <c r="K192" s="11">
        <v>0</v>
      </c>
    </row>
    <row r="193" spans="2:11">
      <c r="B193" s="153" t="s">
        <v>744</v>
      </c>
      <c r="C193" s="153" t="s">
        <v>845</v>
      </c>
      <c r="D193" s="153" t="s">
        <v>867</v>
      </c>
      <c r="E193" s="153" t="s">
        <v>849</v>
      </c>
      <c r="F193" s="153" t="s">
        <v>848</v>
      </c>
      <c r="G193" s="11">
        <v>176043.70952643876</v>
      </c>
      <c r="H193" s="11">
        <v>0</v>
      </c>
      <c r="I193" s="11">
        <v>0</v>
      </c>
      <c r="J193" s="11">
        <v>0</v>
      </c>
      <c r="K193" s="11">
        <v>0</v>
      </c>
    </row>
    <row r="194" spans="2:11">
      <c r="B194" s="153" t="s">
        <v>744</v>
      </c>
      <c r="C194" s="153" t="s">
        <v>845</v>
      </c>
      <c r="D194" s="153" t="s">
        <v>867</v>
      </c>
      <c r="E194" s="153" t="s">
        <v>859</v>
      </c>
      <c r="F194" s="153" t="s">
        <v>854</v>
      </c>
      <c r="G194" s="11">
        <v>3.5616187500000156</v>
      </c>
      <c r="H194" s="11">
        <v>0</v>
      </c>
      <c r="I194" s="11">
        <v>0</v>
      </c>
      <c r="J194" s="11">
        <v>0</v>
      </c>
      <c r="K194" s="11">
        <v>0</v>
      </c>
    </row>
    <row r="195" spans="2:11">
      <c r="B195" s="153" t="s">
        <v>744</v>
      </c>
      <c r="C195" s="153" t="s">
        <v>845</v>
      </c>
      <c r="D195" s="153" t="s">
        <v>867</v>
      </c>
      <c r="E195" s="153" t="s">
        <v>860</v>
      </c>
      <c r="F195" s="153" t="s">
        <v>854</v>
      </c>
      <c r="G195" s="11">
        <v>433.38281250000176</v>
      </c>
      <c r="H195" s="11">
        <v>0</v>
      </c>
      <c r="I195" s="11">
        <v>0</v>
      </c>
      <c r="J195" s="11">
        <v>0</v>
      </c>
      <c r="K195" s="11">
        <v>0</v>
      </c>
    </row>
    <row r="196" spans="2:11">
      <c r="B196" s="153" t="s">
        <v>744</v>
      </c>
      <c r="C196" s="153" t="s">
        <v>845</v>
      </c>
      <c r="D196" s="153" t="s">
        <v>867</v>
      </c>
      <c r="E196" s="153" t="s">
        <v>871</v>
      </c>
      <c r="F196" s="153" t="s">
        <v>854</v>
      </c>
      <c r="G196" s="11">
        <v>71.29541250000031</v>
      </c>
      <c r="H196" s="11">
        <v>0</v>
      </c>
      <c r="I196" s="11">
        <v>0</v>
      </c>
      <c r="J196" s="11">
        <v>0</v>
      </c>
      <c r="K196" s="11">
        <v>0</v>
      </c>
    </row>
    <row r="197" spans="2:11">
      <c r="B197" s="153" t="s">
        <v>744</v>
      </c>
      <c r="C197" s="153" t="s">
        <v>845</v>
      </c>
      <c r="D197" s="153" t="s">
        <v>867</v>
      </c>
      <c r="E197" s="153" t="s">
        <v>864</v>
      </c>
      <c r="F197" s="153" t="s">
        <v>854</v>
      </c>
      <c r="G197" s="11">
        <v>3903.1769375000167</v>
      </c>
      <c r="H197" s="11">
        <v>0</v>
      </c>
      <c r="I197" s="11">
        <v>0</v>
      </c>
      <c r="J197" s="11">
        <v>0</v>
      </c>
      <c r="K197" s="11">
        <v>0</v>
      </c>
    </row>
    <row r="199" spans="2:11" ht="13.5" thickBot="1">
      <c r="B199" s="73" t="s">
        <v>883</v>
      </c>
      <c r="C199" s="73"/>
      <c r="D199" s="73"/>
      <c r="E199" s="73"/>
      <c r="F199" s="73"/>
      <c r="G199" s="351">
        <f>SUM(G28:G197)</f>
        <v>10776183.751489397</v>
      </c>
      <c r="H199" s="351">
        <f>SUM(H28:H197)</f>
        <v>11177775.665942926</v>
      </c>
      <c r="I199" s="351">
        <f>SUM(I28:I197)</f>
        <v>11749998.284616698</v>
      </c>
      <c r="J199" s="351">
        <f>SUM(J28:J197)</f>
        <v>12368150.972054519</v>
      </c>
      <c r="K199" s="351">
        <f>SUM(K28:K197)</f>
        <v>13029528.125355428</v>
      </c>
    </row>
    <row r="201" spans="2:11" ht="25.5">
      <c r="B201" s="62" t="s">
        <v>753</v>
      </c>
      <c r="C201" s="175"/>
      <c r="D201" s="175"/>
      <c r="E201" s="175"/>
      <c r="F201" s="175"/>
      <c r="G201" s="61" t="str">
        <f>$B$201</f>
        <v>Metering 5-6 - Network OH</v>
      </c>
      <c r="H201" s="61" t="str">
        <f>$B$201</f>
        <v>Metering 5-6 - Network OH</v>
      </c>
      <c r="I201" s="61" t="str">
        <f>$B$201</f>
        <v>Metering 5-6 - Network OH</v>
      </c>
      <c r="J201" s="61" t="str">
        <f>$B$201</f>
        <v>Metering 5-6 - Network OH</v>
      </c>
      <c r="K201" s="61" t="str">
        <f>$B$201</f>
        <v>Metering 5-6 - Network OH</v>
      </c>
    </row>
    <row r="203" spans="2:11">
      <c r="B203" s="153" t="s">
        <v>884</v>
      </c>
      <c r="C203" s="153" t="s">
        <v>866</v>
      </c>
      <c r="D203" s="153" t="s">
        <v>867</v>
      </c>
      <c r="E203" s="153" t="s">
        <v>885</v>
      </c>
      <c r="F203" s="153"/>
      <c r="G203" s="11">
        <v>-495.42408000000006</v>
      </c>
      <c r="H203" s="11">
        <v>-681.50101499999994</v>
      </c>
      <c r="I203" s="11">
        <v>-696.89412100000004</v>
      </c>
      <c r="J203" s="11">
        <v>-633.12546399999997</v>
      </c>
      <c r="K203" s="11">
        <v>-751.48972000000003</v>
      </c>
    </row>
    <row r="204" spans="2:11">
      <c r="B204" s="153" t="s">
        <v>886</v>
      </c>
      <c r="C204" s="153" t="s">
        <v>866</v>
      </c>
      <c r="D204" s="153" t="s">
        <v>867</v>
      </c>
      <c r="E204" s="153" t="s">
        <v>885</v>
      </c>
      <c r="F204" s="153"/>
      <c r="G204" s="11">
        <v>-8804.5706160000009</v>
      </c>
      <c r="H204" s="11">
        <v>-12077.349882</v>
      </c>
      <c r="I204" s="11">
        <v>-12331.625733000001</v>
      </c>
      <c r="J204" s="11">
        <v>-11194.974447999999</v>
      </c>
      <c r="K204" s="11">
        <v>-13286.17059</v>
      </c>
    </row>
    <row r="205" spans="2:11">
      <c r="B205" s="153" t="s">
        <v>887</v>
      </c>
      <c r="C205" s="153" t="s">
        <v>866</v>
      </c>
      <c r="D205" s="153" t="s">
        <v>867</v>
      </c>
      <c r="E205" s="153" t="s">
        <v>885</v>
      </c>
      <c r="F205" s="153"/>
      <c r="G205" s="11">
        <v>-2139.0508080000004</v>
      </c>
      <c r="H205" s="11">
        <v>-2962.661247</v>
      </c>
      <c r="I205" s="11">
        <v>-3069.773588</v>
      </c>
      <c r="J205" s="11">
        <v>-2793.0495040000001</v>
      </c>
      <c r="K205" s="11">
        <v>-3344.5928399999998</v>
      </c>
    </row>
    <row r="206" spans="2:11">
      <c r="B206" s="153" t="s">
        <v>888</v>
      </c>
      <c r="C206" s="153" t="s">
        <v>866</v>
      </c>
      <c r="D206" s="153" t="s">
        <v>867</v>
      </c>
      <c r="E206" s="153" t="s">
        <v>885</v>
      </c>
      <c r="F206" s="153"/>
      <c r="G206" s="11">
        <v>-4105.0748160000003</v>
      </c>
      <c r="H206" s="11">
        <v>-5756.5956239999996</v>
      </c>
      <c r="I206" s="11">
        <v>-6045.1405420000001</v>
      </c>
      <c r="J206" s="11">
        <v>-5482.1316559999996</v>
      </c>
      <c r="K206" s="11">
        <v>-6597.6814899999999</v>
      </c>
    </row>
    <row r="207" spans="2:11">
      <c r="B207" s="153" t="s">
        <v>889</v>
      </c>
      <c r="C207" s="153" t="s">
        <v>866</v>
      </c>
      <c r="D207" s="153" t="s">
        <v>867</v>
      </c>
      <c r="E207" s="153" t="s">
        <v>885</v>
      </c>
      <c r="F207" s="153"/>
      <c r="G207" s="11">
        <v>-13576.737672000001</v>
      </c>
      <c r="H207" s="11">
        <v>-19791.436430999998</v>
      </c>
      <c r="I207" s="11">
        <v>-21666.917153000002</v>
      </c>
      <c r="J207" s="11">
        <v>-19357.347807999999</v>
      </c>
      <c r="K207" s="11">
        <v>-23593.152589999998</v>
      </c>
    </row>
    <row r="208" spans="2:11">
      <c r="B208" s="153" t="s">
        <v>890</v>
      </c>
      <c r="C208" s="153" t="s">
        <v>866</v>
      </c>
      <c r="D208" s="153" t="s">
        <v>867</v>
      </c>
      <c r="E208" s="153" t="s">
        <v>885</v>
      </c>
      <c r="F208" s="153"/>
      <c r="G208" s="11">
        <v>-6793.0321680000006</v>
      </c>
      <c r="H208" s="11">
        <v>-9936.3107220000002</v>
      </c>
      <c r="I208" s="11">
        <v>-10937.100125000001</v>
      </c>
      <c r="J208" s="11">
        <v>-9821.3386799999989</v>
      </c>
      <c r="K208" s="11">
        <v>-12037.490889999999</v>
      </c>
    </row>
    <row r="209" spans="2:11">
      <c r="B209" s="153" t="s">
        <v>891</v>
      </c>
      <c r="C209" s="153" t="s">
        <v>866</v>
      </c>
      <c r="D209" s="153" t="s">
        <v>867</v>
      </c>
      <c r="E209" s="153" t="s">
        <v>885</v>
      </c>
      <c r="F209" s="153"/>
      <c r="G209" s="11">
        <v>-500.62687200000005</v>
      </c>
      <c r="H209" s="11">
        <v>-731.53298399999994</v>
      </c>
      <c r="I209" s="11">
        <v>-804.28791100000001</v>
      </c>
      <c r="J209" s="11">
        <v>-721.46855199999993</v>
      </c>
      <c r="K209" s="11">
        <v>-883.38354000000004</v>
      </c>
    </row>
    <row r="210" spans="2:11">
      <c r="B210" s="153" t="s">
        <v>892</v>
      </c>
      <c r="C210" s="153" t="s">
        <v>866</v>
      </c>
      <c r="D210" s="153" t="s">
        <v>867</v>
      </c>
      <c r="E210" s="153" t="s">
        <v>885</v>
      </c>
      <c r="F210" s="153"/>
      <c r="G210" s="11">
        <v>-5528.5059600000004</v>
      </c>
      <c r="H210" s="11">
        <v>-8096.3199720000002</v>
      </c>
      <c r="I210" s="11">
        <v>-8920.2138270000014</v>
      </c>
      <c r="J210" s="11">
        <v>-8015.9943679999997</v>
      </c>
      <c r="K210" s="11">
        <v>-9830.0048499999994</v>
      </c>
    </row>
    <row r="211" spans="2:11">
      <c r="B211" s="153" t="s">
        <v>893</v>
      </c>
      <c r="C211" s="153" t="s">
        <v>866</v>
      </c>
      <c r="D211" s="153" t="s">
        <v>867</v>
      </c>
      <c r="E211" s="153" t="s">
        <v>885</v>
      </c>
      <c r="F211" s="153"/>
      <c r="G211" s="11">
        <v>23.312664000000002</v>
      </c>
      <c r="H211" s="11">
        <v>33.700290000000003</v>
      </c>
      <c r="I211" s="11">
        <v>36.440152000000005</v>
      </c>
      <c r="J211" s="11">
        <v>32.138711999999998</v>
      </c>
      <c r="K211" s="11">
        <v>38.672199999999997</v>
      </c>
    </row>
    <row r="212" spans="2:11">
      <c r="B212" s="153" t="s">
        <v>894</v>
      </c>
      <c r="C212" s="153" t="s">
        <v>866</v>
      </c>
      <c r="D212" s="153" t="s">
        <v>867</v>
      </c>
      <c r="E212" s="153" t="s">
        <v>885</v>
      </c>
      <c r="F212" s="153"/>
      <c r="G212" s="11">
        <v>-321.91776000000004</v>
      </c>
      <c r="H212" s="11">
        <v>-470.80094099999997</v>
      </c>
      <c r="I212" s="11">
        <v>-518.20179600000006</v>
      </c>
      <c r="J212" s="11">
        <v>-465.330896</v>
      </c>
      <c r="K212" s="11">
        <v>-570.35490000000004</v>
      </c>
    </row>
    <row r="213" spans="2:11">
      <c r="B213" s="153" t="s">
        <v>895</v>
      </c>
      <c r="C213" s="153" t="s">
        <v>866</v>
      </c>
      <c r="D213" s="153" t="s">
        <v>867</v>
      </c>
      <c r="E213" s="153" t="s">
        <v>885</v>
      </c>
      <c r="F213" s="153"/>
      <c r="G213" s="11">
        <v>-65.41452000000001</v>
      </c>
      <c r="H213" s="11">
        <v>-94.552419</v>
      </c>
      <c r="I213" s="11">
        <v>-102.26790700000001</v>
      </c>
      <c r="J213" s="11">
        <v>-90.184848000000002</v>
      </c>
      <c r="K213" s="11">
        <v>-108.49834</v>
      </c>
    </row>
    <row r="214" spans="2:11">
      <c r="B214" s="153" t="s">
        <v>896</v>
      </c>
      <c r="C214" s="153" t="s">
        <v>866</v>
      </c>
      <c r="D214" s="153" t="s">
        <v>867</v>
      </c>
      <c r="E214" s="153" t="s">
        <v>885</v>
      </c>
      <c r="F214" s="153"/>
      <c r="G214" s="11">
        <v>-976.33468800000014</v>
      </c>
      <c r="H214" s="11">
        <v>-1547.778804</v>
      </c>
      <c r="I214" s="11">
        <v>-1516.8213270000001</v>
      </c>
      <c r="J214" s="11">
        <v>-1390.948312</v>
      </c>
      <c r="K214" s="11">
        <v>-1629.1565000000001</v>
      </c>
    </row>
    <row r="215" spans="2:11">
      <c r="B215" s="153" t="s">
        <v>897</v>
      </c>
      <c r="C215" s="153" t="s">
        <v>866</v>
      </c>
      <c r="D215" s="153" t="s">
        <v>867</v>
      </c>
      <c r="E215" s="153" t="s">
        <v>885</v>
      </c>
      <c r="F215" s="153"/>
      <c r="G215" s="11">
        <v>-216.39938400000003</v>
      </c>
      <c r="H215" s="11">
        <v>-273.76131900000001</v>
      </c>
      <c r="I215" s="11">
        <v>-264.987933</v>
      </c>
      <c r="J215" s="11">
        <v>-245.03593599999999</v>
      </c>
      <c r="K215" s="11">
        <v>-286.51056</v>
      </c>
    </row>
    <row r="216" spans="2:11">
      <c r="B216" s="153" t="s">
        <v>898</v>
      </c>
      <c r="C216" s="153" t="s">
        <v>866</v>
      </c>
      <c r="D216" s="153" t="s">
        <v>867</v>
      </c>
      <c r="E216" s="153" t="s">
        <v>885</v>
      </c>
      <c r="F216" s="153"/>
      <c r="G216" s="11">
        <v>-1163.4673680000001</v>
      </c>
      <c r="H216" s="11">
        <v>-1543.709973</v>
      </c>
      <c r="I216" s="11">
        <v>-1520.698445</v>
      </c>
      <c r="J216" s="11">
        <v>-1399.0622880000001</v>
      </c>
      <c r="K216" s="11">
        <v>-1644.34915</v>
      </c>
    </row>
    <row r="217" spans="2:11">
      <c r="B217" s="153" t="s">
        <v>899</v>
      </c>
      <c r="C217" s="153" t="s">
        <v>866</v>
      </c>
      <c r="D217" s="153" t="s">
        <v>867</v>
      </c>
      <c r="E217" s="153" t="s">
        <v>885</v>
      </c>
      <c r="F217" s="153"/>
      <c r="G217" s="11">
        <v>90.797112000000013</v>
      </c>
      <c r="H217" s="11">
        <v>119.46132899999999</v>
      </c>
      <c r="I217" s="11">
        <v>116.77736700000001</v>
      </c>
      <c r="J217" s="11">
        <v>107.73272799999999</v>
      </c>
      <c r="K217" s="11">
        <v>126.39323999999999</v>
      </c>
    </row>
    <row r="218" spans="2:11">
      <c r="B218" s="153" t="s">
        <v>900</v>
      </c>
      <c r="C218" s="153" t="s">
        <v>866</v>
      </c>
      <c r="D218" s="153" t="s">
        <v>867</v>
      </c>
      <c r="E218" s="153" t="s">
        <v>885</v>
      </c>
      <c r="F218" s="153"/>
      <c r="G218" s="11">
        <v>-11621.614752000001</v>
      </c>
      <c r="H218" s="11">
        <v>-16670.924829</v>
      </c>
      <c r="I218" s="11">
        <v>-18110.374968</v>
      </c>
      <c r="J218" s="11">
        <v>-16344.811672</v>
      </c>
      <c r="K218" s="11">
        <v>-19917.936460000001</v>
      </c>
    </row>
    <row r="219" spans="2:11">
      <c r="B219" s="153" t="s">
        <v>901</v>
      </c>
      <c r="C219" s="153" t="s">
        <v>866</v>
      </c>
      <c r="D219" s="153" t="s">
        <v>867</v>
      </c>
      <c r="E219" s="153" t="s">
        <v>885</v>
      </c>
      <c r="F219" s="153"/>
      <c r="G219" s="11">
        <v>-16275.971736000001</v>
      </c>
      <c r="H219" s="11">
        <v>-21907.532867999998</v>
      </c>
      <c r="I219" s="11">
        <v>-22348.600127000002</v>
      </c>
      <c r="J219" s="11">
        <v>-20385.213599999999</v>
      </c>
      <c r="K219" s="11">
        <v>-24221.864079999999</v>
      </c>
    </row>
    <row r="220" spans="2:11">
      <c r="B220" s="153" t="s">
        <v>902</v>
      </c>
      <c r="C220" s="153" t="s">
        <v>866</v>
      </c>
      <c r="D220" s="153" t="s">
        <v>867</v>
      </c>
      <c r="E220" s="153" t="s">
        <v>885</v>
      </c>
      <c r="F220" s="153"/>
      <c r="G220" s="11">
        <v>-16887.687408000002</v>
      </c>
      <c r="H220" s="11">
        <v>-22798.584315</v>
      </c>
      <c r="I220" s="11">
        <v>-23303.881566</v>
      </c>
      <c r="J220" s="11">
        <v>-21224.350151999999</v>
      </c>
      <c r="K220" s="11">
        <v>-25260.64501</v>
      </c>
    </row>
    <row r="221" spans="2:11">
      <c r="B221" s="153" t="s">
        <v>903</v>
      </c>
      <c r="C221" s="153" t="s">
        <v>866</v>
      </c>
      <c r="D221" s="153" t="s">
        <v>867</v>
      </c>
      <c r="E221" s="153" t="s">
        <v>885</v>
      </c>
      <c r="F221" s="153"/>
      <c r="G221" s="11">
        <v>-5889.6884160000009</v>
      </c>
      <c r="H221" s="11">
        <v>-7772.4816000000001</v>
      </c>
      <c r="I221" s="11">
        <v>-7692.8086550000007</v>
      </c>
      <c r="J221" s="11">
        <v>-7066.485232</v>
      </c>
      <c r="K221" s="11">
        <v>-8321.1405099999993</v>
      </c>
    </row>
    <row r="222" spans="2:11">
      <c r="B222" s="153" t="s">
        <v>904</v>
      </c>
      <c r="C222" s="153" t="s">
        <v>866</v>
      </c>
      <c r="D222" s="153" t="s">
        <v>867</v>
      </c>
      <c r="E222" s="153" t="s">
        <v>885</v>
      </c>
      <c r="F222" s="153"/>
      <c r="G222" s="11">
        <v>-2702.4228720000001</v>
      </c>
      <c r="H222" s="11">
        <v>-3624.3253019999997</v>
      </c>
      <c r="I222" s="11">
        <v>-3640.2213330000004</v>
      </c>
      <c r="J222" s="11">
        <v>-3334.987384</v>
      </c>
      <c r="K222" s="11">
        <v>-3949.47649</v>
      </c>
    </row>
    <row r="223" spans="2:11">
      <c r="B223" s="153" t="s">
        <v>905</v>
      </c>
      <c r="C223" s="153" t="s">
        <v>866</v>
      </c>
      <c r="D223" s="153" t="s">
        <v>867</v>
      </c>
      <c r="E223" s="153" t="s">
        <v>885</v>
      </c>
      <c r="F223" s="153"/>
      <c r="G223" s="11">
        <v>-9283.0756320000019</v>
      </c>
      <c r="H223" s="11">
        <v>-12615.74301</v>
      </c>
      <c r="I223" s="11">
        <v>-13039.580344</v>
      </c>
      <c r="J223" s="11">
        <v>-11806.315983999999</v>
      </c>
      <c r="K223" s="11">
        <v>-14133.728300000001</v>
      </c>
    </row>
    <row r="224" spans="2:11">
      <c r="B224" s="153" t="s">
        <v>906</v>
      </c>
      <c r="C224" s="153" t="s">
        <v>866</v>
      </c>
      <c r="D224" s="153" t="s">
        <v>867</v>
      </c>
      <c r="E224" s="153" t="s">
        <v>885</v>
      </c>
      <c r="F224" s="153"/>
      <c r="G224" s="11">
        <v>-4170.5612640000008</v>
      </c>
      <c r="H224" s="11">
        <v>-5541.9957839999997</v>
      </c>
      <c r="I224" s="11">
        <v>-5615.2799500000001</v>
      </c>
      <c r="J224" s="11">
        <v>-5125.3111200000003</v>
      </c>
      <c r="K224" s="11">
        <v>-6085.0946899999999</v>
      </c>
    </row>
    <row r="225" spans="2:11">
      <c r="B225" s="153" t="s">
        <v>907</v>
      </c>
      <c r="C225" s="153" t="s">
        <v>866</v>
      </c>
      <c r="D225" s="153" t="s">
        <v>867</v>
      </c>
      <c r="E225" s="153" t="s">
        <v>885</v>
      </c>
      <c r="F225" s="153"/>
      <c r="G225" s="11">
        <v>-6933.419640000001</v>
      </c>
      <c r="H225" s="11">
        <v>-9278.0843220000006</v>
      </c>
      <c r="I225" s="11">
        <v>-9281.5588459999999</v>
      </c>
      <c r="J225" s="11">
        <v>-8498.7094319999997</v>
      </c>
      <c r="K225" s="11">
        <v>-10043.85491</v>
      </c>
    </row>
    <row r="226" spans="2:11">
      <c r="B226" s="153" t="s">
        <v>908</v>
      </c>
      <c r="C226" s="153" t="s">
        <v>866</v>
      </c>
      <c r="D226" s="153" t="s">
        <v>867</v>
      </c>
      <c r="E226" s="153" t="s">
        <v>885</v>
      </c>
      <c r="F226" s="153"/>
      <c r="G226" s="11">
        <v>-9039.343608000001</v>
      </c>
      <c r="H226" s="11">
        <v>-13198.419897</v>
      </c>
      <c r="I226" s="11">
        <v>-14498.256794000001</v>
      </c>
      <c r="J226" s="11">
        <v>-13058.436519999999</v>
      </c>
      <c r="K226" s="11">
        <v>-15998.460950000001</v>
      </c>
    </row>
    <row r="227" spans="2:11">
      <c r="B227" s="153" t="s">
        <v>909</v>
      </c>
      <c r="C227" s="153" t="s">
        <v>866</v>
      </c>
      <c r="D227" s="153" t="s">
        <v>867</v>
      </c>
      <c r="E227" s="153" t="s">
        <v>885</v>
      </c>
      <c r="F227" s="153"/>
      <c r="G227" s="11">
        <v>-7430.6898720000008</v>
      </c>
      <c r="H227" s="11">
        <v>-10065.79197</v>
      </c>
      <c r="I227" s="11">
        <v>-10225.565721000001</v>
      </c>
      <c r="J227" s="11">
        <v>-9333.9168960000006</v>
      </c>
      <c r="K227" s="11">
        <v>-11094.12941</v>
      </c>
    </row>
    <row r="228" spans="2:11">
      <c r="B228" s="153" t="s">
        <v>910</v>
      </c>
      <c r="C228" s="153" t="s">
        <v>866</v>
      </c>
      <c r="D228" s="153" t="s">
        <v>867</v>
      </c>
      <c r="E228" s="153" t="s">
        <v>885</v>
      </c>
      <c r="F228" s="153"/>
      <c r="G228" s="11">
        <v>-2567.6457840000003</v>
      </c>
      <c r="H228" s="11">
        <v>-3108.3163799999998</v>
      </c>
      <c r="I228" s="11">
        <v>-2673.4512560000003</v>
      </c>
      <c r="J228" s="11">
        <v>-1597.0105599999999</v>
      </c>
      <c r="K228" s="11">
        <v>-1337.8659600000001</v>
      </c>
    </row>
    <row r="229" spans="2:11">
      <c r="B229" s="153" t="s">
        <v>911</v>
      </c>
      <c r="C229" s="153" t="s">
        <v>866</v>
      </c>
      <c r="D229" s="153" t="s">
        <v>867</v>
      </c>
      <c r="E229" s="153" t="s">
        <v>885</v>
      </c>
      <c r="F229" s="153"/>
      <c r="G229" s="11">
        <v>-13561.664760000001</v>
      </c>
      <c r="H229" s="11">
        <v>-18157.490832</v>
      </c>
      <c r="I229" s="11">
        <v>-18162.478201000002</v>
      </c>
      <c r="J229" s="11">
        <v>-16617.361455999999</v>
      </c>
      <c r="K229" s="11">
        <v>-19612.209899999998</v>
      </c>
    </row>
    <row r="230" spans="2:11">
      <c r="B230" s="153" t="s">
        <v>912</v>
      </c>
      <c r="C230" s="153" t="s">
        <v>866</v>
      </c>
      <c r="D230" s="153" t="s">
        <v>867</v>
      </c>
      <c r="E230" s="153" t="s">
        <v>885</v>
      </c>
      <c r="F230" s="153"/>
      <c r="G230" s="11">
        <v>-18644.544792000001</v>
      </c>
      <c r="H230" s="11">
        <v>-25311.341055000001</v>
      </c>
      <c r="I230" s="11">
        <v>-25670.552887000002</v>
      </c>
      <c r="J230" s="11">
        <v>-23396.726535999998</v>
      </c>
      <c r="K230" s="11">
        <v>-27738.76439</v>
      </c>
    </row>
    <row r="231" spans="2:11">
      <c r="B231" s="153" t="s">
        <v>913</v>
      </c>
      <c r="C231" s="153" t="s">
        <v>866</v>
      </c>
      <c r="D231" s="153" t="s">
        <v>867</v>
      </c>
      <c r="E231" s="153" t="s">
        <v>885</v>
      </c>
      <c r="F231" s="153"/>
      <c r="G231" s="11">
        <v>-2733.0642000000003</v>
      </c>
      <c r="H231" s="11">
        <v>-3595.5842520000001</v>
      </c>
      <c r="I231" s="11">
        <v>-3605.3986290000003</v>
      </c>
      <c r="J231" s="11">
        <v>-3297.6508159999998</v>
      </c>
      <c r="K231" s="11">
        <v>-3895.7797799999998</v>
      </c>
    </row>
    <row r="232" spans="2:11">
      <c r="B232" s="153" t="s">
        <v>914</v>
      </c>
      <c r="C232" s="153" t="s">
        <v>866</v>
      </c>
      <c r="D232" s="153" t="s">
        <v>867</v>
      </c>
      <c r="E232" s="153" t="s">
        <v>885</v>
      </c>
      <c r="F232" s="153"/>
      <c r="G232" s="11">
        <v>-2517.7996800000001</v>
      </c>
      <c r="H232" s="11">
        <v>-3205.4611289999998</v>
      </c>
      <c r="I232" s="11">
        <v>-3271.5026540000003</v>
      </c>
      <c r="J232" s="11">
        <v>-2981.8810640000002</v>
      </c>
      <c r="K232" s="11">
        <v>-3549.0630900000001</v>
      </c>
    </row>
    <row r="233" spans="2:11">
      <c r="B233" s="153" t="s">
        <v>915</v>
      </c>
      <c r="C233" s="153" t="s">
        <v>866</v>
      </c>
      <c r="D233" s="153" t="s">
        <v>867</v>
      </c>
      <c r="E233" s="153" t="s">
        <v>885</v>
      </c>
      <c r="F233" s="153"/>
      <c r="G233" s="11">
        <v>-5295.0356640000009</v>
      </c>
      <c r="H233" s="11">
        <v>-7546.1148359999997</v>
      </c>
      <c r="I233" s="11">
        <v>-8096.2905730000002</v>
      </c>
      <c r="J233" s="11">
        <v>-7328.4551279999996</v>
      </c>
      <c r="K233" s="11">
        <v>-8896.1072499999991</v>
      </c>
    </row>
    <row r="234" spans="2:11">
      <c r="B234" s="153" t="s">
        <v>916</v>
      </c>
      <c r="C234" s="153" t="s">
        <v>866</v>
      </c>
      <c r="D234" s="153" t="s">
        <v>867</v>
      </c>
      <c r="E234" s="153" t="s">
        <v>885</v>
      </c>
      <c r="F234" s="153"/>
      <c r="G234" s="11">
        <v>-19005.919056000002</v>
      </c>
      <c r="H234" s="11">
        <v>-26140.289291999998</v>
      </c>
      <c r="I234" s="11">
        <v>-26943.020636000001</v>
      </c>
      <c r="J234" s="11">
        <v>-24497.495328000001</v>
      </c>
      <c r="K234" s="11">
        <v>-29231.331159999998</v>
      </c>
    </row>
    <row r="235" spans="2:11">
      <c r="B235" s="153" t="s">
        <v>917</v>
      </c>
      <c r="C235" s="153" t="s">
        <v>866</v>
      </c>
      <c r="D235" s="153" t="s">
        <v>867</v>
      </c>
      <c r="E235" s="153" t="s">
        <v>885</v>
      </c>
      <c r="F235" s="153"/>
      <c r="G235" s="11">
        <v>-11628.863496000002</v>
      </c>
      <c r="H235" s="11">
        <v>-15985.963616999999</v>
      </c>
      <c r="I235" s="11">
        <v>-16461.184551000002</v>
      </c>
      <c r="J235" s="11">
        <v>-14967.697023999999</v>
      </c>
      <c r="K235" s="11">
        <v>-17852.45666</v>
      </c>
    </row>
    <row r="236" spans="2:11">
      <c r="B236" s="153" t="s">
        <v>918</v>
      </c>
      <c r="C236" s="153" t="s">
        <v>866</v>
      </c>
      <c r="D236" s="153" t="s">
        <v>867</v>
      </c>
      <c r="E236" s="153" t="s">
        <v>885</v>
      </c>
      <c r="F236" s="153"/>
      <c r="G236" s="11">
        <v>-7888.7673360000008</v>
      </c>
      <c r="H236" s="11">
        <v>-11384.566596000001</v>
      </c>
      <c r="I236" s="11">
        <v>-12313.691089</v>
      </c>
      <c r="J236" s="11">
        <v>-11060.290632</v>
      </c>
      <c r="K236" s="11">
        <v>-13429.02954</v>
      </c>
    </row>
    <row r="237" spans="2:11">
      <c r="B237" s="153" t="s">
        <v>919</v>
      </c>
      <c r="C237" s="153" t="s">
        <v>866</v>
      </c>
      <c r="D237" s="153" t="s">
        <v>867</v>
      </c>
      <c r="E237" s="153" t="s">
        <v>885</v>
      </c>
      <c r="F237" s="153"/>
      <c r="G237" s="11">
        <v>-2247.4942560000004</v>
      </c>
      <c r="H237" s="11">
        <v>-2910.2849099999999</v>
      </c>
      <c r="I237" s="11">
        <v>-2873.9077710000001</v>
      </c>
      <c r="J237" s="11">
        <v>-2637.4412480000001</v>
      </c>
      <c r="K237" s="11">
        <v>-3099.1324599999998</v>
      </c>
    </row>
    <row r="238" spans="2:11">
      <c r="B238" s="153" t="s">
        <v>920</v>
      </c>
      <c r="C238" s="153" t="s">
        <v>866</v>
      </c>
      <c r="D238" s="153" t="s">
        <v>867</v>
      </c>
      <c r="E238" s="153" t="s">
        <v>885</v>
      </c>
      <c r="F238" s="153"/>
      <c r="G238" s="11">
        <v>-1488.5259840000001</v>
      </c>
      <c r="H238" s="11">
        <v>-1966.7331449999999</v>
      </c>
      <c r="I238" s="11">
        <v>-1978.5789450000002</v>
      </c>
      <c r="J238" s="11">
        <v>-1811.6267599999999</v>
      </c>
      <c r="K238" s="11">
        <v>-2144.63771</v>
      </c>
    </row>
    <row r="239" spans="2:11">
      <c r="B239" s="153" t="s">
        <v>921</v>
      </c>
      <c r="C239" s="153" t="s">
        <v>866</v>
      </c>
      <c r="D239" s="153" t="s">
        <v>867</v>
      </c>
      <c r="E239" s="153" t="s">
        <v>885</v>
      </c>
      <c r="F239" s="153"/>
      <c r="G239" s="11">
        <v>-493.93756800000006</v>
      </c>
      <c r="H239" s="11">
        <v>-631.79590499999995</v>
      </c>
      <c r="I239" s="11">
        <v>-608.62427500000001</v>
      </c>
      <c r="J239" s="11">
        <v>-562.18700799999999</v>
      </c>
      <c r="K239" s="11">
        <v>-655.37369000000001</v>
      </c>
    </row>
    <row r="240" spans="2:11">
      <c r="B240" s="153" t="s">
        <v>922</v>
      </c>
      <c r="C240" s="153" t="s">
        <v>866</v>
      </c>
      <c r="D240" s="153" t="s">
        <v>867</v>
      </c>
      <c r="E240" s="153" t="s">
        <v>885</v>
      </c>
      <c r="F240" s="153"/>
      <c r="G240" s="11">
        <v>-3602.5858080000003</v>
      </c>
      <c r="H240" s="11">
        <v>-5266.2620399999996</v>
      </c>
      <c r="I240" s="11">
        <v>-5788.6085320000002</v>
      </c>
      <c r="J240" s="11">
        <v>-5191.4303039999995</v>
      </c>
      <c r="K240" s="11">
        <v>-6352.9296999999997</v>
      </c>
    </row>
    <row r="241" spans="2:11">
      <c r="B241" s="153" t="s">
        <v>923</v>
      </c>
      <c r="C241" s="153" t="s">
        <v>866</v>
      </c>
      <c r="D241" s="153" t="s">
        <v>867</v>
      </c>
      <c r="E241" s="153" t="s">
        <v>885</v>
      </c>
      <c r="F241" s="153"/>
      <c r="G241" s="11">
        <v>-4983.3636480000005</v>
      </c>
      <c r="H241" s="11">
        <v>-7286.261931</v>
      </c>
      <c r="I241" s="11">
        <v>-8011.3150880000003</v>
      </c>
      <c r="J241" s="11">
        <v>-7187.335384</v>
      </c>
      <c r="K241" s="11">
        <v>-8798.1416800000006</v>
      </c>
    </row>
    <row r="242" spans="2:11">
      <c r="B242" s="153" t="s">
        <v>924</v>
      </c>
      <c r="C242" s="153" t="s">
        <v>866</v>
      </c>
      <c r="D242" s="153" t="s">
        <v>867</v>
      </c>
      <c r="E242" s="153" t="s">
        <v>885</v>
      </c>
      <c r="F242" s="153"/>
      <c r="G242" s="11">
        <v>-11016.444528000002</v>
      </c>
      <c r="H242" s="11">
        <v>-16119.468612000001</v>
      </c>
      <c r="I242" s="11">
        <v>-17730.215223000003</v>
      </c>
      <c r="J242" s="11">
        <v>-15913.952384</v>
      </c>
      <c r="K242" s="11">
        <v>-19482.874209999998</v>
      </c>
    </row>
    <row r="243" spans="2:11">
      <c r="B243" s="153" t="s">
        <v>925</v>
      </c>
      <c r="C243" s="153" t="s">
        <v>866</v>
      </c>
      <c r="D243" s="153" t="s">
        <v>867</v>
      </c>
      <c r="E243" s="153" t="s">
        <v>885</v>
      </c>
      <c r="F243" s="153"/>
      <c r="G243" s="11">
        <v>-444.60295200000007</v>
      </c>
      <c r="H243" s="11">
        <v>-644.99424599999998</v>
      </c>
      <c r="I243" s="11">
        <v>-703.4947360000001</v>
      </c>
      <c r="J243" s="11">
        <v>-636.22576000000004</v>
      </c>
      <c r="K243" s="11">
        <v>-778.78845000000001</v>
      </c>
    </row>
    <row r="244" spans="2:11">
      <c r="B244" s="153" t="s">
        <v>926</v>
      </c>
      <c r="C244" s="153" t="s">
        <v>866</v>
      </c>
      <c r="D244" s="153" t="s">
        <v>867</v>
      </c>
      <c r="E244" s="153" t="s">
        <v>885</v>
      </c>
      <c r="F244" s="153"/>
      <c r="G244" s="11">
        <v>-4858.7763600000008</v>
      </c>
      <c r="H244" s="11">
        <v>-7114.8187499999995</v>
      </c>
      <c r="I244" s="11">
        <v>-7838.8665880000008</v>
      </c>
      <c r="J244" s="11">
        <v>-7045.2026719999994</v>
      </c>
      <c r="K244" s="11">
        <v>-8640.5824900000007</v>
      </c>
    </row>
    <row r="245" spans="2:11">
      <c r="B245" s="153" t="s">
        <v>927</v>
      </c>
      <c r="C245" s="153" t="s">
        <v>866</v>
      </c>
      <c r="D245" s="153" t="s">
        <v>867</v>
      </c>
      <c r="E245" s="153" t="s">
        <v>885</v>
      </c>
      <c r="F245" s="153"/>
      <c r="G245" s="11">
        <v>-748.89835200000005</v>
      </c>
      <c r="H245" s="11">
        <v>-1092.926328</v>
      </c>
      <c r="I245" s="11">
        <v>-1197.8034950000001</v>
      </c>
      <c r="J245" s="11">
        <v>-1076.0585120000001</v>
      </c>
      <c r="K245" s="11">
        <v>-1315.1790699999999</v>
      </c>
    </row>
    <row r="246" spans="2:11">
      <c r="B246" s="153" t="s">
        <v>928</v>
      </c>
      <c r="C246" s="153" t="s">
        <v>866</v>
      </c>
      <c r="D246" s="153" t="s">
        <v>867</v>
      </c>
      <c r="E246" s="153" t="s">
        <v>885</v>
      </c>
      <c r="F246" s="153"/>
      <c r="G246" s="11">
        <v>-642.28507200000001</v>
      </c>
      <c r="H246" s="11">
        <v>-937.58940599999994</v>
      </c>
      <c r="I246" s="11">
        <v>-1028.6017840000002</v>
      </c>
      <c r="J246" s="11">
        <v>-925.13651199999993</v>
      </c>
      <c r="K246" s="11">
        <v>-1132.2427499999999</v>
      </c>
    </row>
    <row r="247" spans="2:11">
      <c r="B247" s="153" t="s">
        <v>929</v>
      </c>
      <c r="C247" s="153" t="s">
        <v>866</v>
      </c>
      <c r="D247" s="153" t="s">
        <v>867</v>
      </c>
      <c r="E247" s="153" t="s">
        <v>885</v>
      </c>
      <c r="F247" s="153"/>
      <c r="G247" s="11">
        <v>-92.603304000000009</v>
      </c>
      <c r="H247" s="11">
        <v>-137.43857399999999</v>
      </c>
      <c r="I247" s="11">
        <v>-154.097601</v>
      </c>
      <c r="J247" s="11">
        <v>-140.84348</v>
      </c>
      <c r="K247" s="11">
        <v>-175.55017000000001</v>
      </c>
    </row>
    <row r="249" spans="2:11" ht="13.5" thickBot="1">
      <c r="B249" s="73" t="s">
        <v>930</v>
      </c>
      <c r="C249" s="73"/>
      <c r="D249" s="73"/>
      <c r="E249" s="73"/>
      <c r="F249" s="73"/>
      <c r="G249" s="351">
        <f>SUM(G203:G247)</f>
        <v>-249269.74473599996</v>
      </c>
      <c r="H249" s="351">
        <f>SUM(H203:H247)</f>
        <v>-345828.73544699996</v>
      </c>
      <c r="I249" s="351">
        <f>SUM(I203:I247)</f>
        <v>-361109.52570699999</v>
      </c>
      <c r="J249" s="351">
        <f>SUM(J203:J247)</f>
        <v>-326520.66787999991</v>
      </c>
      <c r="K249" s="351">
        <f>SUM(K203:K247)</f>
        <v>-391542.14143999992</v>
      </c>
    </row>
    <row r="251" spans="2:11" ht="25.5">
      <c r="B251" s="62" t="s">
        <v>754</v>
      </c>
      <c r="C251" s="175"/>
      <c r="D251" s="175"/>
      <c r="E251" s="175"/>
      <c r="F251" s="175"/>
      <c r="G251" s="61" t="str">
        <f>$B$251</f>
        <v>Metering 5-6 - Corporate OH</v>
      </c>
      <c r="H251" s="61" t="str">
        <f>$B$251</f>
        <v>Metering 5-6 - Corporate OH</v>
      </c>
      <c r="I251" s="61" t="str">
        <f>$B$251</f>
        <v>Metering 5-6 - Corporate OH</v>
      </c>
      <c r="J251" s="61" t="str">
        <f>$B$251</f>
        <v>Metering 5-6 - Corporate OH</v>
      </c>
      <c r="K251" s="61" t="str">
        <f>$B$251</f>
        <v>Metering 5-6 - Corporate OH</v>
      </c>
    </row>
    <row r="253" spans="2:11">
      <c r="B253" s="153" t="s">
        <v>931</v>
      </c>
      <c r="C253" s="153" t="s">
        <v>866</v>
      </c>
      <c r="D253" s="153" t="s">
        <v>867</v>
      </c>
      <c r="E253" s="153" t="s">
        <v>847</v>
      </c>
      <c r="F253" s="153"/>
      <c r="G253" s="11">
        <v>10206.598532667256</v>
      </c>
      <c r="H253" s="11">
        <v>10663.652382513108</v>
      </c>
      <c r="I253" s="11">
        <v>11194.912378842622</v>
      </c>
      <c r="J253" s="11">
        <v>11740.819467701622</v>
      </c>
      <c r="K253" s="11">
        <v>12336.29239158694</v>
      </c>
    </row>
    <row r="254" spans="2:11">
      <c r="B254" s="153" t="s">
        <v>931</v>
      </c>
      <c r="C254" s="153" t="s">
        <v>866</v>
      </c>
      <c r="D254" s="153" t="s">
        <v>867</v>
      </c>
      <c r="E254" s="153" t="s">
        <v>849</v>
      </c>
      <c r="F254" s="153"/>
      <c r="G254" s="11">
        <v>2999.9063341746878</v>
      </c>
      <c r="H254" s="11">
        <v>3134.2428356862433</v>
      </c>
      <c r="I254" s="11">
        <v>3290.3898834006841</v>
      </c>
      <c r="J254" s="11">
        <v>3450.8419800024512</v>
      </c>
      <c r="K254" s="11">
        <v>3625.8623837614159</v>
      </c>
    </row>
    <row r="255" spans="2:11">
      <c r="B255" s="153" t="s">
        <v>932</v>
      </c>
      <c r="C255" s="153" t="s">
        <v>866</v>
      </c>
      <c r="D255" s="153" t="s">
        <v>867</v>
      </c>
      <c r="E255" s="153" t="s">
        <v>869</v>
      </c>
      <c r="F255" s="153"/>
      <c r="G255" s="11">
        <v>162.22434177430304</v>
      </c>
      <c r="H255" s="11">
        <v>167.71295254542466</v>
      </c>
      <c r="I255" s="11">
        <v>173.17966222371641</v>
      </c>
      <c r="J255" s="11">
        <v>178.49839464804538</v>
      </c>
      <c r="K255" s="11">
        <v>184.20821611548001</v>
      </c>
    </row>
    <row r="256" spans="2:11">
      <c r="B256" s="153" t="s">
        <v>932</v>
      </c>
      <c r="C256" s="153" t="s">
        <v>866</v>
      </c>
      <c r="D256" s="153" t="s">
        <v>867</v>
      </c>
      <c r="E256" s="153" t="s">
        <v>847</v>
      </c>
      <c r="F256" s="153"/>
      <c r="G256" s="11">
        <v>26366.302980644519</v>
      </c>
      <c r="H256" s="11">
        <v>27573.658298576993</v>
      </c>
      <c r="I256" s="11">
        <v>28969.555427880343</v>
      </c>
      <c r="J256" s="11">
        <v>30400.002065006789</v>
      </c>
      <c r="K256" s="11">
        <v>31955.637805974235</v>
      </c>
    </row>
    <row r="257" spans="2:11">
      <c r="B257" s="153" t="s">
        <v>932</v>
      </c>
      <c r="C257" s="153" t="s">
        <v>866</v>
      </c>
      <c r="D257" s="153" t="s">
        <v>867</v>
      </c>
      <c r="E257" s="153" t="s">
        <v>849</v>
      </c>
      <c r="F257" s="153"/>
      <c r="G257" s="11">
        <v>13089.939585104528</v>
      </c>
      <c r="H257" s="11">
        <v>13689.34892137335</v>
      </c>
      <c r="I257" s="11">
        <v>14382.362617795457</v>
      </c>
      <c r="J257" s="11">
        <v>15092.528926414712</v>
      </c>
      <c r="K257" s="11">
        <v>15864.84721012107</v>
      </c>
    </row>
    <row r="258" spans="2:11">
      <c r="B258" s="153" t="s">
        <v>932</v>
      </c>
      <c r="C258" s="153" t="s">
        <v>866</v>
      </c>
      <c r="D258" s="153" t="s">
        <v>867</v>
      </c>
      <c r="E258" s="153" t="s">
        <v>856</v>
      </c>
      <c r="F258" s="153"/>
      <c r="G258" s="11">
        <v>45.422815696655242</v>
      </c>
      <c r="H258" s="11">
        <v>46.959626712564237</v>
      </c>
      <c r="I258" s="11">
        <v>48.490305422480894</v>
      </c>
      <c r="J258" s="11">
        <v>49.979550501288095</v>
      </c>
      <c r="K258" s="11">
        <v>51.578300512164532</v>
      </c>
    </row>
    <row r="259" spans="2:11">
      <c r="B259" s="153" t="s">
        <v>932</v>
      </c>
      <c r="C259" s="153" t="s">
        <v>866</v>
      </c>
      <c r="D259" s="153" t="s">
        <v>867</v>
      </c>
      <c r="E259" s="153" t="s">
        <v>861</v>
      </c>
      <c r="F259" s="153"/>
      <c r="G259" s="11">
        <v>8.1112170887151525</v>
      </c>
      <c r="H259" s="11">
        <v>8.3856476272712328</v>
      </c>
      <c r="I259" s="11">
        <v>8.6589831111858224</v>
      </c>
      <c r="J259" s="11">
        <v>8.9249197324022713</v>
      </c>
      <c r="K259" s="11">
        <v>9.2104108057740035</v>
      </c>
    </row>
    <row r="260" spans="2:11">
      <c r="B260" s="153" t="s">
        <v>932</v>
      </c>
      <c r="C260" s="153" t="s">
        <v>866</v>
      </c>
      <c r="D260" s="153" t="s">
        <v>867</v>
      </c>
      <c r="E260" s="153" t="s">
        <v>862</v>
      </c>
      <c r="F260" s="153"/>
      <c r="G260" s="11">
        <v>149.24639443235881</v>
      </c>
      <c r="H260" s="11">
        <v>154.29591634179067</v>
      </c>
      <c r="I260" s="11">
        <v>159.32528924581911</v>
      </c>
      <c r="J260" s="11">
        <v>164.21852307620176</v>
      </c>
      <c r="K260" s="11">
        <v>169.47155882624162</v>
      </c>
    </row>
    <row r="261" spans="2:11">
      <c r="B261" s="153" t="s">
        <v>932</v>
      </c>
      <c r="C261" s="153" t="s">
        <v>866</v>
      </c>
      <c r="D261" s="153" t="s">
        <v>867</v>
      </c>
      <c r="E261" s="153" t="s">
        <v>933</v>
      </c>
      <c r="F261" s="153"/>
      <c r="G261" s="11">
        <v>43.259824473147482</v>
      </c>
      <c r="H261" s="11">
        <v>44.723454012113237</v>
      </c>
      <c r="I261" s="11">
        <v>46.181243259657712</v>
      </c>
      <c r="J261" s="11">
        <v>47.599571906145435</v>
      </c>
      <c r="K261" s="11">
        <v>49.122190964128009</v>
      </c>
    </row>
    <row r="262" spans="2:11">
      <c r="B262" s="153" t="s">
        <v>932</v>
      </c>
      <c r="C262" s="153" t="s">
        <v>866</v>
      </c>
      <c r="D262" s="153" t="s">
        <v>867</v>
      </c>
      <c r="E262" s="153" t="s">
        <v>863</v>
      </c>
      <c r="F262" s="153"/>
      <c r="G262" s="11">
        <v>27.037390295717174</v>
      </c>
      <c r="H262" s="11">
        <v>27.952158757570778</v>
      </c>
      <c r="I262" s="11">
        <v>28.863277037286078</v>
      </c>
      <c r="J262" s="11">
        <v>29.749732441340907</v>
      </c>
      <c r="K262" s="11">
        <v>30.701369352580016</v>
      </c>
    </row>
    <row r="263" spans="2:11">
      <c r="B263" s="153" t="s">
        <v>932</v>
      </c>
      <c r="C263" s="153" t="s">
        <v>866</v>
      </c>
      <c r="D263" s="153" t="s">
        <v>867</v>
      </c>
      <c r="E263" s="153" t="s">
        <v>871</v>
      </c>
      <c r="F263" s="153"/>
      <c r="G263" s="11">
        <v>4.866730253187594</v>
      </c>
      <c r="H263" s="11">
        <v>5.0313885763198378</v>
      </c>
      <c r="I263" s="11">
        <v>5.1953898666671927</v>
      </c>
      <c r="J263" s="11">
        <v>5.3549518393957012</v>
      </c>
      <c r="K263" s="11">
        <v>5.5262464834172791</v>
      </c>
    </row>
    <row r="264" spans="2:11">
      <c r="B264" s="153" t="s">
        <v>932</v>
      </c>
      <c r="C264" s="153" t="s">
        <v>866</v>
      </c>
      <c r="D264" s="153" t="s">
        <v>867</v>
      </c>
      <c r="E264" s="153" t="s">
        <v>877</v>
      </c>
      <c r="F264" s="153"/>
      <c r="G264" s="11">
        <v>1.622243417722967</v>
      </c>
      <c r="H264" s="11">
        <v>1.6771295254335044</v>
      </c>
      <c r="I264" s="11">
        <v>1.7317966222157459</v>
      </c>
      <c r="J264" s="11">
        <v>1.7849839464583777</v>
      </c>
      <c r="K264" s="11">
        <v>1.8420821611320177</v>
      </c>
    </row>
    <row r="265" spans="2:11">
      <c r="B265" s="153" t="s">
        <v>932</v>
      </c>
      <c r="C265" s="153" t="s">
        <v>866</v>
      </c>
      <c r="D265" s="153" t="s">
        <v>867</v>
      </c>
      <c r="E265" s="153" t="s">
        <v>864</v>
      </c>
      <c r="F265" s="153"/>
      <c r="G265" s="11">
        <v>189.26173207002023</v>
      </c>
      <c r="H265" s="11">
        <v>195.66511130299543</v>
      </c>
      <c r="I265" s="11">
        <v>202.04293926100249</v>
      </c>
      <c r="J265" s="11">
        <v>208.24812708938629</v>
      </c>
      <c r="K265" s="11">
        <v>214.90958546806002</v>
      </c>
    </row>
    <row r="266" spans="2:11">
      <c r="B266" s="153" t="s">
        <v>932</v>
      </c>
      <c r="C266" s="153" t="s">
        <v>874</v>
      </c>
      <c r="D266" s="153" t="s">
        <v>882</v>
      </c>
      <c r="E266" s="153" t="s">
        <v>860</v>
      </c>
      <c r="F266" s="153"/>
      <c r="G266" s="11">
        <v>5.9968931675159016</v>
      </c>
      <c r="H266" s="11">
        <v>6.1997888123525211</v>
      </c>
      <c r="I266" s="11">
        <v>6.4018748467908742</v>
      </c>
      <c r="J266" s="11">
        <v>6.5984906554078036</v>
      </c>
      <c r="K266" s="11">
        <v>6.8095637223180265</v>
      </c>
    </row>
    <row r="267" spans="2:11">
      <c r="B267" s="153" t="s">
        <v>934</v>
      </c>
      <c r="C267" s="153" t="s">
        <v>866</v>
      </c>
      <c r="D267" s="153" t="s">
        <v>867</v>
      </c>
      <c r="E267" s="153" t="s">
        <v>935</v>
      </c>
      <c r="F267" s="153"/>
      <c r="G267" s="11">
        <v>0</v>
      </c>
      <c r="H267" s="11">
        <v>332530.69651991088</v>
      </c>
      <c r="I267" s="11">
        <v>665274.57211413456</v>
      </c>
      <c r="J267" s="11">
        <v>0</v>
      </c>
      <c r="K267" s="11">
        <v>0</v>
      </c>
    </row>
    <row r="268" spans="2:11">
      <c r="B268" s="153" t="s">
        <v>934</v>
      </c>
      <c r="C268" s="153" t="s">
        <v>866</v>
      </c>
      <c r="D268" s="153" t="s">
        <v>867</v>
      </c>
      <c r="E268" s="153" t="s">
        <v>851</v>
      </c>
      <c r="F268" s="153"/>
      <c r="G268" s="11">
        <v>285487.59902628319</v>
      </c>
      <c r="H268" s="11">
        <v>298271.79993323429</v>
      </c>
      <c r="I268" s="11">
        <v>313131.61246778205</v>
      </c>
      <c r="J268" s="11">
        <v>328401.11715055868</v>
      </c>
      <c r="K268" s="11">
        <v>345057.02213017322</v>
      </c>
    </row>
    <row r="269" spans="2:11">
      <c r="B269" s="153" t="s">
        <v>934</v>
      </c>
      <c r="C269" s="153" t="s">
        <v>866</v>
      </c>
      <c r="D269" s="153" t="s">
        <v>867</v>
      </c>
      <c r="E269" s="153" t="s">
        <v>857</v>
      </c>
      <c r="F269" s="153"/>
      <c r="G269" s="11">
        <v>128850.23744823068</v>
      </c>
      <c r="H269" s="11">
        <v>117436.31204910444</v>
      </c>
      <c r="I269" s="11">
        <v>122530.45308539267</v>
      </c>
      <c r="J269" s="11">
        <v>127566.92250197225</v>
      </c>
      <c r="K269" s="11">
        <v>132929.51142713454</v>
      </c>
    </row>
    <row r="270" spans="2:11">
      <c r="B270" s="153" t="s">
        <v>934</v>
      </c>
      <c r="C270" s="153" t="s">
        <v>866</v>
      </c>
      <c r="D270" s="153" t="s">
        <v>867</v>
      </c>
      <c r="E270" s="153" t="s">
        <v>859</v>
      </c>
      <c r="F270" s="153"/>
      <c r="G270" s="11">
        <v>-357.87910593583899</v>
      </c>
      <c r="H270" s="11">
        <v>-565.11430767644356</v>
      </c>
      <c r="I270" s="11">
        <v>-569.30201528994667</v>
      </c>
      <c r="J270" s="11">
        <v>-572.47467882975934</v>
      </c>
      <c r="K270" s="11">
        <v>-576.377606228883</v>
      </c>
    </row>
    <row r="271" spans="2:11">
      <c r="B271" s="153" t="s">
        <v>934</v>
      </c>
      <c r="C271" s="153" t="s">
        <v>866</v>
      </c>
      <c r="D271" s="153" t="s">
        <v>867</v>
      </c>
      <c r="E271" s="153" t="s">
        <v>936</v>
      </c>
      <c r="F271" s="153"/>
      <c r="G271" s="11">
        <v>50876.852142037511</v>
      </c>
      <c r="H271" s="11">
        <v>17413.676768389625</v>
      </c>
      <c r="I271" s="11">
        <v>0</v>
      </c>
      <c r="J271" s="11">
        <v>0</v>
      </c>
      <c r="K271" s="11">
        <v>0</v>
      </c>
    </row>
    <row r="272" spans="2:11">
      <c r="B272" s="153" t="s">
        <v>934</v>
      </c>
      <c r="C272" s="153" t="s">
        <v>866</v>
      </c>
      <c r="D272" s="153" t="s">
        <v>867</v>
      </c>
      <c r="E272" s="153" t="s">
        <v>862</v>
      </c>
      <c r="F272" s="153"/>
      <c r="G272" s="11">
        <v>0</v>
      </c>
      <c r="H272" s="11">
        <v>-1624.4621114382519</v>
      </c>
      <c r="I272" s="11">
        <v>-1636.4999810506631</v>
      </c>
      <c r="J272" s="11">
        <v>-1645.6200327689753</v>
      </c>
      <c r="K272" s="11">
        <v>-1656.8392809767215</v>
      </c>
    </row>
    <row r="273" spans="2:11">
      <c r="B273" s="153" t="s">
        <v>934</v>
      </c>
      <c r="C273" s="153" t="s">
        <v>866</v>
      </c>
      <c r="D273" s="153" t="s">
        <v>867</v>
      </c>
      <c r="E273" s="153" t="s">
        <v>937</v>
      </c>
      <c r="F273" s="153"/>
      <c r="G273" s="11">
        <v>11995.772755691652</v>
      </c>
      <c r="H273" s="11">
        <v>13244.509190894349</v>
      </c>
      <c r="I273" s="11">
        <v>14525.346315815632</v>
      </c>
      <c r="J273" s="11">
        <v>15825.308053808069</v>
      </c>
      <c r="K273" s="11">
        <v>17191.206667807517</v>
      </c>
    </row>
    <row r="274" spans="2:11">
      <c r="B274" s="153" t="s">
        <v>934</v>
      </c>
      <c r="C274" s="153" t="s">
        <v>866</v>
      </c>
      <c r="D274" s="153" t="s">
        <v>867</v>
      </c>
      <c r="E274" s="153" t="s">
        <v>933</v>
      </c>
      <c r="F274" s="153"/>
      <c r="G274" s="11">
        <v>-1606.1282875453642</v>
      </c>
      <c r="H274" s="11">
        <v>-2423.3156541191333</v>
      </c>
      <c r="I274" s="11">
        <v>-2441.2733261809176</v>
      </c>
      <c r="J274" s="11">
        <v>-2454.878299753243</v>
      </c>
      <c r="K274" s="11">
        <v>-2471.6147810893381</v>
      </c>
    </row>
    <row r="275" spans="2:11">
      <c r="B275" s="153" t="s">
        <v>934</v>
      </c>
      <c r="C275" s="153" t="s">
        <v>866</v>
      </c>
      <c r="D275" s="153" t="s">
        <v>867</v>
      </c>
      <c r="E275" s="153" t="s">
        <v>885</v>
      </c>
      <c r="F275" s="153"/>
      <c r="G275" s="11">
        <v>-18440.628912</v>
      </c>
      <c r="H275" s="11">
        <v>-37174.402961079766</v>
      </c>
      <c r="I275" s="11">
        <v>-99173.338825319006</v>
      </c>
      <c r="J275" s="11">
        <v>-89055.812257883241</v>
      </c>
      <c r="K275" s="11">
        <v>-119806.59140661145</v>
      </c>
    </row>
    <row r="276" spans="2:11">
      <c r="B276" s="153" t="s">
        <v>938</v>
      </c>
      <c r="C276" s="153" t="s">
        <v>866</v>
      </c>
      <c r="D276" s="153" t="s">
        <v>867</v>
      </c>
      <c r="E276" s="153" t="s">
        <v>869</v>
      </c>
      <c r="F276" s="153"/>
      <c r="G276" s="11">
        <v>648.89736709721217</v>
      </c>
      <c r="H276" s="11">
        <v>670.85181018169862</v>
      </c>
      <c r="I276" s="11">
        <v>692.71864889486562</v>
      </c>
      <c r="J276" s="11">
        <v>713.99357859218151</v>
      </c>
      <c r="K276" s="11">
        <v>736.83286446192005</v>
      </c>
    </row>
    <row r="277" spans="2:11">
      <c r="B277" s="153" t="s">
        <v>938</v>
      </c>
      <c r="C277" s="153" t="s">
        <v>866</v>
      </c>
      <c r="D277" s="153" t="s">
        <v>867</v>
      </c>
      <c r="E277" s="153" t="s">
        <v>847</v>
      </c>
      <c r="F277" s="153"/>
      <c r="G277" s="11">
        <v>16732.750211271963</v>
      </c>
      <c r="H277" s="11">
        <v>17508.614933855977</v>
      </c>
      <c r="I277" s="11">
        <v>18402.99316661229</v>
      </c>
      <c r="J277" s="11">
        <v>19318.108236741551</v>
      </c>
      <c r="K277" s="11">
        <v>20311.639899946083</v>
      </c>
    </row>
    <row r="278" spans="2:11">
      <c r="B278" s="153" t="s">
        <v>938</v>
      </c>
      <c r="C278" s="153" t="s">
        <v>866</v>
      </c>
      <c r="D278" s="153" t="s">
        <v>867</v>
      </c>
      <c r="E278" s="153" t="s">
        <v>849</v>
      </c>
      <c r="F278" s="153"/>
      <c r="G278" s="11">
        <v>8399.5536614077173</v>
      </c>
      <c r="H278" s="11">
        <v>8789.0244470857069</v>
      </c>
      <c r="I278" s="11">
        <v>9237.9869825194201</v>
      </c>
      <c r="J278" s="11">
        <v>9697.3590547048752</v>
      </c>
      <c r="K278" s="11">
        <v>10196.094911872717</v>
      </c>
    </row>
    <row r="279" spans="2:11">
      <c r="B279" s="153" t="s">
        <v>938</v>
      </c>
      <c r="C279" s="153" t="s">
        <v>866</v>
      </c>
      <c r="D279" s="153" t="s">
        <v>867</v>
      </c>
      <c r="E279" s="153" t="s">
        <v>852</v>
      </c>
      <c r="F279" s="153"/>
      <c r="G279" s="11">
        <v>2.7895013609107271</v>
      </c>
      <c r="H279" s="11">
        <v>2.9289183550202584</v>
      </c>
      <c r="I279" s="11">
        <v>3.0869019412447281</v>
      </c>
      <c r="J279" s="11">
        <v>3.2471005797818346</v>
      </c>
      <c r="K279" s="11">
        <v>3.4192944797177045</v>
      </c>
    </row>
    <row r="280" spans="2:11">
      <c r="B280" s="153" t="s">
        <v>938</v>
      </c>
      <c r="C280" s="153" t="s">
        <v>866</v>
      </c>
      <c r="D280" s="153" t="s">
        <v>867</v>
      </c>
      <c r="E280" s="153" t="s">
        <v>855</v>
      </c>
      <c r="F280" s="153"/>
      <c r="G280" s="11">
        <v>108.14956118286869</v>
      </c>
      <c r="H280" s="11">
        <v>111.80863503028311</v>
      </c>
      <c r="I280" s="11">
        <v>115.45310814914431</v>
      </c>
      <c r="J280" s="11">
        <v>118.99892976536363</v>
      </c>
      <c r="K280" s="11">
        <v>122.80547741032007</v>
      </c>
    </row>
    <row r="281" spans="2:11">
      <c r="B281" s="153" t="s">
        <v>938</v>
      </c>
      <c r="C281" s="153" t="s">
        <v>866</v>
      </c>
      <c r="D281" s="153" t="s">
        <v>867</v>
      </c>
      <c r="E281" s="153" t="s">
        <v>856</v>
      </c>
      <c r="F281" s="153"/>
      <c r="G281" s="11">
        <v>97.334605017123522</v>
      </c>
      <c r="H281" s="11">
        <v>100.62777147819081</v>
      </c>
      <c r="I281" s="11">
        <v>103.90779728356661</v>
      </c>
      <c r="J281" s="11">
        <v>107.099036736608</v>
      </c>
      <c r="K281" s="11">
        <v>110.52492961539839</v>
      </c>
    </row>
    <row r="282" spans="2:11">
      <c r="B282" s="153" t="s">
        <v>938</v>
      </c>
      <c r="C282" s="153" t="s">
        <v>866</v>
      </c>
      <c r="D282" s="153" t="s">
        <v>867</v>
      </c>
      <c r="E282" s="153" t="s">
        <v>857</v>
      </c>
      <c r="F282" s="153"/>
      <c r="G282" s="11">
        <v>21629.912236573738</v>
      </c>
      <c r="H282" s="11">
        <v>22361.727006056619</v>
      </c>
      <c r="I282" s="11">
        <v>23090.621629828856</v>
      </c>
      <c r="J282" s="11">
        <v>23799.785953072718</v>
      </c>
      <c r="K282" s="11">
        <v>24561.095482064</v>
      </c>
    </row>
    <row r="283" spans="2:11">
      <c r="B283" s="153" t="s">
        <v>938</v>
      </c>
      <c r="C283" s="153" t="s">
        <v>866</v>
      </c>
      <c r="D283" s="153" t="s">
        <v>867</v>
      </c>
      <c r="E283" s="153" t="s">
        <v>859</v>
      </c>
      <c r="F283" s="153"/>
      <c r="G283" s="11">
        <v>8.1604251330850843</v>
      </c>
      <c r="H283" s="11">
        <v>8.4365205500398108</v>
      </c>
      <c r="I283" s="11">
        <v>8.7115142690223593</v>
      </c>
      <c r="J283" s="11">
        <v>8.9790642388785091</v>
      </c>
      <c r="K283" s="11">
        <v>9.2662872912186316</v>
      </c>
    </row>
    <row r="284" spans="2:11">
      <c r="B284" s="153" t="s">
        <v>938</v>
      </c>
      <c r="C284" s="153" t="s">
        <v>866</v>
      </c>
      <c r="D284" s="153" t="s">
        <v>867</v>
      </c>
      <c r="E284" s="153" t="s">
        <v>860</v>
      </c>
      <c r="F284" s="153"/>
      <c r="G284" s="11">
        <v>122.15222554263174</v>
      </c>
      <c r="H284" s="11">
        <v>126.28505797392329</v>
      </c>
      <c r="I284" s="11">
        <v>130.40139924734223</v>
      </c>
      <c r="J284" s="11">
        <v>134.4063161148826</v>
      </c>
      <c r="K284" s="11">
        <v>138.70571651355147</v>
      </c>
    </row>
    <row r="285" spans="2:11">
      <c r="B285" s="153" t="s">
        <v>938</v>
      </c>
      <c r="C285" s="153" t="s">
        <v>866</v>
      </c>
      <c r="D285" s="153" t="s">
        <v>867</v>
      </c>
      <c r="E285" s="153" t="s">
        <v>861</v>
      </c>
      <c r="F285" s="153"/>
      <c r="G285" s="11">
        <v>4.3259824441430705</v>
      </c>
      <c r="H285" s="11">
        <v>4.4723453979323375</v>
      </c>
      <c r="I285" s="11">
        <v>4.6181243225799049</v>
      </c>
      <c r="J285" s="11">
        <v>4.75995718712469</v>
      </c>
      <c r="K285" s="11">
        <v>4.9122190928113136</v>
      </c>
    </row>
    <row r="286" spans="2:11">
      <c r="B286" s="153" t="s">
        <v>938</v>
      </c>
      <c r="C286" s="153" t="s">
        <v>866</v>
      </c>
      <c r="D286" s="153" t="s">
        <v>867</v>
      </c>
      <c r="E286" s="153" t="s">
        <v>862</v>
      </c>
      <c r="F286" s="153"/>
      <c r="G286" s="11">
        <v>1137.2823993502159</v>
      </c>
      <c r="H286" s="11">
        <v>1175.760597865979</v>
      </c>
      <c r="I286" s="11">
        <v>1214.0852576024845</v>
      </c>
      <c r="J286" s="11">
        <v>1251.3725149085321</v>
      </c>
      <c r="K286" s="11">
        <v>1291.4015228078513</v>
      </c>
    </row>
    <row r="287" spans="2:11">
      <c r="B287" s="153" t="s">
        <v>938</v>
      </c>
      <c r="C287" s="153" t="s">
        <v>866</v>
      </c>
      <c r="D287" s="153" t="s">
        <v>867</v>
      </c>
      <c r="E287" s="153" t="s">
        <v>933</v>
      </c>
      <c r="F287" s="153"/>
      <c r="G287" s="11">
        <v>102.74208308259473</v>
      </c>
      <c r="H287" s="11">
        <v>106.21820323624684</v>
      </c>
      <c r="I287" s="11">
        <v>109.68045269777892</v>
      </c>
      <c r="J287" s="11">
        <v>113.04898323183875</v>
      </c>
      <c r="K287" s="11">
        <v>116.66520349309967</v>
      </c>
    </row>
    <row r="288" spans="2:11">
      <c r="B288" s="153" t="s">
        <v>938</v>
      </c>
      <c r="C288" s="153" t="s">
        <v>866</v>
      </c>
      <c r="D288" s="153" t="s">
        <v>867</v>
      </c>
      <c r="E288" s="153" t="s">
        <v>871</v>
      </c>
      <c r="F288" s="153"/>
      <c r="G288" s="11">
        <v>270.39120675513306</v>
      </c>
      <c r="H288" s="11">
        <v>279.53947682102444</v>
      </c>
      <c r="I288" s="11">
        <v>288.65124272943405</v>
      </c>
      <c r="J288" s="11">
        <v>297.51636409711875</v>
      </c>
      <c r="K288" s="11">
        <v>307.03334225249301</v>
      </c>
    </row>
    <row r="289" spans="2:11">
      <c r="B289" s="153" t="s">
        <v>938</v>
      </c>
      <c r="C289" s="153" t="s">
        <v>866</v>
      </c>
      <c r="D289" s="153" t="s">
        <v>867</v>
      </c>
      <c r="E289" s="153" t="s">
        <v>877</v>
      </c>
      <c r="F289" s="153"/>
      <c r="G289" s="11">
        <v>32.44486835486061</v>
      </c>
      <c r="H289" s="11">
        <v>33.542590509084931</v>
      </c>
      <c r="I289" s="11">
        <v>34.63593244474329</v>
      </c>
      <c r="J289" s="11">
        <v>35.699678929609085</v>
      </c>
      <c r="K289" s="11">
        <v>36.841643223096014</v>
      </c>
    </row>
    <row r="290" spans="2:11">
      <c r="B290" s="153" t="s">
        <v>938</v>
      </c>
      <c r="C290" s="153" t="s">
        <v>866</v>
      </c>
      <c r="D290" s="153" t="s">
        <v>867</v>
      </c>
      <c r="E290" s="153" t="s">
        <v>864</v>
      </c>
      <c r="F290" s="153"/>
      <c r="G290" s="11">
        <v>648.89736678082352</v>
      </c>
      <c r="H290" s="11">
        <v>670.85180985460545</v>
      </c>
      <c r="I290" s="11">
        <v>692.71864855711078</v>
      </c>
      <c r="J290" s="11">
        <v>713.99357824405342</v>
      </c>
      <c r="K290" s="11">
        <v>736.83286410265612</v>
      </c>
    </row>
    <row r="291" spans="2:11">
      <c r="B291" s="153" t="s">
        <v>938</v>
      </c>
      <c r="C291" s="153" t="s">
        <v>866</v>
      </c>
      <c r="D291" s="153" t="s">
        <v>867</v>
      </c>
      <c r="E291" s="153" t="s">
        <v>939</v>
      </c>
      <c r="F291" s="153"/>
      <c r="G291" s="11">
        <v>0.11085330013136584</v>
      </c>
      <c r="H291" s="11">
        <v>0.11460385082222256</v>
      </c>
      <c r="I291" s="11">
        <v>0.11833943576632318</v>
      </c>
      <c r="J291" s="11">
        <v>0.12197390292028984</v>
      </c>
      <c r="K291" s="11">
        <v>0.12587561425351659</v>
      </c>
    </row>
    <row r="292" spans="2:11">
      <c r="B292" s="153" t="s">
        <v>938</v>
      </c>
      <c r="C292" s="153" t="s">
        <v>866</v>
      </c>
      <c r="D292" s="153" t="s">
        <v>867</v>
      </c>
      <c r="E292" s="153" t="s">
        <v>885</v>
      </c>
      <c r="F292" s="153"/>
      <c r="G292" s="11">
        <v>-1645.2570960000003</v>
      </c>
      <c r="H292" s="11">
        <v>-2258.2462890000002</v>
      </c>
      <c r="I292" s="11">
        <v>-2306.706815</v>
      </c>
      <c r="J292" s="11">
        <v>-2094.6131839999998</v>
      </c>
      <c r="K292" s="11">
        <v>-2486.1900999999998</v>
      </c>
    </row>
    <row r="293" spans="2:11">
      <c r="B293" s="153" t="s">
        <v>940</v>
      </c>
      <c r="C293" s="153" t="s">
        <v>866</v>
      </c>
      <c r="D293" s="153" t="s">
        <v>867</v>
      </c>
      <c r="E293" s="153" t="s">
        <v>869</v>
      </c>
      <c r="F293" s="153"/>
      <c r="G293" s="11">
        <v>648.89736709721217</v>
      </c>
      <c r="H293" s="11">
        <v>670.85181018169862</v>
      </c>
      <c r="I293" s="11">
        <v>692.71864889486562</v>
      </c>
      <c r="J293" s="11">
        <v>713.99357859218151</v>
      </c>
      <c r="K293" s="11">
        <v>736.83286446192005</v>
      </c>
    </row>
    <row r="294" spans="2:11">
      <c r="B294" s="153" t="s">
        <v>940</v>
      </c>
      <c r="C294" s="153" t="s">
        <v>866</v>
      </c>
      <c r="D294" s="153" t="s">
        <v>867</v>
      </c>
      <c r="E294" s="153" t="s">
        <v>847</v>
      </c>
      <c r="F294" s="153"/>
      <c r="G294" s="11">
        <v>54036.6949432037</v>
      </c>
      <c r="H294" s="11">
        <v>56529.892795426087</v>
      </c>
      <c r="I294" s="11">
        <v>59407.280872088617</v>
      </c>
      <c r="J294" s="11">
        <v>62353.162480584942</v>
      </c>
      <c r="K294" s="11">
        <v>65553.606366015563</v>
      </c>
    </row>
    <row r="295" spans="2:11">
      <c r="B295" s="153" t="s">
        <v>940</v>
      </c>
      <c r="C295" s="153" t="s">
        <v>866</v>
      </c>
      <c r="D295" s="153" t="s">
        <v>867</v>
      </c>
      <c r="E295" s="153" t="s">
        <v>849</v>
      </c>
      <c r="F295" s="153"/>
      <c r="G295" s="11">
        <v>27312.406991601547</v>
      </c>
      <c r="H295" s="11">
        <v>28572.573523290015</v>
      </c>
      <c r="I295" s="11">
        <v>30026.925872285276</v>
      </c>
      <c r="J295" s="11">
        <v>31515.897718636974</v>
      </c>
      <c r="K295" s="11">
        <v>33133.53599286043</v>
      </c>
    </row>
    <row r="296" spans="2:11">
      <c r="B296" s="153" t="s">
        <v>940</v>
      </c>
      <c r="C296" s="153" t="s">
        <v>866</v>
      </c>
      <c r="D296" s="153" t="s">
        <v>867</v>
      </c>
      <c r="E296" s="153" t="s">
        <v>856</v>
      </c>
      <c r="F296" s="153"/>
      <c r="G296" s="11">
        <v>648.89736709721217</v>
      </c>
      <c r="H296" s="11">
        <v>670.85181018169862</v>
      </c>
      <c r="I296" s="11">
        <v>692.71864889486562</v>
      </c>
      <c r="J296" s="11">
        <v>713.99357859218151</v>
      </c>
      <c r="K296" s="11">
        <v>736.83286446192005</v>
      </c>
    </row>
    <row r="297" spans="2:11">
      <c r="B297" s="153" t="s">
        <v>940</v>
      </c>
      <c r="C297" s="153" t="s">
        <v>866</v>
      </c>
      <c r="D297" s="153" t="s">
        <v>867</v>
      </c>
      <c r="E297" s="153" t="s">
        <v>857</v>
      </c>
      <c r="F297" s="153"/>
      <c r="G297" s="11">
        <v>3785.2346414004046</v>
      </c>
      <c r="H297" s="11">
        <v>3913.3022260599091</v>
      </c>
      <c r="I297" s="11">
        <v>4040.8587852200508</v>
      </c>
      <c r="J297" s="11">
        <v>4164.9625417877269</v>
      </c>
      <c r="K297" s="11">
        <v>4298.1917093612028</v>
      </c>
    </row>
    <row r="298" spans="2:11">
      <c r="B298" s="153" t="s">
        <v>940</v>
      </c>
      <c r="C298" s="153" t="s">
        <v>866</v>
      </c>
      <c r="D298" s="153" t="s">
        <v>867</v>
      </c>
      <c r="E298" s="153" t="s">
        <v>859</v>
      </c>
      <c r="F298" s="153"/>
      <c r="G298" s="11">
        <v>5.4074780551885784</v>
      </c>
      <c r="H298" s="11">
        <v>5.5904317474254928</v>
      </c>
      <c r="I298" s="11">
        <v>5.7726554032352793</v>
      </c>
      <c r="J298" s="11">
        <v>5.9499464839165794</v>
      </c>
      <c r="K298" s="11">
        <v>6.1402738660252014</v>
      </c>
    </row>
    <row r="299" spans="2:11">
      <c r="B299" s="153" t="s">
        <v>940</v>
      </c>
      <c r="C299" s="153" t="s">
        <v>866</v>
      </c>
      <c r="D299" s="153" t="s">
        <v>867</v>
      </c>
      <c r="E299" s="153" t="s">
        <v>862</v>
      </c>
      <c r="F299" s="153"/>
      <c r="G299" s="11">
        <v>1946.6921012916366</v>
      </c>
      <c r="H299" s="11">
        <v>2012.555430545096</v>
      </c>
      <c r="I299" s="11">
        <v>2078.1559466845974</v>
      </c>
      <c r="J299" s="11">
        <v>2141.9807357765453</v>
      </c>
      <c r="K299" s="11">
        <v>2210.4985933857611</v>
      </c>
    </row>
    <row r="300" spans="2:11">
      <c r="B300" s="153" t="s">
        <v>940</v>
      </c>
      <c r="C300" s="153" t="s">
        <v>866</v>
      </c>
      <c r="D300" s="153" t="s">
        <v>867</v>
      </c>
      <c r="E300" s="153" t="s">
        <v>871</v>
      </c>
      <c r="F300" s="153"/>
      <c r="G300" s="11">
        <v>54.002536658198586</v>
      </c>
      <c r="H300" s="11">
        <v>55.829629319683676</v>
      </c>
      <c r="I300" s="11">
        <v>57.649431370182391</v>
      </c>
      <c r="J300" s="11">
        <v>59.419973568587984</v>
      </c>
      <c r="K300" s="11">
        <v>61.320704616311382</v>
      </c>
    </row>
    <row r="301" spans="2:11">
      <c r="B301" s="153" t="s">
        <v>940</v>
      </c>
      <c r="C301" s="153" t="s">
        <v>866</v>
      </c>
      <c r="D301" s="153" t="s">
        <v>867</v>
      </c>
      <c r="E301" s="153" t="s">
        <v>877</v>
      </c>
      <c r="F301" s="153"/>
      <c r="G301" s="11">
        <v>18.926173201069737</v>
      </c>
      <c r="H301" s="11">
        <v>19.566511124166553</v>
      </c>
      <c r="I301" s="11">
        <v>20.204293919767348</v>
      </c>
      <c r="J301" s="11">
        <v>20.824812702411229</v>
      </c>
      <c r="K301" s="11">
        <v>21.490958540069805</v>
      </c>
    </row>
    <row r="302" spans="2:11">
      <c r="B302" s="153" t="s">
        <v>940</v>
      </c>
      <c r="C302" s="153" t="s">
        <v>866</v>
      </c>
      <c r="D302" s="153" t="s">
        <v>867</v>
      </c>
      <c r="E302" s="153" t="s">
        <v>864</v>
      </c>
      <c r="F302" s="153"/>
      <c r="G302" s="11">
        <v>81.112170847505638</v>
      </c>
      <c r="H302" s="11">
        <v>83.856476231725082</v>
      </c>
      <c r="I302" s="11">
        <v>86.589831069534966</v>
      </c>
      <c r="J302" s="11">
        <v>89.249197280399613</v>
      </c>
      <c r="K302" s="11">
        <v>92.104108012721511</v>
      </c>
    </row>
    <row r="303" spans="2:11">
      <c r="B303" s="153" t="s">
        <v>941</v>
      </c>
      <c r="C303" s="153" t="s">
        <v>866</v>
      </c>
      <c r="D303" s="153" t="s">
        <v>867</v>
      </c>
      <c r="E303" s="153" t="s">
        <v>869</v>
      </c>
      <c r="F303" s="153"/>
      <c r="G303" s="11">
        <v>540.74780591434353</v>
      </c>
      <c r="H303" s="11">
        <v>559.04317515141554</v>
      </c>
      <c r="I303" s="11">
        <v>577.26554074572141</v>
      </c>
      <c r="J303" s="11">
        <v>594.99464882681798</v>
      </c>
      <c r="K303" s="11">
        <v>614.02738705160004</v>
      </c>
    </row>
    <row r="304" spans="2:11">
      <c r="B304" s="153" t="s">
        <v>941</v>
      </c>
      <c r="C304" s="153" t="s">
        <v>866</v>
      </c>
      <c r="D304" s="153" t="s">
        <v>867</v>
      </c>
      <c r="E304" s="153" t="s">
        <v>942</v>
      </c>
      <c r="F304" s="153"/>
      <c r="G304" s="11">
        <v>540.74780591434353</v>
      </c>
      <c r="H304" s="11">
        <v>559.04317515141554</v>
      </c>
      <c r="I304" s="11">
        <v>577.26554074572141</v>
      </c>
      <c r="J304" s="11">
        <v>594.99464882681798</v>
      </c>
      <c r="K304" s="11">
        <v>614.02738705160004</v>
      </c>
    </row>
    <row r="305" spans="2:11">
      <c r="B305" s="153" t="s">
        <v>941</v>
      </c>
      <c r="C305" s="153" t="s">
        <v>866</v>
      </c>
      <c r="D305" s="153" t="s">
        <v>867</v>
      </c>
      <c r="E305" s="153" t="s">
        <v>943</v>
      </c>
      <c r="F305" s="153"/>
      <c r="G305" s="11">
        <v>91927.127005438393</v>
      </c>
      <c r="H305" s="11">
        <v>95037.339775740635</v>
      </c>
      <c r="I305" s="11">
        <v>98135.141926772631</v>
      </c>
      <c r="J305" s="11">
        <v>101149.09030055905</v>
      </c>
      <c r="K305" s="11">
        <v>104384.655798772</v>
      </c>
    </row>
    <row r="306" spans="2:11">
      <c r="B306" s="153" t="s">
        <v>941</v>
      </c>
      <c r="C306" s="153" t="s">
        <v>866</v>
      </c>
      <c r="D306" s="153" t="s">
        <v>867</v>
      </c>
      <c r="E306" s="153" t="s">
        <v>847</v>
      </c>
      <c r="F306" s="153"/>
      <c r="G306" s="11">
        <v>51452.532125561738</v>
      </c>
      <c r="H306" s="11">
        <v>53851.279565428849</v>
      </c>
      <c r="I306" s="11">
        <v>56612.915267655997</v>
      </c>
      <c r="J306" s="11">
        <v>59436.713753368414</v>
      </c>
      <c r="K306" s="11">
        <v>62500.250114270268</v>
      </c>
    </row>
    <row r="307" spans="2:11">
      <c r="B307" s="153" t="s">
        <v>941</v>
      </c>
      <c r="C307" s="153" t="s">
        <v>866</v>
      </c>
      <c r="D307" s="153" t="s">
        <v>867</v>
      </c>
      <c r="E307" s="153" t="s">
        <v>849</v>
      </c>
      <c r="F307" s="153"/>
      <c r="G307" s="11">
        <v>24633.921505694245</v>
      </c>
      <c r="H307" s="11">
        <v>25782.369477146272</v>
      </c>
      <c r="I307" s="11">
        <v>27104.557410482001</v>
      </c>
      <c r="J307" s="11">
        <v>28456.507010847341</v>
      </c>
      <c r="K307" s="11">
        <v>29923.235879703232</v>
      </c>
    </row>
    <row r="308" spans="2:11">
      <c r="B308" s="153" t="s">
        <v>941</v>
      </c>
      <c r="C308" s="153" t="s">
        <v>866</v>
      </c>
      <c r="D308" s="153" t="s">
        <v>867</v>
      </c>
      <c r="E308" s="153" t="s">
        <v>855</v>
      </c>
      <c r="F308" s="153"/>
      <c r="G308" s="11">
        <v>324.44868354860608</v>
      </c>
      <c r="H308" s="11">
        <v>335.42590509084931</v>
      </c>
      <c r="I308" s="11">
        <v>346.35932444743281</v>
      </c>
      <c r="J308" s="11">
        <v>356.99678929609075</v>
      </c>
      <c r="K308" s="11">
        <v>368.41643223096003</v>
      </c>
    </row>
    <row r="309" spans="2:11">
      <c r="B309" s="153" t="s">
        <v>941</v>
      </c>
      <c r="C309" s="153" t="s">
        <v>866</v>
      </c>
      <c r="D309" s="153" t="s">
        <v>867</v>
      </c>
      <c r="E309" s="153" t="s">
        <v>856</v>
      </c>
      <c r="F309" s="153"/>
      <c r="G309" s="11">
        <v>648.89736709721217</v>
      </c>
      <c r="H309" s="11">
        <v>670.85181018169862</v>
      </c>
      <c r="I309" s="11">
        <v>692.71864889486562</v>
      </c>
      <c r="J309" s="11">
        <v>713.99357859218151</v>
      </c>
      <c r="K309" s="11">
        <v>736.83286446192005</v>
      </c>
    </row>
    <row r="310" spans="2:11">
      <c r="B310" s="153" t="s">
        <v>941</v>
      </c>
      <c r="C310" s="153" t="s">
        <v>866</v>
      </c>
      <c r="D310" s="153" t="s">
        <v>867</v>
      </c>
      <c r="E310" s="153" t="s">
        <v>857</v>
      </c>
      <c r="F310" s="153"/>
      <c r="G310" s="11">
        <v>77867.900350787822</v>
      </c>
      <c r="H310" s="11">
        <v>80502.440839073897</v>
      </c>
      <c r="I310" s="11">
        <v>83126.46877360018</v>
      </c>
      <c r="J310" s="11">
        <v>85679.467428921314</v>
      </c>
      <c r="K310" s="11">
        <v>88420.189346385232</v>
      </c>
    </row>
    <row r="311" spans="2:11">
      <c r="B311" s="153" t="s">
        <v>941</v>
      </c>
      <c r="C311" s="153" t="s">
        <v>866</v>
      </c>
      <c r="D311" s="153" t="s">
        <v>867</v>
      </c>
      <c r="E311" s="153" t="s">
        <v>859</v>
      </c>
      <c r="F311" s="153"/>
      <c r="G311" s="11">
        <v>432.59824473147478</v>
      </c>
      <c r="H311" s="11">
        <v>447.23454012113245</v>
      </c>
      <c r="I311" s="11">
        <v>461.81243259657725</v>
      </c>
      <c r="J311" s="11">
        <v>475.99571906145451</v>
      </c>
      <c r="K311" s="11">
        <v>491.22190964128026</v>
      </c>
    </row>
    <row r="312" spans="2:11">
      <c r="B312" s="153" t="s">
        <v>941</v>
      </c>
      <c r="C312" s="153" t="s">
        <v>866</v>
      </c>
      <c r="D312" s="153" t="s">
        <v>867</v>
      </c>
      <c r="E312" s="153" t="s">
        <v>860</v>
      </c>
      <c r="F312" s="153"/>
      <c r="G312" s="11">
        <v>486.67302532290915</v>
      </c>
      <c r="H312" s="11">
        <v>503.138857636274</v>
      </c>
      <c r="I312" s="11">
        <v>519.53898667114936</v>
      </c>
      <c r="J312" s="11">
        <v>535.49518394413633</v>
      </c>
      <c r="K312" s="11">
        <v>552.62464834644027</v>
      </c>
    </row>
    <row r="313" spans="2:11">
      <c r="B313" s="153" t="s">
        <v>941</v>
      </c>
      <c r="C313" s="153" t="s">
        <v>866</v>
      </c>
      <c r="D313" s="153" t="s">
        <v>867</v>
      </c>
      <c r="E313" s="153" t="s">
        <v>861</v>
      </c>
      <c r="F313" s="153"/>
      <c r="G313" s="11">
        <v>10.814956118286871</v>
      </c>
      <c r="H313" s="11">
        <v>11.180863503028309</v>
      </c>
      <c r="I313" s="11">
        <v>11.545310814914428</v>
      </c>
      <c r="J313" s="11">
        <v>11.899892976536359</v>
      </c>
      <c r="K313" s="11">
        <v>12.280547741032002</v>
      </c>
    </row>
    <row r="314" spans="2:11">
      <c r="B314" s="153" t="s">
        <v>941</v>
      </c>
      <c r="C314" s="153" t="s">
        <v>866</v>
      </c>
      <c r="D314" s="153" t="s">
        <v>867</v>
      </c>
      <c r="E314" s="153" t="s">
        <v>862</v>
      </c>
      <c r="F314" s="153"/>
      <c r="G314" s="11">
        <v>54.074780591434347</v>
      </c>
      <c r="H314" s="11">
        <v>55.904317515141557</v>
      </c>
      <c r="I314" s="11">
        <v>57.726554074572157</v>
      </c>
      <c r="J314" s="11">
        <v>59.499464882681814</v>
      </c>
      <c r="K314" s="11">
        <v>61.402738705160033</v>
      </c>
    </row>
    <row r="315" spans="2:11">
      <c r="B315" s="153" t="s">
        <v>941</v>
      </c>
      <c r="C315" s="153" t="s">
        <v>866</v>
      </c>
      <c r="D315" s="153" t="s">
        <v>867</v>
      </c>
      <c r="E315" s="153" t="s">
        <v>870</v>
      </c>
      <c r="F315" s="153"/>
      <c r="G315" s="11">
        <v>54.074780591434347</v>
      </c>
      <c r="H315" s="11">
        <v>55.904317515141557</v>
      </c>
      <c r="I315" s="11">
        <v>57.726554074572157</v>
      </c>
      <c r="J315" s="11">
        <v>59.499464882681814</v>
      </c>
      <c r="K315" s="11">
        <v>61.402738705160033</v>
      </c>
    </row>
    <row r="316" spans="2:11">
      <c r="B316" s="153" t="s">
        <v>941</v>
      </c>
      <c r="C316" s="153" t="s">
        <v>866</v>
      </c>
      <c r="D316" s="153" t="s">
        <v>867</v>
      </c>
      <c r="E316" s="153" t="s">
        <v>933</v>
      </c>
      <c r="F316" s="153"/>
      <c r="G316" s="11">
        <v>216.29912236573739</v>
      </c>
      <c r="H316" s="11">
        <v>223.61727006056623</v>
      </c>
      <c r="I316" s="11">
        <v>230.90621629828863</v>
      </c>
      <c r="J316" s="11">
        <v>237.99785953072725</v>
      </c>
      <c r="K316" s="11">
        <v>245.61095482064013</v>
      </c>
    </row>
    <row r="317" spans="2:11">
      <c r="B317" s="153" t="s">
        <v>941</v>
      </c>
      <c r="C317" s="153" t="s">
        <v>866</v>
      </c>
      <c r="D317" s="153" t="s">
        <v>867</v>
      </c>
      <c r="E317" s="153" t="s">
        <v>871</v>
      </c>
      <c r="F317" s="153"/>
      <c r="G317" s="11">
        <v>162.22434177430304</v>
      </c>
      <c r="H317" s="11">
        <v>167.71295254542466</v>
      </c>
      <c r="I317" s="11">
        <v>173.17966222371641</v>
      </c>
      <c r="J317" s="11">
        <v>178.49839464804538</v>
      </c>
      <c r="K317" s="11">
        <v>184.20821611548001</v>
      </c>
    </row>
    <row r="318" spans="2:11">
      <c r="B318" s="153" t="s">
        <v>941</v>
      </c>
      <c r="C318" s="153" t="s">
        <v>866</v>
      </c>
      <c r="D318" s="153" t="s">
        <v>867</v>
      </c>
      <c r="E318" s="153" t="s">
        <v>877</v>
      </c>
      <c r="F318" s="153"/>
      <c r="G318" s="11">
        <v>8.1112170887151525</v>
      </c>
      <c r="H318" s="11">
        <v>8.3856476272712328</v>
      </c>
      <c r="I318" s="11">
        <v>8.6589831111858224</v>
      </c>
      <c r="J318" s="11">
        <v>8.9249197324022713</v>
      </c>
      <c r="K318" s="11">
        <v>9.2104108057740035</v>
      </c>
    </row>
    <row r="319" spans="2:11">
      <c r="B319" s="153" t="s">
        <v>941</v>
      </c>
      <c r="C319" s="153" t="s">
        <v>866</v>
      </c>
      <c r="D319" s="153" t="s">
        <v>867</v>
      </c>
      <c r="E319" s="153" t="s">
        <v>864</v>
      </c>
      <c r="F319" s="153"/>
      <c r="G319" s="11">
        <v>270.37390295717177</v>
      </c>
      <c r="H319" s="11">
        <v>279.52158757570777</v>
      </c>
      <c r="I319" s="11">
        <v>288.6327703728607</v>
      </c>
      <c r="J319" s="11">
        <v>297.49732441340899</v>
      </c>
      <c r="K319" s="11">
        <v>307.01369352580002</v>
      </c>
    </row>
    <row r="320" spans="2:11">
      <c r="B320" s="153" t="s">
        <v>944</v>
      </c>
      <c r="C320" s="153" t="s">
        <v>866</v>
      </c>
      <c r="D320" s="153" t="s">
        <v>867</v>
      </c>
      <c r="E320" s="153" t="s">
        <v>869</v>
      </c>
      <c r="F320" s="153"/>
      <c r="G320" s="11">
        <v>1081.4956118286871</v>
      </c>
      <c r="H320" s="11">
        <v>1118.0863503028311</v>
      </c>
      <c r="I320" s="11">
        <v>1154.5310814914428</v>
      </c>
      <c r="J320" s="11">
        <v>1189.989297653636</v>
      </c>
      <c r="K320" s="11">
        <v>1228.0547741032001</v>
      </c>
    </row>
    <row r="321" spans="2:11">
      <c r="B321" s="153" t="s">
        <v>944</v>
      </c>
      <c r="C321" s="153" t="s">
        <v>866</v>
      </c>
      <c r="D321" s="153" t="s">
        <v>867</v>
      </c>
      <c r="E321" s="153" t="s">
        <v>847</v>
      </c>
      <c r="F321" s="153"/>
      <c r="G321" s="11">
        <v>53361.073826565786</v>
      </c>
      <c r="H321" s="11">
        <v>55865.81849336857</v>
      </c>
      <c r="I321" s="11">
        <v>58744.900340952678</v>
      </c>
      <c r="J321" s="11">
        <v>61686.352360439516</v>
      </c>
      <c r="K321" s="11">
        <v>64874.614370433745</v>
      </c>
    </row>
    <row r="322" spans="2:11">
      <c r="B322" s="153" t="s">
        <v>944</v>
      </c>
      <c r="C322" s="153" t="s">
        <v>866</v>
      </c>
      <c r="D322" s="153" t="s">
        <v>867</v>
      </c>
      <c r="E322" s="153" t="s">
        <v>849</v>
      </c>
      <c r="F322" s="153"/>
      <c r="G322" s="11">
        <v>25161.955072039455</v>
      </c>
      <c r="H322" s="11">
        <v>26343.045860764276</v>
      </c>
      <c r="I322" s="11">
        <v>27700.652125081433</v>
      </c>
      <c r="J322" s="11">
        <v>29087.668507125079</v>
      </c>
      <c r="K322" s="11">
        <v>30591.066015842876</v>
      </c>
    </row>
    <row r="323" spans="2:11">
      <c r="B323" s="153" t="s">
        <v>944</v>
      </c>
      <c r="C323" s="153" t="s">
        <v>866</v>
      </c>
      <c r="D323" s="153" t="s">
        <v>867</v>
      </c>
      <c r="E323" s="153" t="s">
        <v>853</v>
      </c>
      <c r="F323" s="153"/>
      <c r="G323" s="11">
        <v>-232.96713270683574</v>
      </c>
      <c r="H323" s="11">
        <v>-240.84921686206701</v>
      </c>
      <c r="I323" s="11">
        <v>-248.69984929591104</v>
      </c>
      <c r="J323" s="11">
        <v>-256.33797455491003</v>
      </c>
      <c r="K323" s="11">
        <v>-264.53773496686381</v>
      </c>
    </row>
    <row r="324" spans="2:11">
      <c r="B324" s="153" t="s">
        <v>944</v>
      </c>
      <c r="C324" s="153" t="s">
        <v>866</v>
      </c>
      <c r="D324" s="153" t="s">
        <v>867</v>
      </c>
      <c r="E324" s="153" t="s">
        <v>856</v>
      </c>
      <c r="F324" s="153"/>
      <c r="G324" s="11">
        <v>648.89736709721217</v>
      </c>
      <c r="H324" s="11">
        <v>670.85181018169862</v>
      </c>
      <c r="I324" s="11">
        <v>692.71864889486562</v>
      </c>
      <c r="J324" s="11">
        <v>713.99357859218151</v>
      </c>
      <c r="K324" s="11">
        <v>736.83286446192005</v>
      </c>
    </row>
    <row r="325" spans="2:11">
      <c r="B325" s="153" t="s">
        <v>944</v>
      </c>
      <c r="C325" s="153" t="s">
        <v>866</v>
      </c>
      <c r="D325" s="153" t="s">
        <v>867</v>
      </c>
      <c r="E325" s="153" t="s">
        <v>857</v>
      </c>
      <c r="F325" s="153"/>
      <c r="G325" s="11">
        <v>11626.077827158386</v>
      </c>
      <c r="H325" s="11">
        <v>12019.428265755434</v>
      </c>
      <c r="I325" s="11">
        <v>12411.209126033011</v>
      </c>
      <c r="J325" s="11">
        <v>12792.384949776586</v>
      </c>
      <c r="K325" s="11">
        <v>13201.588821609401</v>
      </c>
    </row>
    <row r="326" spans="2:11">
      <c r="B326" s="153" t="s">
        <v>944</v>
      </c>
      <c r="C326" s="153" t="s">
        <v>866</v>
      </c>
      <c r="D326" s="153" t="s">
        <v>867</v>
      </c>
      <c r="E326" s="153" t="s">
        <v>859</v>
      </c>
      <c r="F326" s="153"/>
      <c r="G326" s="11">
        <v>10.814956118286871</v>
      </c>
      <c r="H326" s="11">
        <v>11.180863503028309</v>
      </c>
      <c r="I326" s="11">
        <v>11.545310814914428</v>
      </c>
      <c r="J326" s="11">
        <v>11.899892976536359</v>
      </c>
      <c r="K326" s="11">
        <v>12.280547741032002</v>
      </c>
    </row>
    <row r="327" spans="2:11">
      <c r="B327" s="153" t="s">
        <v>944</v>
      </c>
      <c r="C327" s="153" t="s">
        <v>866</v>
      </c>
      <c r="D327" s="153" t="s">
        <v>867</v>
      </c>
      <c r="E327" s="153" t="s">
        <v>860</v>
      </c>
      <c r="F327" s="153"/>
      <c r="G327" s="11">
        <v>97.334605064581822</v>
      </c>
      <c r="H327" s="11">
        <v>100.62777152725479</v>
      </c>
      <c r="I327" s="11">
        <v>103.90779733422985</v>
      </c>
      <c r="J327" s="11">
        <v>107.09903678882723</v>
      </c>
      <c r="K327" s="11">
        <v>110.52492966928801</v>
      </c>
    </row>
    <row r="328" spans="2:11">
      <c r="B328" s="153" t="s">
        <v>944</v>
      </c>
      <c r="C328" s="153" t="s">
        <v>866</v>
      </c>
      <c r="D328" s="153" t="s">
        <v>867</v>
      </c>
      <c r="E328" s="153" t="s">
        <v>862</v>
      </c>
      <c r="F328" s="153"/>
      <c r="G328" s="11">
        <v>54.074780591434347</v>
      </c>
      <c r="H328" s="11">
        <v>55.904317515141557</v>
      </c>
      <c r="I328" s="11">
        <v>57.726554074572157</v>
      </c>
      <c r="J328" s="11">
        <v>59.499464882681814</v>
      </c>
      <c r="K328" s="11">
        <v>61.402738705160033</v>
      </c>
    </row>
    <row r="329" spans="2:11">
      <c r="B329" s="153" t="s">
        <v>944</v>
      </c>
      <c r="C329" s="153" t="s">
        <v>866</v>
      </c>
      <c r="D329" s="153" t="s">
        <v>867</v>
      </c>
      <c r="E329" s="153" t="s">
        <v>871</v>
      </c>
      <c r="F329" s="153"/>
      <c r="G329" s="11">
        <v>108.14956118286869</v>
      </c>
      <c r="H329" s="11">
        <v>111.80863503028311</v>
      </c>
      <c r="I329" s="11">
        <v>115.45310814914431</v>
      </c>
      <c r="J329" s="11">
        <v>118.99892976536363</v>
      </c>
      <c r="K329" s="11">
        <v>122.80547741032007</v>
      </c>
    </row>
    <row r="330" spans="2:11">
      <c r="B330" s="153" t="s">
        <v>944</v>
      </c>
      <c r="C330" s="153" t="s">
        <v>866</v>
      </c>
      <c r="D330" s="153" t="s">
        <v>867</v>
      </c>
      <c r="E330" s="153" t="s">
        <v>877</v>
      </c>
      <c r="F330" s="153"/>
      <c r="G330" s="11">
        <v>10.814956118286871</v>
      </c>
      <c r="H330" s="11">
        <v>11.180863503028309</v>
      </c>
      <c r="I330" s="11">
        <v>11.545310814914428</v>
      </c>
      <c r="J330" s="11">
        <v>11.899892976536359</v>
      </c>
      <c r="K330" s="11">
        <v>12.280547741032002</v>
      </c>
    </row>
    <row r="331" spans="2:11">
      <c r="B331" s="153" t="s">
        <v>944</v>
      </c>
      <c r="C331" s="153" t="s">
        <v>866</v>
      </c>
      <c r="D331" s="153" t="s">
        <v>867</v>
      </c>
      <c r="E331" s="153" t="s">
        <v>864</v>
      </c>
      <c r="F331" s="153"/>
      <c r="G331" s="11">
        <v>540.74780591434353</v>
      </c>
      <c r="H331" s="11">
        <v>559.04317515141554</v>
      </c>
      <c r="I331" s="11">
        <v>577.26554074572141</v>
      </c>
      <c r="J331" s="11">
        <v>594.99464882681798</v>
      </c>
      <c r="K331" s="11">
        <v>614.02738705160004</v>
      </c>
    </row>
    <row r="332" spans="2:11">
      <c r="B332" s="153" t="s">
        <v>944</v>
      </c>
      <c r="C332" s="153" t="s">
        <v>874</v>
      </c>
      <c r="D332" s="153" t="s">
        <v>882</v>
      </c>
      <c r="E332" s="153" t="s">
        <v>860</v>
      </c>
      <c r="F332" s="153"/>
      <c r="G332" s="11">
        <v>52.679651213647126</v>
      </c>
      <c r="H332" s="11">
        <v>54.461986083419141</v>
      </c>
      <c r="I332" s="11">
        <v>56.237208938318084</v>
      </c>
      <c r="J332" s="11">
        <v>57.964378646315318</v>
      </c>
      <c r="K332" s="11">
        <v>59.818548002817522</v>
      </c>
    </row>
    <row r="333" spans="2:11">
      <c r="B333" s="153" t="s">
        <v>945</v>
      </c>
      <c r="C333" s="153" t="s">
        <v>866</v>
      </c>
      <c r="D333" s="153" t="s">
        <v>867</v>
      </c>
      <c r="E333" s="153" t="s">
        <v>869</v>
      </c>
      <c r="F333" s="153"/>
      <c r="G333" s="11">
        <v>648.89736678004454</v>
      </c>
      <c r="H333" s="11">
        <v>670.85180985380009</v>
      </c>
      <c r="I333" s="11">
        <v>692.71864855627916</v>
      </c>
      <c r="J333" s="11">
        <v>713.99357824319634</v>
      </c>
      <c r="K333" s="11">
        <v>736.83286410177152</v>
      </c>
    </row>
    <row r="334" spans="2:11">
      <c r="B334" s="153" t="s">
        <v>945</v>
      </c>
      <c r="C334" s="153" t="s">
        <v>866</v>
      </c>
      <c r="D334" s="153" t="s">
        <v>867</v>
      </c>
      <c r="E334" s="153" t="s">
        <v>847</v>
      </c>
      <c r="F334" s="153"/>
      <c r="G334" s="11">
        <v>23799.454654905483</v>
      </c>
      <c r="H334" s="11">
        <v>24883.539155185405</v>
      </c>
      <c r="I334" s="11">
        <v>26138.487669757509</v>
      </c>
      <c r="J334" s="11">
        <v>27425.3287377833</v>
      </c>
      <c r="K334" s="11">
        <v>28825.784318273123</v>
      </c>
    </row>
    <row r="335" spans="2:11">
      <c r="B335" s="153" t="s">
        <v>945</v>
      </c>
      <c r="C335" s="153" t="s">
        <v>866</v>
      </c>
      <c r="D335" s="153" t="s">
        <v>867</v>
      </c>
      <c r="E335" s="153" t="s">
        <v>849</v>
      </c>
      <c r="F335" s="153"/>
      <c r="G335" s="11">
        <v>11761.073591397462</v>
      </c>
      <c r="H335" s="11">
        <v>12296.800051182432</v>
      </c>
      <c r="I335" s="11">
        <v>12916.963077911925</v>
      </c>
      <c r="J335" s="11">
        <v>13552.886577880203</v>
      </c>
      <c r="K335" s="11">
        <v>14244.955424937973</v>
      </c>
    </row>
    <row r="336" spans="2:11">
      <c r="B336" s="153" t="s">
        <v>945</v>
      </c>
      <c r="C336" s="153" t="s">
        <v>866</v>
      </c>
      <c r="D336" s="153" t="s">
        <v>867</v>
      </c>
      <c r="E336" s="153" t="s">
        <v>946</v>
      </c>
      <c r="F336" s="153"/>
      <c r="G336" s="11">
        <v>8.1112170887151525</v>
      </c>
      <c r="H336" s="11">
        <v>8.3856476272712328</v>
      </c>
      <c r="I336" s="11">
        <v>8.6589831111858224</v>
      </c>
      <c r="J336" s="11">
        <v>8.9249197324022713</v>
      </c>
      <c r="K336" s="11">
        <v>9.2104108057740035</v>
      </c>
    </row>
    <row r="337" spans="2:11">
      <c r="B337" s="153" t="s">
        <v>945</v>
      </c>
      <c r="C337" s="153" t="s">
        <v>866</v>
      </c>
      <c r="D337" s="153" t="s">
        <v>867</v>
      </c>
      <c r="E337" s="153" t="s">
        <v>855</v>
      </c>
      <c r="F337" s="153"/>
      <c r="G337" s="11">
        <v>105.22952303093125</v>
      </c>
      <c r="H337" s="11">
        <v>108.78980188446546</v>
      </c>
      <c r="I337" s="11">
        <v>112.33587422911739</v>
      </c>
      <c r="J337" s="11">
        <v>115.78595866169879</v>
      </c>
      <c r="K337" s="11">
        <v>119.4897295202414</v>
      </c>
    </row>
    <row r="338" spans="2:11">
      <c r="B338" s="153" t="s">
        <v>945</v>
      </c>
      <c r="C338" s="153" t="s">
        <v>866</v>
      </c>
      <c r="D338" s="153" t="s">
        <v>867</v>
      </c>
      <c r="E338" s="153" t="s">
        <v>856</v>
      </c>
      <c r="F338" s="153"/>
      <c r="G338" s="11">
        <v>292.00381506886072</v>
      </c>
      <c r="H338" s="11">
        <v>301.88331445265436</v>
      </c>
      <c r="I338" s="11">
        <v>311.72339186937114</v>
      </c>
      <c r="J338" s="11">
        <v>321.29711022906878</v>
      </c>
      <c r="K338" s="11">
        <v>331.57478886605554</v>
      </c>
    </row>
    <row r="339" spans="2:11">
      <c r="B339" s="153" t="s">
        <v>945</v>
      </c>
      <c r="C339" s="153" t="s">
        <v>866</v>
      </c>
      <c r="D339" s="153" t="s">
        <v>867</v>
      </c>
      <c r="E339" s="153" t="s">
        <v>857</v>
      </c>
      <c r="F339" s="153"/>
      <c r="G339" s="11">
        <v>109095.47703446948</v>
      </c>
      <c r="H339" s="11">
        <v>124113.65153492971</v>
      </c>
      <c r="I339" s="11">
        <v>147644.16618498761</v>
      </c>
      <c r="J339" s="11">
        <v>175662.4381787646</v>
      </c>
      <c r="K339" s="11">
        <v>209625.56752861754</v>
      </c>
    </row>
    <row r="340" spans="2:11">
      <c r="B340" s="153" t="s">
        <v>945</v>
      </c>
      <c r="C340" s="153" t="s">
        <v>866</v>
      </c>
      <c r="D340" s="153" t="s">
        <v>867</v>
      </c>
      <c r="E340" s="153" t="s">
        <v>860</v>
      </c>
      <c r="F340" s="153"/>
      <c r="G340" s="11">
        <v>86.14112543993194</v>
      </c>
      <c r="H340" s="11">
        <v>89.055577757968962</v>
      </c>
      <c r="I340" s="11">
        <v>91.958400595719041</v>
      </c>
      <c r="J340" s="11">
        <v>94.78264751165338</v>
      </c>
      <c r="K340" s="11">
        <v>97.814562709375053</v>
      </c>
    </row>
    <row r="341" spans="2:11">
      <c r="B341" s="153" t="s">
        <v>945</v>
      </c>
      <c r="C341" s="153" t="s">
        <v>866</v>
      </c>
      <c r="D341" s="153" t="s">
        <v>867</v>
      </c>
      <c r="E341" s="153" t="s">
        <v>861</v>
      </c>
      <c r="F341" s="153"/>
      <c r="G341" s="11">
        <v>9.7334605064581829</v>
      </c>
      <c r="H341" s="11">
        <v>10.062777152725479</v>
      </c>
      <c r="I341" s="11">
        <v>10.390779733422985</v>
      </c>
      <c r="J341" s="11">
        <v>10.709903678882723</v>
      </c>
      <c r="K341" s="11">
        <v>11.052492966928801</v>
      </c>
    </row>
    <row r="342" spans="2:11">
      <c r="B342" s="153" t="s">
        <v>945</v>
      </c>
      <c r="C342" s="153" t="s">
        <v>866</v>
      </c>
      <c r="D342" s="153" t="s">
        <v>867</v>
      </c>
      <c r="E342" s="153" t="s">
        <v>862</v>
      </c>
      <c r="F342" s="153"/>
      <c r="G342" s="11">
        <v>90.845631393609708</v>
      </c>
      <c r="H342" s="11">
        <v>93.919253425437802</v>
      </c>
      <c r="I342" s="11">
        <v>96.980610845281205</v>
      </c>
      <c r="J342" s="11">
        <v>99.959101002905427</v>
      </c>
      <c r="K342" s="11">
        <v>103.15660102466882</v>
      </c>
    </row>
    <row r="343" spans="2:11">
      <c r="B343" s="153" t="s">
        <v>945</v>
      </c>
      <c r="C343" s="153" t="s">
        <v>866</v>
      </c>
      <c r="D343" s="153" t="s">
        <v>867</v>
      </c>
      <c r="E343" s="153" t="s">
        <v>937</v>
      </c>
      <c r="F343" s="153"/>
      <c r="G343" s="11">
        <v>162.22434171483408</v>
      </c>
      <c r="H343" s="11">
        <v>167.71295248394367</v>
      </c>
      <c r="I343" s="11">
        <v>173.1796621602314</v>
      </c>
      <c r="J343" s="11">
        <v>178.49839458261062</v>
      </c>
      <c r="K343" s="11">
        <v>184.20821604795213</v>
      </c>
    </row>
    <row r="344" spans="2:11">
      <c r="B344" s="153" t="s">
        <v>945</v>
      </c>
      <c r="C344" s="153" t="s">
        <v>866</v>
      </c>
      <c r="D344" s="153" t="s">
        <v>867</v>
      </c>
      <c r="E344" s="153" t="s">
        <v>933</v>
      </c>
      <c r="F344" s="153"/>
      <c r="G344" s="11">
        <v>54.074780591434347</v>
      </c>
      <c r="H344" s="11">
        <v>55.904317515141557</v>
      </c>
      <c r="I344" s="11">
        <v>57.726554074572157</v>
      </c>
      <c r="J344" s="11">
        <v>59.499464882681814</v>
      </c>
      <c r="K344" s="11">
        <v>61.402738705160033</v>
      </c>
    </row>
    <row r="345" spans="2:11">
      <c r="B345" s="153" t="s">
        <v>945</v>
      </c>
      <c r="C345" s="153" t="s">
        <v>866</v>
      </c>
      <c r="D345" s="153" t="s">
        <v>867</v>
      </c>
      <c r="E345" s="153" t="s">
        <v>871</v>
      </c>
      <c r="F345" s="153"/>
      <c r="G345" s="11">
        <v>71.378710380693335</v>
      </c>
      <c r="H345" s="11">
        <v>73.79369911998684</v>
      </c>
      <c r="I345" s="11">
        <v>76.199051378435215</v>
      </c>
      <c r="J345" s="11">
        <v>78.539293645139978</v>
      </c>
      <c r="K345" s="11">
        <v>81.051615090811225</v>
      </c>
    </row>
    <row r="346" spans="2:11">
      <c r="B346" s="153" t="s">
        <v>945</v>
      </c>
      <c r="C346" s="153" t="s">
        <v>866</v>
      </c>
      <c r="D346" s="153" t="s">
        <v>867</v>
      </c>
      <c r="E346" s="153" t="s">
        <v>864</v>
      </c>
      <c r="F346" s="153"/>
      <c r="G346" s="11">
        <v>153.13977863494208</v>
      </c>
      <c r="H346" s="11">
        <v>158.32102720288088</v>
      </c>
      <c r="I346" s="11">
        <v>163.48160113918831</v>
      </c>
      <c r="J346" s="11">
        <v>168.50248454775485</v>
      </c>
      <c r="K346" s="11">
        <v>173.89255601301315</v>
      </c>
    </row>
    <row r="347" spans="2:11">
      <c r="B347" s="153" t="s">
        <v>945</v>
      </c>
      <c r="C347" s="153" t="s">
        <v>866</v>
      </c>
      <c r="D347" s="153" t="s">
        <v>867</v>
      </c>
      <c r="E347" s="153" t="s">
        <v>947</v>
      </c>
      <c r="F347" s="153"/>
      <c r="G347" s="11">
        <v>12.166825633072728</v>
      </c>
      <c r="H347" s="11">
        <v>12.578471440906849</v>
      </c>
      <c r="I347" s="11">
        <v>12.988474666778732</v>
      </c>
      <c r="J347" s="11">
        <v>13.387379598603404</v>
      </c>
      <c r="K347" s="11">
        <v>13.815616208661002</v>
      </c>
    </row>
    <row r="348" spans="2:11">
      <c r="B348" s="153" t="s">
        <v>945</v>
      </c>
      <c r="C348" s="153" t="s">
        <v>866</v>
      </c>
      <c r="D348" s="153" t="s">
        <v>867</v>
      </c>
      <c r="E348" s="153" t="s">
        <v>885</v>
      </c>
      <c r="F348" s="153"/>
      <c r="G348" s="11">
        <v>-2339.4661920000003</v>
      </c>
      <c r="H348" s="11">
        <v>-3208.4592149999999</v>
      </c>
      <c r="I348" s="11">
        <v>-3275.0348750000003</v>
      </c>
      <c r="J348" s="11">
        <v>-2972.262984</v>
      </c>
      <c r="K348" s="11">
        <v>-3526.3882100000001</v>
      </c>
    </row>
    <row r="349" spans="2:11">
      <c r="B349" s="153" t="s">
        <v>948</v>
      </c>
      <c r="C349" s="153" t="s">
        <v>866</v>
      </c>
      <c r="D349" s="153" t="s">
        <v>867</v>
      </c>
      <c r="E349" s="153" t="s">
        <v>869</v>
      </c>
      <c r="F349" s="153"/>
      <c r="G349" s="11">
        <v>1081.4956118286871</v>
      </c>
      <c r="H349" s="11">
        <v>1118.0863503028311</v>
      </c>
      <c r="I349" s="11">
        <v>1154.5310814914428</v>
      </c>
      <c r="J349" s="11">
        <v>1189.989297653636</v>
      </c>
      <c r="K349" s="11">
        <v>1228.0547741032001</v>
      </c>
    </row>
    <row r="350" spans="2:11">
      <c r="B350" s="153" t="s">
        <v>948</v>
      </c>
      <c r="C350" s="153" t="s">
        <v>866</v>
      </c>
      <c r="D350" s="153" t="s">
        <v>867</v>
      </c>
      <c r="E350" s="153" t="s">
        <v>847</v>
      </c>
      <c r="F350" s="153"/>
      <c r="G350" s="11">
        <v>22402.591481464042</v>
      </c>
      <c r="H350" s="11">
        <v>23432.319736799331</v>
      </c>
      <c r="I350" s="11">
        <v>24621.787500788647</v>
      </c>
      <c r="J350" s="11">
        <v>25840.132773320343</v>
      </c>
      <c r="K350" s="11">
        <v>27164.432387545537</v>
      </c>
    </row>
    <row r="351" spans="2:11">
      <c r="B351" s="153" t="s">
        <v>948</v>
      </c>
      <c r="C351" s="153" t="s">
        <v>866</v>
      </c>
      <c r="D351" s="153" t="s">
        <v>867</v>
      </c>
      <c r="E351" s="153" t="s">
        <v>849</v>
      </c>
      <c r="F351" s="153"/>
      <c r="G351" s="11">
        <v>11159.102015148343</v>
      </c>
      <c r="H351" s="11">
        <v>11672.026721143844</v>
      </c>
      <c r="I351" s="11">
        <v>12264.520323192944</v>
      </c>
      <c r="J351" s="11">
        <v>12871.398290730942</v>
      </c>
      <c r="K351" s="11">
        <v>13531.0538714698</v>
      </c>
    </row>
    <row r="352" spans="2:11">
      <c r="B352" s="153" t="s">
        <v>948</v>
      </c>
      <c r="C352" s="153" t="s">
        <v>866</v>
      </c>
      <c r="D352" s="153" t="s">
        <v>867</v>
      </c>
      <c r="E352" s="153" t="s">
        <v>856</v>
      </c>
      <c r="F352" s="153"/>
      <c r="G352" s="11">
        <v>648.89736709721217</v>
      </c>
      <c r="H352" s="11">
        <v>670.85181018169862</v>
      </c>
      <c r="I352" s="11">
        <v>692.71864889486562</v>
      </c>
      <c r="J352" s="11">
        <v>713.99357859218151</v>
      </c>
      <c r="K352" s="11">
        <v>736.83286446192005</v>
      </c>
    </row>
    <row r="353" spans="2:11">
      <c r="B353" s="153" t="s">
        <v>948</v>
      </c>
      <c r="C353" s="153" t="s">
        <v>866</v>
      </c>
      <c r="D353" s="153" t="s">
        <v>867</v>
      </c>
      <c r="E353" s="153" t="s">
        <v>857</v>
      </c>
      <c r="F353" s="153"/>
      <c r="G353" s="11">
        <v>53371.8084437457</v>
      </c>
      <c r="H353" s="11">
        <v>55177.561387444708</v>
      </c>
      <c r="I353" s="11">
        <v>56976.108871602701</v>
      </c>
      <c r="J353" s="11">
        <v>58725.971839206941</v>
      </c>
      <c r="K353" s="11">
        <v>60604.503101992937</v>
      </c>
    </row>
    <row r="354" spans="2:11">
      <c r="B354" s="153" t="s">
        <v>948</v>
      </c>
      <c r="C354" s="153" t="s">
        <v>866</v>
      </c>
      <c r="D354" s="153" t="s">
        <v>867</v>
      </c>
      <c r="E354" s="153" t="s">
        <v>859</v>
      </c>
      <c r="F354" s="153"/>
      <c r="G354" s="11">
        <v>5.4074780551885784</v>
      </c>
      <c r="H354" s="11">
        <v>5.5904317474254928</v>
      </c>
      <c r="I354" s="11">
        <v>5.7726554032352793</v>
      </c>
      <c r="J354" s="11">
        <v>5.9499464839165794</v>
      </c>
      <c r="K354" s="11">
        <v>6.1402738660252014</v>
      </c>
    </row>
    <row r="355" spans="2:11">
      <c r="B355" s="153" t="s">
        <v>948</v>
      </c>
      <c r="C355" s="153" t="s">
        <v>866</v>
      </c>
      <c r="D355" s="153" t="s">
        <v>867</v>
      </c>
      <c r="E355" s="153" t="s">
        <v>949</v>
      </c>
      <c r="F355" s="153"/>
      <c r="G355" s="11">
        <v>17304.146088381356</v>
      </c>
      <c r="H355" s="11">
        <v>17889.605222115359</v>
      </c>
      <c r="I355" s="11">
        <v>18472.728210079385</v>
      </c>
      <c r="J355" s="11">
        <v>19040.06676031771</v>
      </c>
      <c r="K355" s="11">
        <v>19649.121996606027</v>
      </c>
    </row>
    <row r="356" spans="2:11">
      <c r="B356" s="153" t="s">
        <v>948</v>
      </c>
      <c r="C356" s="153" t="s">
        <v>866</v>
      </c>
      <c r="D356" s="153" t="s">
        <v>867</v>
      </c>
      <c r="E356" s="153" t="s">
        <v>860</v>
      </c>
      <c r="F356" s="153"/>
      <c r="G356" s="11">
        <v>135.18695147858588</v>
      </c>
      <c r="H356" s="11">
        <v>139.76079378785388</v>
      </c>
      <c r="I356" s="11">
        <v>144.31638518643035</v>
      </c>
      <c r="J356" s="11">
        <v>148.74866220670449</v>
      </c>
      <c r="K356" s="11">
        <v>153.50684676290001</v>
      </c>
    </row>
    <row r="357" spans="2:11">
      <c r="B357" s="153" t="s">
        <v>948</v>
      </c>
      <c r="C357" s="153" t="s">
        <v>866</v>
      </c>
      <c r="D357" s="153" t="s">
        <v>867</v>
      </c>
      <c r="E357" s="153" t="s">
        <v>861</v>
      </c>
      <c r="F357" s="153"/>
      <c r="G357" s="11">
        <v>5.4074780591434353</v>
      </c>
      <c r="H357" s="11">
        <v>5.5904317515141546</v>
      </c>
      <c r="I357" s="11">
        <v>5.7726554074572141</v>
      </c>
      <c r="J357" s="11">
        <v>5.9499464882681794</v>
      </c>
      <c r="K357" s="11">
        <v>6.1402738705160012</v>
      </c>
    </row>
    <row r="358" spans="2:11">
      <c r="B358" s="153" t="s">
        <v>948</v>
      </c>
      <c r="C358" s="153" t="s">
        <v>866</v>
      </c>
      <c r="D358" s="153" t="s">
        <v>867</v>
      </c>
      <c r="E358" s="153" t="s">
        <v>862</v>
      </c>
      <c r="F358" s="153"/>
      <c r="G358" s="11">
        <v>54.074780591434347</v>
      </c>
      <c r="H358" s="11">
        <v>55.904317515141557</v>
      </c>
      <c r="I358" s="11">
        <v>57.726554074572157</v>
      </c>
      <c r="J358" s="11">
        <v>59.499464882681814</v>
      </c>
      <c r="K358" s="11">
        <v>61.402738705160033</v>
      </c>
    </row>
    <row r="359" spans="2:11">
      <c r="B359" s="153" t="s">
        <v>948</v>
      </c>
      <c r="C359" s="153" t="s">
        <v>866</v>
      </c>
      <c r="D359" s="153" t="s">
        <v>867</v>
      </c>
      <c r="E359" s="153" t="s">
        <v>933</v>
      </c>
      <c r="F359" s="153"/>
      <c r="G359" s="11">
        <v>540.74780591434353</v>
      </c>
      <c r="H359" s="11">
        <v>559.04317515141554</v>
      </c>
      <c r="I359" s="11">
        <v>577.26554074572141</v>
      </c>
      <c r="J359" s="11">
        <v>594.99464882681798</v>
      </c>
      <c r="K359" s="11">
        <v>614.02738705160004</v>
      </c>
    </row>
    <row r="360" spans="2:11">
      <c r="B360" s="153" t="s">
        <v>948</v>
      </c>
      <c r="C360" s="153" t="s">
        <v>866</v>
      </c>
      <c r="D360" s="153" t="s">
        <v>867</v>
      </c>
      <c r="E360" s="153" t="s">
        <v>871</v>
      </c>
      <c r="F360" s="153"/>
      <c r="G360" s="11">
        <v>162.22434169520588</v>
      </c>
      <c r="H360" s="11">
        <v>167.71295246365136</v>
      </c>
      <c r="I360" s="11">
        <v>173.1796621392777</v>
      </c>
      <c r="J360" s="11">
        <v>178.49839456101336</v>
      </c>
      <c r="K360" s="11">
        <v>184.20821602566403</v>
      </c>
    </row>
    <row r="361" spans="2:11">
      <c r="B361" s="153" t="s">
        <v>948</v>
      </c>
      <c r="C361" s="153" t="s">
        <v>866</v>
      </c>
      <c r="D361" s="153" t="s">
        <v>867</v>
      </c>
      <c r="E361" s="153" t="s">
        <v>877</v>
      </c>
      <c r="F361" s="153"/>
      <c r="G361" s="11">
        <v>10.814956118286871</v>
      </c>
      <c r="H361" s="11">
        <v>11.180863503028309</v>
      </c>
      <c r="I361" s="11">
        <v>11.545310814914428</v>
      </c>
      <c r="J361" s="11">
        <v>11.899892976536359</v>
      </c>
      <c r="K361" s="11">
        <v>12.280547741032002</v>
      </c>
    </row>
    <row r="362" spans="2:11">
      <c r="B362" s="153" t="s">
        <v>948</v>
      </c>
      <c r="C362" s="153" t="s">
        <v>866</v>
      </c>
      <c r="D362" s="153" t="s">
        <v>867</v>
      </c>
      <c r="E362" s="153" t="s">
        <v>864</v>
      </c>
      <c r="F362" s="153"/>
      <c r="G362" s="11">
        <v>1081.4956118286871</v>
      </c>
      <c r="H362" s="11">
        <v>1118.0863503028311</v>
      </c>
      <c r="I362" s="11">
        <v>1154.5310814914428</v>
      </c>
      <c r="J362" s="11">
        <v>1189.989297653636</v>
      </c>
      <c r="K362" s="11">
        <v>1228.0547741032001</v>
      </c>
    </row>
    <row r="363" spans="2:11">
      <c r="B363" s="153" t="s">
        <v>950</v>
      </c>
      <c r="C363" s="153" t="s">
        <v>866</v>
      </c>
      <c r="D363" s="153" t="s">
        <v>867</v>
      </c>
      <c r="E363" s="153" t="s">
        <v>869</v>
      </c>
      <c r="F363" s="153"/>
      <c r="G363" s="11">
        <v>811.12170887151524</v>
      </c>
      <c r="H363" s="11">
        <v>838.56476272712325</v>
      </c>
      <c r="I363" s="11">
        <v>865.89831111858211</v>
      </c>
      <c r="J363" s="11">
        <v>892.49197324022691</v>
      </c>
      <c r="K363" s="11">
        <v>921.04108057740007</v>
      </c>
    </row>
    <row r="364" spans="2:11">
      <c r="B364" s="153" t="s">
        <v>950</v>
      </c>
      <c r="C364" s="153" t="s">
        <v>866</v>
      </c>
      <c r="D364" s="153" t="s">
        <v>867</v>
      </c>
      <c r="E364" s="153" t="s">
        <v>847</v>
      </c>
      <c r="F364" s="153"/>
      <c r="G364" s="11">
        <v>16074.199696442432</v>
      </c>
      <c r="H364" s="11">
        <v>16794.00608746838</v>
      </c>
      <c r="I364" s="11">
        <v>17630.678485662564</v>
      </c>
      <c r="J364" s="11">
        <v>18490.418342573539</v>
      </c>
      <c r="K364" s="11">
        <v>19428.21859617631</v>
      </c>
    </row>
    <row r="365" spans="2:11">
      <c r="B365" s="153" t="s">
        <v>950</v>
      </c>
      <c r="C365" s="153" t="s">
        <v>866</v>
      </c>
      <c r="D365" s="153" t="s">
        <v>867</v>
      </c>
      <c r="E365" s="153" t="s">
        <v>849</v>
      </c>
      <c r="F365" s="153"/>
      <c r="G365" s="11">
        <v>7826.5278321978176</v>
      </c>
      <c r="H365" s="11">
        <v>8177.0015639883541</v>
      </c>
      <c r="I365" s="11">
        <v>8584.3773546690991</v>
      </c>
      <c r="J365" s="11">
        <v>9002.9846909990538</v>
      </c>
      <c r="K365" s="11">
        <v>9459.5996344782416</v>
      </c>
    </row>
    <row r="366" spans="2:11">
      <c r="B366" s="153" t="s">
        <v>950</v>
      </c>
      <c r="C366" s="153" t="s">
        <v>866</v>
      </c>
      <c r="D366" s="153" t="s">
        <v>867</v>
      </c>
      <c r="E366" s="153" t="s">
        <v>856</v>
      </c>
      <c r="F366" s="153"/>
      <c r="G366" s="11">
        <v>42.198877277076669</v>
      </c>
      <c r="H366" s="11">
        <v>43.626611301569966</v>
      </c>
      <c r="I366" s="11">
        <v>45.048648267789204</v>
      </c>
      <c r="J366" s="11">
        <v>46.432192404193387</v>
      </c>
      <c r="K366" s="11">
        <v>47.917469229748427</v>
      </c>
    </row>
    <row r="367" spans="2:11">
      <c r="B367" s="153" t="s">
        <v>950</v>
      </c>
      <c r="C367" s="153" t="s">
        <v>866</v>
      </c>
      <c r="D367" s="153" t="s">
        <v>867</v>
      </c>
      <c r="E367" s="153" t="s">
        <v>857</v>
      </c>
      <c r="F367" s="153"/>
      <c r="G367" s="11">
        <v>8111.2170887151524</v>
      </c>
      <c r="H367" s="11">
        <v>8385.6476272712334</v>
      </c>
      <c r="I367" s="11">
        <v>8658.9831111858239</v>
      </c>
      <c r="J367" s="11">
        <v>8924.9197324022716</v>
      </c>
      <c r="K367" s="11">
        <v>9210.410805774005</v>
      </c>
    </row>
    <row r="368" spans="2:11">
      <c r="B368" s="153" t="s">
        <v>950</v>
      </c>
      <c r="C368" s="153" t="s">
        <v>866</v>
      </c>
      <c r="D368" s="153" t="s">
        <v>867</v>
      </c>
      <c r="E368" s="153" t="s">
        <v>871</v>
      </c>
      <c r="F368" s="153"/>
      <c r="G368" s="11">
        <v>12.977947341944244</v>
      </c>
      <c r="H368" s="11">
        <v>13.417036203633971</v>
      </c>
      <c r="I368" s="11">
        <v>13.854372977897315</v>
      </c>
      <c r="J368" s="11">
        <v>14.27987157184363</v>
      </c>
      <c r="K368" s="11">
        <v>14.736657289238401</v>
      </c>
    </row>
    <row r="369" spans="2:11">
      <c r="B369" s="153" t="s">
        <v>950</v>
      </c>
      <c r="C369" s="153" t="s">
        <v>866</v>
      </c>
      <c r="D369" s="153" t="s">
        <v>867</v>
      </c>
      <c r="E369" s="153" t="s">
        <v>864</v>
      </c>
      <c r="F369" s="153"/>
      <c r="G369" s="11">
        <v>32.44486835486061</v>
      </c>
      <c r="H369" s="11">
        <v>33.542590509084931</v>
      </c>
      <c r="I369" s="11">
        <v>34.63593244474329</v>
      </c>
      <c r="J369" s="11">
        <v>35.699678929609085</v>
      </c>
      <c r="K369" s="11">
        <v>36.841643223096014</v>
      </c>
    </row>
    <row r="370" spans="2:11">
      <c r="B370" s="153" t="s">
        <v>951</v>
      </c>
      <c r="C370" s="153" t="s">
        <v>866</v>
      </c>
      <c r="D370" s="153" t="s">
        <v>867</v>
      </c>
      <c r="E370" s="153" t="s">
        <v>869</v>
      </c>
      <c r="F370" s="153"/>
      <c r="G370" s="11">
        <v>540.74780591434353</v>
      </c>
      <c r="H370" s="11">
        <v>559.04317515141554</v>
      </c>
      <c r="I370" s="11">
        <v>577.26554074572141</v>
      </c>
      <c r="J370" s="11">
        <v>594.99464882681798</v>
      </c>
      <c r="K370" s="11">
        <v>614.02738705160004</v>
      </c>
    </row>
    <row r="371" spans="2:11">
      <c r="B371" s="153" t="s">
        <v>951</v>
      </c>
      <c r="C371" s="153" t="s">
        <v>866</v>
      </c>
      <c r="D371" s="153" t="s">
        <v>867</v>
      </c>
      <c r="E371" s="153" t="s">
        <v>942</v>
      </c>
      <c r="F371" s="153"/>
      <c r="G371" s="11">
        <v>81.112170887151521</v>
      </c>
      <c r="H371" s="11">
        <v>83.856476272712328</v>
      </c>
      <c r="I371" s="11">
        <v>86.589831111858203</v>
      </c>
      <c r="J371" s="11">
        <v>89.249197324022688</v>
      </c>
      <c r="K371" s="11">
        <v>92.104108057740007</v>
      </c>
    </row>
    <row r="372" spans="2:11">
      <c r="B372" s="153" t="s">
        <v>951</v>
      </c>
      <c r="C372" s="153" t="s">
        <v>866</v>
      </c>
      <c r="D372" s="153" t="s">
        <v>867</v>
      </c>
      <c r="E372" s="153" t="s">
        <v>847</v>
      </c>
      <c r="F372" s="153"/>
      <c r="G372" s="11">
        <v>29225.535112648307</v>
      </c>
      <c r="H372" s="11">
        <v>30551.985305982893</v>
      </c>
      <c r="I372" s="11">
        <v>32088.822085486543</v>
      </c>
      <c r="J372" s="11">
        <v>33665.414055880523</v>
      </c>
      <c r="K372" s="11">
        <v>35382.036795510794</v>
      </c>
    </row>
    <row r="373" spans="2:11">
      <c r="B373" s="153" t="s">
        <v>951</v>
      </c>
      <c r="C373" s="153" t="s">
        <v>866</v>
      </c>
      <c r="D373" s="153" t="s">
        <v>867</v>
      </c>
      <c r="E373" s="153" t="s">
        <v>849</v>
      </c>
      <c r="F373" s="153"/>
      <c r="G373" s="11">
        <v>14397.012405479818</v>
      </c>
      <c r="H373" s="11">
        <v>15050.445090803832</v>
      </c>
      <c r="I373" s="11">
        <v>15807.517907244279</v>
      </c>
      <c r="J373" s="11">
        <v>16584.174829646316</v>
      </c>
      <c r="K373" s="11">
        <v>17429.813370830452</v>
      </c>
    </row>
    <row r="374" spans="2:11">
      <c r="B374" s="153" t="s">
        <v>951</v>
      </c>
      <c r="C374" s="153" t="s">
        <v>866</v>
      </c>
      <c r="D374" s="153" t="s">
        <v>867</v>
      </c>
      <c r="E374" s="153" t="s">
        <v>853</v>
      </c>
      <c r="F374" s="153"/>
      <c r="G374" s="11">
        <v>-730.03062712432825</v>
      </c>
      <c r="H374" s="11">
        <v>-754.73008911294801</v>
      </c>
      <c r="I374" s="11">
        <v>-779.33099333669463</v>
      </c>
      <c r="J374" s="11">
        <v>-803.26598068058797</v>
      </c>
      <c r="K374" s="11">
        <v>-828.96091955997349</v>
      </c>
    </row>
    <row r="375" spans="2:11">
      <c r="B375" s="153" t="s">
        <v>951</v>
      </c>
      <c r="C375" s="153" t="s">
        <v>866</v>
      </c>
      <c r="D375" s="153" t="s">
        <v>867</v>
      </c>
      <c r="E375" s="153" t="s">
        <v>856</v>
      </c>
      <c r="F375" s="153"/>
      <c r="G375" s="11">
        <v>135.18695147287025</v>
      </c>
      <c r="H375" s="11">
        <v>139.76079378194487</v>
      </c>
      <c r="I375" s="11">
        <v>144.31638518032872</v>
      </c>
      <c r="J375" s="11">
        <v>148.74866220041548</v>
      </c>
      <c r="K375" s="11">
        <v>153.50684675640983</v>
      </c>
    </row>
    <row r="376" spans="2:11">
      <c r="B376" s="153" t="s">
        <v>951</v>
      </c>
      <c r="C376" s="153" t="s">
        <v>866</v>
      </c>
      <c r="D376" s="153" t="s">
        <v>867</v>
      </c>
      <c r="E376" s="153" t="s">
        <v>857</v>
      </c>
      <c r="F376" s="153"/>
      <c r="G376" s="11">
        <v>25797.920708799666</v>
      </c>
      <c r="H376" s="11">
        <v>26906.535332392854</v>
      </c>
      <c r="I376" s="11">
        <v>28021.09979244227</v>
      </c>
      <c r="J376" s="11">
        <v>29120.542722891561</v>
      </c>
      <c r="K376" s="11">
        <v>30292.534134948903</v>
      </c>
    </row>
    <row r="377" spans="2:11">
      <c r="B377" s="153" t="s">
        <v>951</v>
      </c>
      <c r="C377" s="153" t="s">
        <v>866</v>
      </c>
      <c r="D377" s="153" t="s">
        <v>867</v>
      </c>
      <c r="E377" s="153" t="s">
        <v>861</v>
      </c>
      <c r="F377" s="153"/>
      <c r="G377" s="11">
        <v>10.814956118286871</v>
      </c>
      <c r="H377" s="11">
        <v>11.180863503028309</v>
      </c>
      <c r="I377" s="11">
        <v>11.545310814914428</v>
      </c>
      <c r="J377" s="11">
        <v>11.899892976536359</v>
      </c>
      <c r="K377" s="11">
        <v>12.280547741032002</v>
      </c>
    </row>
    <row r="378" spans="2:11">
      <c r="B378" s="153" t="s">
        <v>951</v>
      </c>
      <c r="C378" s="153" t="s">
        <v>866</v>
      </c>
      <c r="D378" s="153" t="s">
        <v>867</v>
      </c>
      <c r="E378" s="153" t="s">
        <v>862</v>
      </c>
      <c r="F378" s="153"/>
      <c r="G378" s="11">
        <v>270.37390295717177</v>
      </c>
      <c r="H378" s="11">
        <v>279.52158757570777</v>
      </c>
      <c r="I378" s="11">
        <v>288.6327703728607</v>
      </c>
      <c r="J378" s="11">
        <v>297.49732441340899</v>
      </c>
      <c r="K378" s="11">
        <v>307.01369352580002</v>
      </c>
    </row>
    <row r="379" spans="2:11">
      <c r="B379" s="153" t="s">
        <v>951</v>
      </c>
      <c r="C379" s="153" t="s">
        <v>866</v>
      </c>
      <c r="D379" s="153" t="s">
        <v>867</v>
      </c>
      <c r="E379" s="153" t="s">
        <v>933</v>
      </c>
      <c r="F379" s="153"/>
      <c r="G379" s="11">
        <v>216.299122356602</v>
      </c>
      <c r="H379" s="11">
        <v>223.61727005112172</v>
      </c>
      <c r="I379" s="11">
        <v>230.90621628853626</v>
      </c>
      <c r="J379" s="11">
        <v>237.99785952067538</v>
      </c>
      <c r="K379" s="11">
        <v>245.61095481026669</v>
      </c>
    </row>
    <row r="380" spans="2:11">
      <c r="B380" s="153" t="s">
        <v>951</v>
      </c>
      <c r="C380" s="153" t="s">
        <v>866</v>
      </c>
      <c r="D380" s="153" t="s">
        <v>867</v>
      </c>
      <c r="E380" s="153" t="s">
        <v>871</v>
      </c>
      <c r="F380" s="153"/>
      <c r="G380" s="11">
        <v>18.16912627872194</v>
      </c>
      <c r="H380" s="11">
        <v>18.783850685087561</v>
      </c>
      <c r="I380" s="11">
        <v>19.396122169056241</v>
      </c>
      <c r="J380" s="11">
        <v>19.991820200581085</v>
      </c>
      <c r="K380" s="11">
        <v>20.631320204933765</v>
      </c>
    </row>
    <row r="381" spans="2:11">
      <c r="B381" s="153" t="s">
        <v>951</v>
      </c>
      <c r="C381" s="153" t="s">
        <v>866</v>
      </c>
      <c r="D381" s="153" t="s">
        <v>867</v>
      </c>
      <c r="E381" s="153" t="s">
        <v>877</v>
      </c>
      <c r="F381" s="153"/>
      <c r="G381" s="11">
        <v>2.595589468388849</v>
      </c>
      <c r="H381" s="11">
        <v>2.6834072407267944</v>
      </c>
      <c r="I381" s="11">
        <v>2.7708745955794631</v>
      </c>
      <c r="J381" s="11">
        <v>2.8559743143687264</v>
      </c>
      <c r="K381" s="11">
        <v>2.9473314578476808</v>
      </c>
    </row>
    <row r="382" spans="2:11">
      <c r="B382" s="153" t="s">
        <v>951</v>
      </c>
      <c r="C382" s="153" t="s">
        <v>866</v>
      </c>
      <c r="D382" s="153" t="s">
        <v>867</v>
      </c>
      <c r="E382" s="153" t="s">
        <v>864</v>
      </c>
      <c r="F382" s="153"/>
      <c r="G382" s="11">
        <v>162.2243417674498</v>
      </c>
      <c r="H382" s="11">
        <v>167.71295253833955</v>
      </c>
      <c r="I382" s="11">
        <v>173.1796622164004</v>
      </c>
      <c r="J382" s="11">
        <v>178.49839464050467</v>
      </c>
      <c r="K382" s="11">
        <v>184.20821610769809</v>
      </c>
    </row>
    <row r="383" spans="2:11">
      <c r="B383" s="153" t="s">
        <v>952</v>
      </c>
      <c r="C383" s="153" t="s">
        <v>866</v>
      </c>
      <c r="D383" s="153" t="s">
        <v>867</v>
      </c>
      <c r="E383" s="153" t="s">
        <v>869</v>
      </c>
      <c r="F383" s="153"/>
      <c r="G383" s="11">
        <v>432.59824473147478</v>
      </c>
      <c r="H383" s="11">
        <v>447.23454012113245</v>
      </c>
      <c r="I383" s="11">
        <v>461.81243259657725</v>
      </c>
      <c r="J383" s="11">
        <v>475.99571906145451</v>
      </c>
      <c r="K383" s="11">
        <v>491.22190964128026</v>
      </c>
    </row>
    <row r="384" spans="2:11">
      <c r="B384" s="153" t="s">
        <v>952</v>
      </c>
      <c r="C384" s="153" t="s">
        <v>866</v>
      </c>
      <c r="D384" s="153" t="s">
        <v>867</v>
      </c>
      <c r="E384" s="153" t="s">
        <v>847</v>
      </c>
      <c r="F384" s="153"/>
      <c r="G384" s="11">
        <v>13807.005727265911</v>
      </c>
      <c r="H384" s="11">
        <v>14447.302822575381</v>
      </c>
      <c r="I384" s="11">
        <v>15185.380138106029</v>
      </c>
      <c r="J384" s="11">
        <v>15940.556911904792</v>
      </c>
      <c r="K384" s="11">
        <v>16760.429039554641</v>
      </c>
    </row>
    <row r="385" spans="2:11">
      <c r="B385" s="153" t="s">
        <v>952</v>
      </c>
      <c r="C385" s="153" t="s">
        <v>866</v>
      </c>
      <c r="D385" s="153" t="s">
        <v>867</v>
      </c>
      <c r="E385" s="153" t="s">
        <v>849</v>
      </c>
      <c r="F385" s="153"/>
      <c r="G385" s="11">
        <v>6931.7781486446193</v>
      </c>
      <c r="H385" s="11">
        <v>7253.2379569173063</v>
      </c>
      <c r="I385" s="11">
        <v>7623.7881188327337</v>
      </c>
      <c r="J385" s="11">
        <v>8002.9230277612296</v>
      </c>
      <c r="K385" s="11">
        <v>8414.5381028461161</v>
      </c>
    </row>
    <row r="386" spans="2:11">
      <c r="B386" s="153" t="s">
        <v>952</v>
      </c>
      <c r="C386" s="153" t="s">
        <v>866</v>
      </c>
      <c r="D386" s="153" t="s">
        <v>867</v>
      </c>
      <c r="E386" s="153" t="s">
        <v>856</v>
      </c>
      <c r="F386" s="153"/>
      <c r="G386" s="11">
        <v>42.178328861318789</v>
      </c>
      <c r="H386" s="11">
        <v>43.605367661810412</v>
      </c>
      <c r="I386" s="11">
        <v>45.026712178166271</v>
      </c>
      <c r="J386" s="11">
        <v>46.409582608491803</v>
      </c>
      <c r="K386" s="11">
        <v>47.89413619002481</v>
      </c>
    </row>
    <row r="387" spans="2:11">
      <c r="B387" s="153" t="s">
        <v>952</v>
      </c>
      <c r="C387" s="153" t="s">
        <v>866</v>
      </c>
      <c r="D387" s="153" t="s">
        <v>867</v>
      </c>
      <c r="E387" s="153" t="s">
        <v>857</v>
      </c>
      <c r="F387" s="153"/>
      <c r="G387" s="11">
        <v>10644.945008107401</v>
      </c>
      <c r="H387" s="11">
        <v>11005.100328760705</v>
      </c>
      <c r="I387" s="11">
        <v>11363.818528903974</v>
      </c>
      <c r="J387" s="11">
        <v>11712.826658945209</v>
      </c>
      <c r="K387" s="11">
        <v>12087.497530542978</v>
      </c>
    </row>
    <row r="388" spans="2:11">
      <c r="B388" s="153" t="s">
        <v>952</v>
      </c>
      <c r="C388" s="153" t="s">
        <v>866</v>
      </c>
      <c r="D388" s="153" t="s">
        <v>867</v>
      </c>
      <c r="E388" s="153" t="s">
        <v>859</v>
      </c>
      <c r="F388" s="153"/>
      <c r="G388" s="11">
        <v>162.22434177430304</v>
      </c>
      <c r="H388" s="11">
        <v>167.71295254542466</v>
      </c>
      <c r="I388" s="11">
        <v>173.17966222371641</v>
      </c>
      <c r="J388" s="11">
        <v>178.49839464804538</v>
      </c>
      <c r="K388" s="11">
        <v>184.20821611548001</v>
      </c>
    </row>
    <row r="389" spans="2:11">
      <c r="B389" s="153" t="s">
        <v>952</v>
      </c>
      <c r="C389" s="153" t="s">
        <v>866</v>
      </c>
      <c r="D389" s="153" t="s">
        <v>867</v>
      </c>
      <c r="E389" s="153" t="s">
        <v>861</v>
      </c>
      <c r="F389" s="153"/>
      <c r="G389" s="11">
        <v>29.200381519374549</v>
      </c>
      <c r="H389" s="11">
        <v>30.188331458176442</v>
      </c>
      <c r="I389" s="11">
        <v>31.172339200268961</v>
      </c>
      <c r="J389" s="11">
        <v>32.129711036648175</v>
      </c>
      <c r="K389" s="11">
        <v>33.157478900786415</v>
      </c>
    </row>
    <row r="390" spans="2:11">
      <c r="B390" s="153" t="s">
        <v>952</v>
      </c>
      <c r="C390" s="153" t="s">
        <v>866</v>
      </c>
      <c r="D390" s="153" t="s">
        <v>867</v>
      </c>
      <c r="E390" s="153" t="s">
        <v>862</v>
      </c>
      <c r="F390" s="153"/>
      <c r="G390" s="11">
        <v>324.44868354860608</v>
      </c>
      <c r="H390" s="11">
        <v>335.42590509084931</v>
      </c>
      <c r="I390" s="11">
        <v>346.35932444743281</v>
      </c>
      <c r="J390" s="11">
        <v>356.99678929609075</v>
      </c>
      <c r="K390" s="11">
        <v>368.41643223096003</v>
      </c>
    </row>
    <row r="391" spans="2:11">
      <c r="B391" s="153" t="s">
        <v>952</v>
      </c>
      <c r="C391" s="153" t="s">
        <v>866</v>
      </c>
      <c r="D391" s="153" t="s">
        <v>867</v>
      </c>
      <c r="E391" s="153" t="s">
        <v>933</v>
      </c>
      <c r="F391" s="153"/>
      <c r="G391" s="11">
        <v>648.89736709721217</v>
      </c>
      <c r="H391" s="11">
        <v>670.85181018169862</v>
      </c>
      <c r="I391" s="11">
        <v>692.71864889486562</v>
      </c>
      <c r="J391" s="11">
        <v>713.99357859218151</v>
      </c>
      <c r="K391" s="11">
        <v>736.83286446192005</v>
      </c>
    </row>
    <row r="392" spans="2:11">
      <c r="B392" s="153" t="s">
        <v>952</v>
      </c>
      <c r="C392" s="153" t="s">
        <v>866</v>
      </c>
      <c r="D392" s="153" t="s">
        <v>867</v>
      </c>
      <c r="E392" s="153" t="s">
        <v>863</v>
      </c>
      <c r="F392" s="153"/>
      <c r="G392" s="11">
        <v>21.627749245350074</v>
      </c>
      <c r="H392" s="11">
        <v>22.359490833356009</v>
      </c>
      <c r="I392" s="11">
        <v>23.088312567665866</v>
      </c>
      <c r="J392" s="11">
        <v>23.797405974477407</v>
      </c>
      <c r="K392" s="11">
        <v>24.558639372515792</v>
      </c>
    </row>
    <row r="393" spans="2:11">
      <c r="B393" s="153" t="s">
        <v>952</v>
      </c>
      <c r="C393" s="153" t="s">
        <v>866</v>
      </c>
      <c r="D393" s="153" t="s">
        <v>867</v>
      </c>
      <c r="E393" s="153" t="s">
        <v>871</v>
      </c>
      <c r="F393" s="153"/>
      <c r="G393" s="11">
        <v>21.627749245350074</v>
      </c>
      <c r="H393" s="11">
        <v>22.359490833356009</v>
      </c>
      <c r="I393" s="11">
        <v>23.088312567665866</v>
      </c>
      <c r="J393" s="11">
        <v>23.797405974477407</v>
      </c>
      <c r="K393" s="11">
        <v>24.558639372515792</v>
      </c>
    </row>
    <row r="394" spans="2:11">
      <c r="B394" s="153" t="s">
        <v>952</v>
      </c>
      <c r="C394" s="153" t="s">
        <v>866</v>
      </c>
      <c r="D394" s="153" t="s">
        <v>867</v>
      </c>
      <c r="E394" s="153" t="s">
        <v>877</v>
      </c>
      <c r="F394" s="153"/>
      <c r="G394" s="11">
        <v>43.255498490700148</v>
      </c>
      <c r="H394" s="11">
        <v>44.718981666712018</v>
      </c>
      <c r="I394" s="11">
        <v>46.176625135331733</v>
      </c>
      <c r="J394" s="11">
        <v>47.594811948954813</v>
      </c>
      <c r="K394" s="11">
        <v>49.117278745031584</v>
      </c>
    </row>
    <row r="395" spans="2:11">
      <c r="B395" s="153" t="s">
        <v>952</v>
      </c>
      <c r="C395" s="153" t="s">
        <v>866</v>
      </c>
      <c r="D395" s="153" t="s">
        <v>867</v>
      </c>
      <c r="E395" s="153" t="s">
        <v>864</v>
      </c>
      <c r="F395" s="153"/>
      <c r="G395" s="11">
        <v>125.23719184447125</v>
      </c>
      <c r="H395" s="11">
        <v>129.47439935959815</v>
      </c>
      <c r="I395" s="11">
        <v>133.69469923106112</v>
      </c>
      <c r="J395" s="11">
        <v>137.80076066246963</v>
      </c>
      <c r="K395" s="11">
        <v>142.20874283514297</v>
      </c>
    </row>
    <row r="396" spans="2:11">
      <c r="B396" s="153" t="s">
        <v>953</v>
      </c>
      <c r="C396" s="153" t="s">
        <v>866</v>
      </c>
      <c r="D396" s="153" t="s">
        <v>867</v>
      </c>
      <c r="E396" s="153" t="s">
        <v>869</v>
      </c>
      <c r="F396" s="153"/>
      <c r="G396" s="11">
        <v>107.67370311114482</v>
      </c>
      <c r="H396" s="11">
        <v>111.31667703354537</v>
      </c>
      <c r="I396" s="11">
        <v>114.94511447059867</v>
      </c>
      <c r="J396" s="11">
        <v>118.47533447162404</v>
      </c>
      <c r="K396" s="11">
        <v>122.26513330685397</v>
      </c>
    </row>
    <row r="397" spans="2:11">
      <c r="B397" s="153" t="s">
        <v>953</v>
      </c>
      <c r="C397" s="153" t="s">
        <v>866</v>
      </c>
      <c r="D397" s="153" t="s">
        <v>867</v>
      </c>
      <c r="E397" s="153" t="s">
        <v>856</v>
      </c>
      <c r="F397" s="153"/>
      <c r="G397" s="11">
        <v>16.222434177430305</v>
      </c>
      <c r="H397" s="11">
        <v>16.771295254542466</v>
      </c>
      <c r="I397" s="11">
        <v>17.317966222371645</v>
      </c>
      <c r="J397" s="11">
        <v>17.849839464804543</v>
      </c>
      <c r="K397" s="11">
        <v>18.420821611548007</v>
      </c>
    </row>
    <row r="398" spans="2:11">
      <c r="B398" s="153" t="s">
        <v>953</v>
      </c>
      <c r="C398" s="153" t="s">
        <v>866</v>
      </c>
      <c r="D398" s="153" t="s">
        <v>867</v>
      </c>
      <c r="E398" s="153" t="s">
        <v>857</v>
      </c>
      <c r="F398" s="153"/>
      <c r="G398" s="11">
        <v>8204.0094122100545</v>
      </c>
      <c r="H398" s="11">
        <v>8481.5794361272165</v>
      </c>
      <c r="I398" s="11">
        <v>8758.0418779777865</v>
      </c>
      <c r="J398" s="11">
        <v>9027.0208141409512</v>
      </c>
      <c r="K398" s="11">
        <v>9315.7779053920567</v>
      </c>
    </row>
    <row r="399" spans="2:11">
      <c r="B399" s="153" t="s">
        <v>953</v>
      </c>
      <c r="C399" s="153" t="s">
        <v>866</v>
      </c>
      <c r="D399" s="153" t="s">
        <v>867</v>
      </c>
      <c r="E399" s="153" t="s">
        <v>861</v>
      </c>
      <c r="F399" s="153"/>
      <c r="G399" s="11">
        <v>11.68015260774982</v>
      </c>
      <c r="H399" s="11">
        <v>12.075332583270574</v>
      </c>
      <c r="I399" s="11">
        <v>12.468935680107583</v>
      </c>
      <c r="J399" s="11">
        <v>12.851884414659267</v>
      </c>
      <c r="K399" s="11">
        <v>13.262991560314561</v>
      </c>
    </row>
    <row r="400" spans="2:11">
      <c r="B400" s="153" t="s">
        <v>953</v>
      </c>
      <c r="C400" s="153" t="s">
        <v>866</v>
      </c>
      <c r="D400" s="153" t="s">
        <v>867</v>
      </c>
      <c r="E400" s="153" t="s">
        <v>862</v>
      </c>
      <c r="F400" s="153"/>
      <c r="G400" s="11">
        <v>180.39346805302498</v>
      </c>
      <c r="H400" s="11">
        <v>186.49680323051223</v>
      </c>
      <c r="I400" s="11">
        <v>192.57578439277268</v>
      </c>
      <c r="J400" s="11">
        <v>198.49021484862649</v>
      </c>
      <c r="K400" s="11">
        <v>204.83953632041383</v>
      </c>
    </row>
    <row r="401" spans="2:11">
      <c r="B401" s="153" t="s">
        <v>953</v>
      </c>
      <c r="C401" s="153" t="s">
        <v>866</v>
      </c>
      <c r="D401" s="153" t="s">
        <v>867</v>
      </c>
      <c r="E401" s="153" t="s">
        <v>933</v>
      </c>
      <c r="F401" s="153"/>
      <c r="G401" s="11">
        <v>208.94495220530231</v>
      </c>
      <c r="H401" s="11">
        <v>216.01428287850695</v>
      </c>
      <c r="I401" s="11">
        <v>223.05540494414674</v>
      </c>
      <c r="J401" s="11">
        <v>229.90593230668244</v>
      </c>
      <c r="K401" s="11">
        <v>237.26018235673823</v>
      </c>
    </row>
    <row r="402" spans="2:11">
      <c r="B402" s="153" t="s">
        <v>953</v>
      </c>
      <c r="C402" s="153" t="s">
        <v>866</v>
      </c>
      <c r="D402" s="153" t="s">
        <v>867</v>
      </c>
      <c r="E402" s="153" t="s">
        <v>871</v>
      </c>
      <c r="F402" s="153"/>
      <c r="G402" s="11">
        <v>12.977947341944244</v>
      </c>
      <c r="H402" s="11">
        <v>13.417036203633971</v>
      </c>
      <c r="I402" s="11">
        <v>13.854372977897315</v>
      </c>
      <c r="J402" s="11">
        <v>14.27987157184363</v>
      </c>
      <c r="K402" s="11">
        <v>14.736657289238401</v>
      </c>
    </row>
    <row r="403" spans="2:11">
      <c r="B403" s="153" t="s">
        <v>953</v>
      </c>
      <c r="C403" s="153" t="s">
        <v>866</v>
      </c>
      <c r="D403" s="153" t="s">
        <v>867</v>
      </c>
      <c r="E403" s="153" t="s">
        <v>864</v>
      </c>
      <c r="F403" s="153"/>
      <c r="G403" s="11">
        <v>12.977947341944244</v>
      </c>
      <c r="H403" s="11">
        <v>13.417036203633971</v>
      </c>
      <c r="I403" s="11">
        <v>13.854372977897315</v>
      </c>
      <c r="J403" s="11">
        <v>14.27987157184363</v>
      </c>
      <c r="K403" s="11">
        <v>14.736657289238401</v>
      </c>
    </row>
    <row r="404" spans="2:11">
      <c r="B404" s="153" t="s">
        <v>954</v>
      </c>
      <c r="C404" s="153" t="s">
        <v>866</v>
      </c>
      <c r="D404" s="153" t="s">
        <v>867</v>
      </c>
      <c r="E404" s="153" t="s">
        <v>869</v>
      </c>
      <c r="F404" s="153"/>
      <c r="G404" s="11">
        <v>77.705459709891159</v>
      </c>
      <c r="H404" s="11">
        <v>80.334504269258417</v>
      </c>
      <c r="I404" s="11">
        <v>82.953058205160175</v>
      </c>
      <c r="J404" s="11">
        <v>85.500731036413754</v>
      </c>
      <c r="K404" s="11">
        <v>88.235735519314943</v>
      </c>
    </row>
    <row r="405" spans="2:11">
      <c r="B405" s="153" t="s">
        <v>954</v>
      </c>
      <c r="C405" s="153" t="s">
        <v>866</v>
      </c>
      <c r="D405" s="153" t="s">
        <v>867</v>
      </c>
      <c r="E405" s="153" t="s">
        <v>847</v>
      </c>
      <c r="F405" s="153"/>
      <c r="G405" s="11">
        <v>7822.4035932655243</v>
      </c>
      <c r="H405" s="11">
        <v>8172.6926406800003</v>
      </c>
      <c r="I405" s="11">
        <v>8579.8537620805728</v>
      </c>
      <c r="J405" s="11">
        <v>8998.2405105954913</v>
      </c>
      <c r="K405" s="11">
        <v>9454.6148379077986</v>
      </c>
    </row>
    <row r="406" spans="2:11">
      <c r="B406" s="153" t="s">
        <v>954</v>
      </c>
      <c r="C406" s="153" t="s">
        <v>866</v>
      </c>
      <c r="D406" s="153" t="s">
        <v>867</v>
      </c>
      <c r="E406" s="153" t="s">
        <v>849</v>
      </c>
      <c r="F406" s="153"/>
      <c r="G406" s="11">
        <v>2723.7609311750562</v>
      </c>
      <c r="H406" s="11">
        <v>2845.7315774847766</v>
      </c>
      <c r="I406" s="11">
        <v>2987.5050799564556</v>
      </c>
      <c r="J406" s="11">
        <v>3133.1873457893494</v>
      </c>
      <c r="K406" s="11">
        <v>3292.0968865594955</v>
      </c>
    </row>
    <row r="407" spans="2:11">
      <c r="B407" s="153" t="s">
        <v>954</v>
      </c>
      <c r="C407" s="153" t="s">
        <v>866</v>
      </c>
      <c r="D407" s="153" t="s">
        <v>867</v>
      </c>
      <c r="E407" s="153" t="s">
        <v>856</v>
      </c>
      <c r="F407" s="153"/>
      <c r="G407" s="11">
        <v>32.44486835486061</v>
      </c>
      <c r="H407" s="11">
        <v>33.542590509084931</v>
      </c>
      <c r="I407" s="11">
        <v>34.63593244474329</v>
      </c>
      <c r="J407" s="11">
        <v>35.699678929609085</v>
      </c>
      <c r="K407" s="11">
        <v>36.841643223096014</v>
      </c>
    </row>
    <row r="408" spans="2:11">
      <c r="B408" s="153" t="s">
        <v>954</v>
      </c>
      <c r="C408" s="153" t="s">
        <v>866</v>
      </c>
      <c r="D408" s="153" t="s">
        <v>867</v>
      </c>
      <c r="E408" s="153" t="s">
        <v>857</v>
      </c>
      <c r="F408" s="153"/>
      <c r="G408" s="11">
        <v>648.89736709721217</v>
      </c>
      <c r="H408" s="11">
        <v>670.85181018169862</v>
      </c>
      <c r="I408" s="11">
        <v>692.71864889486562</v>
      </c>
      <c r="J408" s="11">
        <v>713.99357859218151</v>
      </c>
      <c r="K408" s="11">
        <v>736.83286446192005</v>
      </c>
    </row>
    <row r="409" spans="2:11">
      <c r="B409" s="153" t="s">
        <v>954</v>
      </c>
      <c r="C409" s="153" t="s">
        <v>866</v>
      </c>
      <c r="D409" s="153" t="s">
        <v>867</v>
      </c>
      <c r="E409" s="153" t="s">
        <v>864</v>
      </c>
      <c r="F409" s="153"/>
      <c r="G409" s="11">
        <v>32.44486835486061</v>
      </c>
      <c r="H409" s="11">
        <v>33.542590509084931</v>
      </c>
      <c r="I409" s="11">
        <v>34.63593244474329</v>
      </c>
      <c r="J409" s="11">
        <v>35.699678929609085</v>
      </c>
      <c r="K409" s="11">
        <v>36.841643223096014</v>
      </c>
    </row>
    <row r="410" spans="2:11">
      <c r="B410" s="153" t="s">
        <v>955</v>
      </c>
      <c r="C410" s="153" t="s">
        <v>866</v>
      </c>
      <c r="D410" s="153" t="s">
        <v>867</v>
      </c>
      <c r="E410" s="153" t="s">
        <v>869</v>
      </c>
      <c r="F410" s="153"/>
      <c r="G410" s="11">
        <v>164.92808079519045</v>
      </c>
      <c r="H410" s="11">
        <v>170.50816841220359</v>
      </c>
      <c r="I410" s="11">
        <v>176.06598991817427</v>
      </c>
      <c r="J410" s="11">
        <v>181.47336788262399</v>
      </c>
      <c r="K410" s="11">
        <v>187.27835304087688</v>
      </c>
    </row>
    <row r="411" spans="2:11">
      <c r="B411" s="153" t="s">
        <v>955</v>
      </c>
      <c r="C411" s="153" t="s">
        <v>866</v>
      </c>
      <c r="D411" s="153" t="s">
        <v>867</v>
      </c>
      <c r="E411" s="153" t="s">
        <v>847</v>
      </c>
      <c r="F411" s="153"/>
      <c r="G411" s="11">
        <v>6838.7743216773397</v>
      </c>
      <c r="H411" s="11">
        <v>7145.0162221445207</v>
      </c>
      <c r="I411" s="11">
        <v>7500.9788094261075</v>
      </c>
      <c r="J411" s="11">
        <v>7866.7554557164121</v>
      </c>
      <c r="K411" s="11">
        <v>8265.7429272121517</v>
      </c>
    </row>
    <row r="412" spans="2:11">
      <c r="B412" s="153" t="s">
        <v>955</v>
      </c>
      <c r="C412" s="153" t="s">
        <v>866</v>
      </c>
      <c r="D412" s="153" t="s">
        <v>867</v>
      </c>
      <c r="E412" s="153" t="s">
        <v>849</v>
      </c>
      <c r="F412" s="153"/>
      <c r="G412" s="11">
        <v>3329.7992172246963</v>
      </c>
      <c r="H412" s="11">
        <v>3478.9083985621669</v>
      </c>
      <c r="I412" s="11">
        <v>3652.2265823095713</v>
      </c>
      <c r="J412" s="11">
        <v>3830.3232313883204</v>
      </c>
      <c r="K412" s="11">
        <v>4024.5902312595945</v>
      </c>
    </row>
    <row r="413" spans="2:11">
      <c r="B413" s="153" t="s">
        <v>955</v>
      </c>
      <c r="C413" s="153" t="s">
        <v>866</v>
      </c>
      <c r="D413" s="153" t="s">
        <v>867</v>
      </c>
      <c r="E413" s="153" t="s">
        <v>856</v>
      </c>
      <c r="F413" s="153"/>
      <c r="G413" s="11">
        <v>11.761805525702126</v>
      </c>
      <c r="H413" s="11">
        <v>12.159748101952617</v>
      </c>
      <c r="I413" s="11">
        <v>12.556102775969403</v>
      </c>
      <c r="J413" s="11">
        <v>12.941728605817048</v>
      </c>
      <c r="K413" s="11">
        <v>13.355709694918211</v>
      </c>
    </row>
    <row r="414" spans="2:11">
      <c r="B414" s="153" t="s">
        <v>955</v>
      </c>
      <c r="C414" s="153" t="s">
        <v>866</v>
      </c>
      <c r="D414" s="153" t="s">
        <v>867</v>
      </c>
      <c r="E414" s="153" t="s">
        <v>857</v>
      </c>
      <c r="F414" s="153"/>
      <c r="G414" s="11">
        <v>11848.649624072728</v>
      </c>
      <c r="H414" s="11">
        <v>12249.530436647758</v>
      </c>
      <c r="I414" s="11">
        <v>12648.811622603951</v>
      </c>
      <c r="J414" s="11">
        <v>13037.284747233707</v>
      </c>
      <c r="K414" s="11">
        <v>13454.322494119842</v>
      </c>
    </row>
    <row r="415" spans="2:11">
      <c r="B415" s="153" t="s">
        <v>955</v>
      </c>
      <c r="C415" s="153" t="s">
        <v>866</v>
      </c>
      <c r="D415" s="153" t="s">
        <v>867</v>
      </c>
      <c r="E415" s="153" t="s">
        <v>861</v>
      </c>
      <c r="F415" s="153"/>
      <c r="G415" s="11">
        <v>16.650706439714469</v>
      </c>
      <c r="H415" s="11">
        <v>17.214057449262391</v>
      </c>
      <c r="I415" s="11">
        <v>17.77516053064226</v>
      </c>
      <c r="J415" s="11">
        <v>18.321075226675386</v>
      </c>
      <c r="K415" s="11">
        <v>18.907131302092878</v>
      </c>
    </row>
    <row r="416" spans="2:11">
      <c r="B416" s="153" t="s">
        <v>955</v>
      </c>
      <c r="C416" s="153" t="s">
        <v>866</v>
      </c>
      <c r="D416" s="153" t="s">
        <v>867</v>
      </c>
      <c r="E416" s="153" t="s">
        <v>862</v>
      </c>
      <c r="F416" s="153"/>
      <c r="G416" s="11">
        <v>1081.4912858462399</v>
      </c>
      <c r="H416" s="11">
        <v>1118.0818779574299</v>
      </c>
      <c r="I416" s="11">
        <v>1154.526463367117</v>
      </c>
      <c r="J416" s="11">
        <v>1189.9845376964456</v>
      </c>
      <c r="K416" s="11">
        <v>1228.0498618841041</v>
      </c>
    </row>
    <row r="417" spans="2:11">
      <c r="B417" s="153" t="s">
        <v>955</v>
      </c>
      <c r="C417" s="153" t="s">
        <v>866</v>
      </c>
      <c r="D417" s="153" t="s">
        <v>867</v>
      </c>
      <c r="E417" s="153" t="s">
        <v>933</v>
      </c>
      <c r="F417" s="153"/>
      <c r="G417" s="11">
        <v>75.700366845560779</v>
      </c>
      <c r="H417" s="11">
        <v>78.261572175796957</v>
      </c>
      <c r="I417" s="11">
        <v>80.812557580075037</v>
      </c>
      <c r="J417" s="11">
        <v>83.294490878563906</v>
      </c>
      <c r="K417" s="11">
        <v>85.958921968127612</v>
      </c>
    </row>
    <row r="418" spans="2:11">
      <c r="B418" s="153" t="s">
        <v>955</v>
      </c>
      <c r="C418" s="153" t="s">
        <v>866</v>
      </c>
      <c r="D418" s="153" t="s">
        <v>867</v>
      </c>
      <c r="E418" s="153" t="s">
        <v>864</v>
      </c>
      <c r="F418" s="153"/>
      <c r="G418" s="11">
        <v>26.059718262624035</v>
      </c>
      <c r="H418" s="11">
        <v>26.941408696897007</v>
      </c>
      <c r="I418" s="11">
        <v>27.819580939617797</v>
      </c>
      <c r="J418" s="11">
        <v>28.673982116262003</v>
      </c>
      <c r="K418" s="11">
        <v>29.591207836790705</v>
      </c>
    </row>
    <row r="419" spans="2:11">
      <c r="B419" s="153" t="s">
        <v>956</v>
      </c>
      <c r="C419" s="153" t="s">
        <v>866</v>
      </c>
      <c r="D419" s="153" t="s">
        <v>867</v>
      </c>
      <c r="E419" s="153" t="s">
        <v>869</v>
      </c>
      <c r="F419" s="153"/>
      <c r="G419" s="11">
        <v>136.3765966458339</v>
      </c>
      <c r="H419" s="11">
        <v>140.99068876722848</v>
      </c>
      <c r="I419" s="11">
        <v>145.5863693699182</v>
      </c>
      <c r="J419" s="11">
        <v>150.05765042778179</v>
      </c>
      <c r="K419" s="11">
        <v>154.85770700786898</v>
      </c>
    </row>
    <row r="420" spans="2:11">
      <c r="B420" s="153" t="s">
        <v>956</v>
      </c>
      <c r="C420" s="153" t="s">
        <v>866</v>
      </c>
      <c r="D420" s="153" t="s">
        <v>867</v>
      </c>
      <c r="E420" s="153" t="s">
        <v>847</v>
      </c>
      <c r="F420" s="153"/>
      <c r="G420" s="11">
        <v>7066.0958055453229</v>
      </c>
      <c r="H420" s="11">
        <v>7382.5172147902822</v>
      </c>
      <c r="I420" s="11">
        <v>7750.312031026383</v>
      </c>
      <c r="J420" s="11">
        <v>8128.2471264901615</v>
      </c>
      <c r="K420" s="11">
        <v>8540.4969780263764</v>
      </c>
    </row>
    <row r="421" spans="2:11">
      <c r="B421" s="153" t="s">
        <v>956</v>
      </c>
      <c r="C421" s="153" t="s">
        <v>866</v>
      </c>
      <c r="D421" s="153" t="s">
        <v>867</v>
      </c>
      <c r="E421" s="153" t="s">
        <v>849</v>
      </c>
      <c r="F421" s="153"/>
      <c r="G421" s="11">
        <v>3440.4820477200178</v>
      </c>
      <c r="H421" s="11">
        <v>3594.547631881388</v>
      </c>
      <c r="I421" s="11">
        <v>3773.6269279067455</v>
      </c>
      <c r="J421" s="11">
        <v>3957.6435258880588</v>
      </c>
      <c r="K421" s="11">
        <v>4158.3679786010425</v>
      </c>
    </row>
    <row r="422" spans="2:11">
      <c r="B422" s="153" t="s">
        <v>956</v>
      </c>
      <c r="C422" s="153" t="s">
        <v>866</v>
      </c>
      <c r="D422" s="153" t="s">
        <v>867</v>
      </c>
      <c r="E422" s="153" t="s">
        <v>957</v>
      </c>
      <c r="F422" s="153"/>
      <c r="G422" s="11">
        <v>36.589159537069534</v>
      </c>
      <c r="H422" s="11">
        <v>37.827097401048334</v>
      </c>
      <c r="I422" s="11">
        <v>39.060095546543316</v>
      </c>
      <c r="J422" s="11">
        <v>40.259717915666613</v>
      </c>
      <c r="K422" s="11">
        <v>41.547549114826666</v>
      </c>
    </row>
    <row r="423" spans="2:11">
      <c r="B423" s="153" t="s">
        <v>956</v>
      </c>
      <c r="C423" s="153" t="s">
        <v>866</v>
      </c>
      <c r="D423" s="153" t="s">
        <v>867</v>
      </c>
      <c r="E423" s="153" t="s">
        <v>855</v>
      </c>
      <c r="F423" s="153"/>
      <c r="G423" s="11">
        <v>144.20013589842841</v>
      </c>
      <c r="H423" s="11">
        <v>149.07892542183077</v>
      </c>
      <c r="I423" s="11">
        <v>153.93824720982525</v>
      </c>
      <c r="J423" s="11">
        <v>158.6660330032955</v>
      </c>
      <c r="K423" s="11">
        <v>163.74145523990009</v>
      </c>
    </row>
    <row r="424" spans="2:11">
      <c r="B424" s="153" t="s">
        <v>956</v>
      </c>
      <c r="C424" s="153" t="s">
        <v>866</v>
      </c>
      <c r="D424" s="153" t="s">
        <v>867</v>
      </c>
      <c r="E424" s="153" t="s">
        <v>958</v>
      </c>
      <c r="F424" s="153"/>
      <c r="G424" s="11">
        <v>73.181395931223165</v>
      </c>
      <c r="H424" s="11">
        <v>75.657375759901711</v>
      </c>
      <c r="I424" s="11">
        <v>78.123475736221607</v>
      </c>
      <c r="J424" s="11">
        <v>80.522821353161007</v>
      </c>
      <c r="K424" s="11">
        <v>83.098592047834416</v>
      </c>
    </row>
    <row r="425" spans="2:11">
      <c r="B425" s="153" t="s">
        <v>956</v>
      </c>
      <c r="C425" s="153" t="s">
        <v>866</v>
      </c>
      <c r="D425" s="153" t="s">
        <v>867</v>
      </c>
      <c r="E425" s="153" t="s">
        <v>856</v>
      </c>
      <c r="F425" s="153"/>
      <c r="G425" s="11">
        <v>26.30900300026833</v>
      </c>
      <c r="H425" s="11">
        <v>27.199127599729749</v>
      </c>
      <c r="I425" s="11">
        <v>28.085700352959783</v>
      </c>
      <c r="J425" s="11">
        <v>28.948274648400453</v>
      </c>
      <c r="K425" s="11">
        <v>29.874274461219724</v>
      </c>
    </row>
    <row r="426" spans="2:11">
      <c r="B426" s="153" t="s">
        <v>956</v>
      </c>
      <c r="C426" s="153" t="s">
        <v>866</v>
      </c>
      <c r="D426" s="153" t="s">
        <v>867</v>
      </c>
      <c r="E426" s="153" t="s">
        <v>857</v>
      </c>
      <c r="F426" s="153"/>
      <c r="G426" s="11">
        <v>2177.9158631006098</v>
      </c>
      <c r="H426" s="11">
        <v>2251.6022922398411</v>
      </c>
      <c r="I426" s="11">
        <v>2324.9946919074673</v>
      </c>
      <c r="J426" s="11">
        <v>2396.4004476148921</v>
      </c>
      <c r="K426" s="11">
        <v>2473.0567040890246</v>
      </c>
    </row>
    <row r="427" spans="2:11">
      <c r="B427" s="153" t="s">
        <v>956</v>
      </c>
      <c r="C427" s="153" t="s">
        <v>866</v>
      </c>
      <c r="D427" s="153" t="s">
        <v>867</v>
      </c>
      <c r="E427" s="153" t="s">
        <v>949</v>
      </c>
      <c r="F427" s="153"/>
      <c r="G427" s="11">
        <v>4326.0559888335974</v>
      </c>
      <c r="H427" s="11">
        <v>4472.4214308942064</v>
      </c>
      <c r="I427" s="11">
        <v>4618.2028338842156</v>
      </c>
      <c r="J427" s="11">
        <v>4760.0381096856954</v>
      </c>
      <c r="K427" s="11">
        <v>4912.3026039299184</v>
      </c>
    </row>
    <row r="428" spans="2:11">
      <c r="B428" s="153" t="s">
        <v>956</v>
      </c>
      <c r="C428" s="153" t="s">
        <v>866</v>
      </c>
      <c r="D428" s="153" t="s">
        <v>867</v>
      </c>
      <c r="E428" s="153" t="s">
        <v>959</v>
      </c>
      <c r="F428" s="153"/>
      <c r="G428" s="11">
        <v>27037.385969734736</v>
      </c>
      <c r="H428" s="11">
        <v>27952.154285225384</v>
      </c>
      <c r="I428" s="11">
        <v>28863.272419161753</v>
      </c>
      <c r="J428" s="11">
        <v>29749.72768138372</v>
      </c>
      <c r="K428" s="11">
        <v>30701.364440360925</v>
      </c>
    </row>
    <row r="429" spans="2:11">
      <c r="B429" s="153" t="s">
        <v>956</v>
      </c>
      <c r="C429" s="153" t="s">
        <v>866</v>
      </c>
      <c r="D429" s="153" t="s">
        <v>867</v>
      </c>
      <c r="E429" s="153" t="s">
        <v>960</v>
      </c>
      <c r="F429" s="153"/>
      <c r="G429" s="11">
        <v>8111.2170883724893</v>
      </c>
      <c r="H429" s="11">
        <v>8385.6476269169762</v>
      </c>
      <c r="I429" s="11">
        <v>8658.9831108200178</v>
      </c>
      <c r="J429" s="11">
        <v>8924.9197320252315</v>
      </c>
      <c r="K429" s="11">
        <v>9210.4108053849031</v>
      </c>
    </row>
    <row r="430" spans="2:11">
      <c r="B430" s="153" t="s">
        <v>956</v>
      </c>
      <c r="C430" s="153" t="s">
        <v>866</v>
      </c>
      <c r="D430" s="153" t="s">
        <v>867</v>
      </c>
      <c r="E430" s="153" t="s">
        <v>861</v>
      </c>
      <c r="F430" s="153"/>
      <c r="G430" s="11">
        <v>79.814376152957095</v>
      </c>
      <c r="H430" s="11">
        <v>82.514772652348938</v>
      </c>
      <c r="I430" s="11">
        <v>85.204393814068482</v>
      </c>
      <c r="J430" s="11">
        <v>87.821210166838327</v>
      </c>
      <c r="K430" s="11">
        <v>90.630442328816173</v>
      </c>
    </row>
    <row r="431" spans="2:11">
      <c r="B431" s="153" t="s">
        <v>956</v>
      </c>
      <c r="C431" s="153" t="s">
        <v>866</v>
      </c>
      <c r="D431" s="153" t="s">
        <v>867</v>
      </c>
      <c r="E431" s="153" t="s">
        <v>862</v>
      </c>
      <c r="F431" s="153"/>
      <c r="G431" s="11">
        <v>270.3695769747244</v>
      </c>
      <c r="H431" s="11">
        <v>279.5171152303065</v>
      </c>
      <c r="I431" s="11">
        <v>288.62815224853472</v>
      </c>
      <c r="J431" s="11">
        <v>297.49256445621836</v>
      </c>
      <c r="K431" s="11">
        <v>307.00878130670361</v>
      </c>
    </row>
    <row r="432" spans="2:11">
      <c r="B432" s="153" t="s">
        <v>956</v>
      </c>
      <c r="C432" s="153" t="s">
        <v>866</v>
      </c>
      <c r="D432" s="153" t="s">
        <v>867</v>
      </c>
      <c r="E432" s="153" t="s">
        <v>870</v>
      </c>
      <c r="F432" s="153"/>
      <c r="G432" s="11">
        <v>16.546882860978911</v>
      </c>
      <c r="H432" s="11">
        <v>17.106721159633317</v>
      </c>
      <c r="I432" s="11">
        <v>17.664325546819075</v>
      </c>
      <c r="J432" s="11">
        <v>18.206836254100629</v>
      </c>
      <c r="K432" s="11">
        <v>18.789238043778962</v>
      </c>
    </row>
    <row r="433" spans="2:11">
      <c r="B433" s="153" t="s">
        <v>956</v>
      </c>
      <c r="C433" s="153" t="s">
        <v>866</v>
      </c>
      <c r="D433" s="153" t="s">
        <v>867</v>
      </c>
      <c r="E433" s="153" t="s">
        <v>961</v>
      </c>
      <c r="F433" s="153"/>
      <c r="G433" s="11">
        <v>394.8540478786536</v>
      </c>
      <c r="H433" s="11">
        <v>408.21332649556359</v>
      </c>
      <c r="I433" s="11">
        <v>421.51929785252582</v>
      </c>
      <c r="J433" s="11">
        <v>434.46509257334253</v>
      </c>
      <c r="K433" s="11">
        <v>448.3627980250784</v>
      </c>
    </row>
    <row r="434" spans="2:11">
      <c r="B434" s="153" t="s">
        <v>956</v>
      </c>
      <c r="C434" s="153" t="s">
        <v>866</v>
      </c>
      <c r="D434" s="153" t="s">
        <v>867</v>
      </c>
      <c r="E434" s="153" t="s">
        <v>933</v>
      </c>
      <c r="F434" s="153"/>
      <c r="G434" s="11">
        <v>432.59824473147478</v>
      </c>
      <c r="H434" s="11">
        <v>447.23454012113245</v>
      </c>
      <c r="I434" s="11">
        <v>461.81243259657725</v>
      </c>
      <c r="J434" s="11">
        <v>475.99571906145451</v>
      </c>
      <c r="K434" s="11">
        <v>491.22190964128026</v>
      </c>
    </row>
    <row r="435" spans="2:11">
      <c r="B435" s="153" t="s">
        <v>956</v>
      </c>
      <c r="C435" s="153" t="s">
        <v>866</v>
      </c>
      <c r="D435" s="153" t="s">
        <v>867</v>
      </c>
      <c r="E435" s="153" t="s">
        <v>962</v>
      </c>
      <c r="F435" s="153"/>
      <c r="G435" s="11">
        <v>108.1452352004214</v>
      </c>
      <c r="H435" s="11">
        <v>111.80416268488192</v>
      </c>
      <c r="I435" s="11">
        <v>115.44849002481834</v>
      </c>
      <c r="J435" s="11">
        <v>118.99416980817301</v>
      </c>
      <c r="K435" s="11">
        <v>122.80056519122364</v>
      </c>
    </row>
    <row r="436" spans="2:11">
      <c r="B436" s="153" t="s">
        <v>956</v>
      </c>
      <c r="C436" s="153" t="s">
        <v>866</v>
      </c>
      <c r="D436" s="153" t="s">
        <v>867</v>
      </c>
      <c r="E436" s="153" t="s">
        <v>863</v>
      </c>
      <c r="F436" s="153"/>
      <c r="G436" s="11">
        <v>230.5727014506524</v>
      </c>
      <c r="H436" s="11">
        <v>238.37377371186295</v>
      </c>
      <c r="I436" s="11">
        <v>246.14371751181264</v>
      </c>
      <c r="J436" s="11">
        <v>253.70333828115989</v>
      </c>
      <c r="K436" s="11">
        <v>261.81882172925407</v>
      </c>
    </row>
    <row r="437" spans="2:11">
      <c r="B437" s="153" t="s">
        <v>956</v>
      </c>
      <c r="C437" s="153" t="s">
        <v>866</v>
      </c>
      <c r="D437" s="153" t="s">
        <v>867</v>
      </c>
      <c r="E437" s="153" t="s">
        <v>871</v>
      </c>
      <c r="F437" s="153"/>
      <c r="G437" s="11">
        <v>64.727512367946915</v>
      </c>
      <c r="H437" s="11">
        <v>66.917468065624448</v>
      </c>
      <c r="I437" s="11">
        <v>69.098685227262848</v>
      </c>
      <c r="J437" s="11">
        <v>71.220859464570111</v>
      </c>
      <c r="K437" s="11">
        <v>73.499078230076535</v>
      </c>
    </row>
    <row r="438" spans="2:11">
      <c r="B438" s="153" t="s">
        <v>956</v>
      </c>
      <c r="C438" s="153" t="s">
        <v>866</v>
      </c>
      <c r="D438" s="153" t="s">
        <v>867</v>
      </c>
      <c r="E438" s="153" t="s">
        <v>877</v>
      </c>
      <c r="F438" s="153"/>
      <c r="G438" s="11">
        <v>5.9401146476033491</v>
      </c>
      <c r="H438" s="11">
        <v>6.1410892786602114</v>
      </c>
      <c r="I438" s="11">
        <v>6.3412619647013386</v>
      </c>
      <c r="J438" s="11">
        <v>6.5360162169601939</v>
      </c>
      <c r="K438" s="11">
        <v>6.745090846346554</v>
      </c>
    </row>
    <row r="439" spans="2:11">
      <c r="B439" s="153" t="s">
        <v>956</v>
      </c>
      <c r="C439" s="153" t="s">
        <v>866</v>
      </c>
      <c r="D439" s="153" t="s">
        <v>867</v>
      </c>
      <c r="E439" s="153" t="s">
        <v>864</v>
      </c>
      <c r="F439" s="153"/>
      <c r="G439" s="11">
        <v>105.44582215329697</v>
      </c>
      <c r="H439" s="11">
        <v>109.01341915452602</v>
      </c>
      <c r="I439" s="11">
        <v>112.56678044541567</v>
      </c>
      <c r="J439" s="11">
        <v>116.02395652122949</v>
      </c>
      <c r="K439" s="11">
        <v>119.73534047506202</v>
      </c>
    </row>
    <row r="440" spans="2:11">
      <c r="B440" s="153" t="s">
        <v>963</v>
      </c>
      <c r="C440" s="153" t="s">
        <v>866</v>
      </c>
      <c r="D440" s="153" t="s">
        <v>867</v>
      </c>
      <c r="E440" s="153" t="s">
        <v>869</v>
      </c>
      <c r="F440" s="153"/>
      <c r="G440" s="11">
        <v>162.22434177430304</v>
      </c>
      <c r="H440" s="11">
        <v>167.71295254542466</v>
      </c>
      <c r="I440" s="11">
        <v>173.17966222371641</v>
      </c>
      <c r="J440" s="11">
        <v>178.49839464804538</v>
      </c>
      <c r="K440" s="11">
        <v>184.20821611548001</v>
      </c>
    </row>
    <row r="441" spans="2:11">
      <c r="B441" s="153" t="s">
        <v>963</v>
      </c>
      <c r="C441" s="153" t="s">
        <v>866</v>
      </c>
      <c r="D441" s="153" t="s">
        <v>867</v>
      </c>
      <c r="E441" s="153" t="s">
        <v>856</v>
      </c>
      <c r="F441" s="153"/>
      <c r="G441" s="11">
        <v>32.44486835486061</v>
      </c>
      <c r="H441" s="11">
        <v>33.542590509084931</v>
      </c>
      <c r="I441" s="11">
        <v>34.63593244474329</v>
      </c>
      <c r="J441" s="11">
        <v>35.699678929609085</v>
      </c>
      <c r="K441" s="11">
        <v>36.841643223096014</v>
      </c>
    </row>
    <row r="442" spans="2:11">
      <c r="B442" s="153" t="s">
        <v>963</v>
      </c>
      <c r="C442" s="153" t="s">
        <v>866</v>
      </c>
      <c r="D442" s="153" t="s">
        <v>867</v>
      </c>
      <c r="E442" s="153" t="s">
        <v>857</v>
      </c>
      <c r="F442" s="153"/>
      <c r="G442" s="11">
        <v>6962.2361507083551</v>
      </c>
      <c r="H442" s="11">
        <v>7197.7926887095055</v>
      </c>
      <c r="I442" s="11">
        <v>7432.4092902093125</v>
      </c>
      <c r="J442" s="11">
        <v>7660.6751025750473</v>
      </c>
      <c r="K442" s="11">
        <v>7905.7254137667633</v>
      </c>
    </row>
    <row r="443" spans="2:11">
      <c r="B443" s="153" t="s">
        <v>963</v>
      </c>
      <c r="C443" s="153" t="s">
        <v>866</v>
      </c>
      <c r="D443" s="153" t="s">
        <v>867</v>
      </c>
      <c r="E443" s="153" t="s">
        <v>949</v>
      </c>
      <c r="F443" s="153"/>
      <c r="G443" s="11">
        <v>594.82258648065374</v>
      </c>
      <c r="H443" s="11">
        <v>614.94749264058294</v>
      </c>
      <c r="I443" s="11">
        <v>634.9920947934728</v>
      </c>
      <c r="J443" s="11">
        <v>654.49411368185531</v>
      </c>
      <c r="K443" s="11">
        <v>675.43012572823136</v>
      </c>
    </row>
    <row r="444" spans="2:11">
      <c r="B444" s="153" t="s">
        <v>963</v>
      </c>
      <c r="C444" s="153" t="s">
        <v>866</v>
      </c>
      <c r="D444" s="153" t="s">
        <v>867</v>
      </c>
      <c r="E444" s="153" t="s">
        <v>862</v>
      </c>
      <c r="F444" s="153"/>
      <c r="G444" s="11">
        <v>648.89736709721217</v>
      </c>
      <c r="H444" s="11">
        <v>670.85181018169862</v>
      </c>
      <c r="I444" s="11">
        <v>692.71864889486562</v>
      </c>
      <c r="J444" s="11">
        <v>713.99357859218151</v>
      </c>
      <c r="K444" s="11">
        <v>736.83286446192005</v>
      </c>
    </row>
    <row r="445" spans="2:11">
      <c r="B445" s="153" t="s">
        <v>963</v>
      </c>
      <c r="C445" s="153" t="s">
        <v>866</v>
      </c>
      <c r="D445" s="153" t="s">
        <v>867</v>
      </c>
      <c r="E445" s="153" t="s">
        <v>871</v>
      </c>
      <c r="F445" s="153"/>
      <c r="G445" s="11">
        <v>16.222434177050697</v>
      </c>
      <c r="H445" s="11">
        <v>16.771295254150015</v>
      </c>
      <c r="I445" s="11">
        <v>17.317966221966401</v>
      </c>
      <c r="J445" s="11">
        <v>17.84983946438685</v>
      </c>
      <c r="K445" s="11">
        <v>18.420821611116953</v>
      </c>
    </row>
    <row r="446" spans="2:11">
      <c r="B446" s="153" t="s">
        <v>963</v>
      </c>
      <c r="C446" s="153" t="s">
        <v>866</v>
      </c>
      <c r="D446" s="153" t="s">
        <v>867</v>
      </c>
      <c r="E446" s="153" t="s">
        <v>864</v>
      </c>
      <c r="F446" s="153"/>
      <c r="G446" s="11">
        <v>27.091465075245686</v>
      </c>
      <c r="H446" s="11">
        <v>28.008063073987035</v>
      </c>
      <c r="I446" s="11">
        <v>28.921003590225943</v>
      </c>
      <c r="J446" s="11">
        <v>29.809231905054034</v>
      </c>
      <c r="K446" s="11">
        <v>30.762772090078204</v>
      </c>
    </row>
    <row r="447" spans="2:11">
      <c r="B447" s="153" t="s">
        <v>964</v>
      </c>
      <c r="C447" s="153" t="s">
        <v>866</v>
      </c>
      <c r="D447" s="153" t="s">
        <v>867</v>
      </c>
      <c r="E447" s="153" t="s">
        <v>857</v>
      </c>
      <c r="F447" s="153"/>
      <c r="G447" s="11">
        <v>1149.1972371291629</v>
      </c>
      <c r="H447" s="11">
        <v>1188.0785558317884</v>
      </c>
      <c r="I447" s="11">
        <v>1226.8047271928071</v>
      </c>
      <c r="J447" s="11">
        <v>1264.4826276867536</v>
      </c>
      <c r="K447" s="11">
        <v>1304.9310029620608</v>
      </c>
    </row>
    <row r="448" spans="2:11">
      <c r="B448" s="153" t="s">
        <v>964</v>
      </c>
      <c r="C448" s="153" t="s">
        <v>866</v>
      </c>
      <c r="D448" s="153" t="s">
        <v>867</v>
      </c>
      <c r="E448" s="153" t="s">
        <v>949</v>
      </c>
      <c r="F448" s="153"/>
      <c r="G448" s="11">
        <v>18647.431572350641</v>
      </c>
      <c r="H448" s="11">
        <v>18182.681705544437</v>
      </c>
      <c r="I448" s="11">
        <v>18843.770056980524</v>
      </c>
      <c r="J448" s="11">
        <v>19491.297732709838</v>
      </c>
      <c r="K448" s="11">
        <v>20184.049598483703</v>
      </c>
    </row>
    <row r="449" spans="2:11">
      <c r="B449" s="153" t="s">
        <v>964</v>
      </c>
      <c r="C449" s="153" t="s">
        <v>866</v>
      </c>
      <c r="D449" s="153" t="s">
        <v>867</v>
      </c>
      <c r="E449" s="153" t="s">
        <v>861</v>
      </c>
      <c r="F449" s="153"/>
      <c r="G449" s="11">
        <v>8.1112170887151525</v>
      </c>
      <c r="H449" s="11">
        <v>8.3856476272712328</v>
      </c>
      <c r="I449" s="11">
        <v>8.6589831111858224</v>
      </c>
      <c r="J449" s="11">
        <v>8.9249197324022713</v>
      </c>
      <c r="K449" s="11">
        <v>9.2104108057740035</v>
      </c>
    </row>
    <row r="450" spans="2:11">
      <c r="B450" s="153" t="s">
        <v>964</v>
      </c>
      <c r="C450" s="153" t="s">
        <v>866</v>
      </c>
      <c r="D450" s="153" t="s">
        <v>867</v>
      </c>
      <c r="E450" s="153" t="s">
        <v>863</v>
      </c>
      <c r="F450" s="153"/>
      <c r="G450" s="11">
        <v>7.137871038069334</v>
      </c>
      <c r="H450" s="11">
        <v>7.3793699119986851</v>
      </c>
      <c r="I450" s="11">
        <v>7.6199051378435234</v>
      </c>
      <c r="J450" s="11">
        <v>7.8539293645139985</v>
      </c>
      <c r="K450" s="11">
        <v>8.1051615090811229</v>
      </c>
    </row>
    <row r="451" spans="2:11">
      <c r="B451" s="153" t="s">
        <v>964</v>
      </c>
      <c r="C451" s="153" t="s">
        <v>866</v>
      </c>
      <c r="D451" s="153" t="s">
        <v>867</v>
      </c>
      <c r="E451" s="153" t="s">
        <v>871</v>
      </c>
      <c r="F451" s="153"/>
      <c r="G451" s="11">
        <v>3.6727590977702205</v>
      </c>
      <c r="H451" s="11">
        <v>3.7970212456284136</v>
      </c>
      <c r="I451" s="11">
        <v>3.9207875527449394</v>
      </c>
      <c r="J451" s="11">
        <v>4.0412036548317474</v>
      </c>
      <c r="K451" s="11">
        <v>4.1704740128544673</v>
      </c>
    </row>
    <row r="452" spans="2:11">
      <c r="B452" s="153" t="s">
        <v>964</v>
      </c>
      <c r="C452" s="153" t="s">
        <v>866</v>
      </c>
      <c r="D452" s="153" t="s">
        <v>867</v>
      </c>
      <c r="E452" s="153" t="s">
        <v>864</v>
      </c>
      <c r="F452" s="153"/>
      <c r="G452" s="11">
        <v>38.933842025832732</v>
      </c>
      <c r="H452" s="11">
        <v>40.251108610901916</v>
      </c>
      <c r="I452" s="11">
        <v>41.563118933691939</v>
      </c>
      <c r="J452" s="11">
        <v>42.839614715530892</v>
      </c>
      <c r="K452" s="11">
        <v>44.209971867715204</v>
      </c>
    </row>
    <row r="453" spans="2:11">
      <c r="B453" s="153" t="s">
        <v>965</v>
      </c>
      <c r="C453" s="153" t="s">
        <v>866</v>
      </c>
      <c r="D453" s="153" t="s">
        <v>867</v>
      </c>
      <c r="E453" s="153" t="s">
        <v>847</v>
      </c>
      <c r="F453" s="153"/>
      <c r="G453" s="11">
        <v>18897.120800846551</v>
      </c>
      <c r="H453" s="11">
        <v>19786.208110005686</v>
      </c>
      <c r="I453" s="11">
        <v>20807.61790831562</v>
      </c>
      <c r="J453" s="11">
        <v>21850.860679983296</v>
      </c>
      <c r="K453" s="11">
        <v>22981.287071241681</v>
      </c>
    </row>
    <row r="454" spans="2:11">
      <c r="B454" s="153" t="s">
        <v>965</v>
      </c>
      <c r="C454" s="153" t="s">
        <v>866</v>
      </c>
      <c r="D454" s="153" t="s">
        <v>867</v>
      </c>
      <c r="E454" s="153" t="s">
        <v>850</v>
      </c>
      <c r="F454" s="153"/>
      <c r="G454" s="11">
        <v>63.468684098204307</v>
      </c>
      <c r="H454" s="11">
        <v>66.640796964343991</v>
      </c>
      <c r="I454" s="11">
        <v>70.235349907493884</v>
      </c>
      <c r="J454" s="11">
        <v>73.880301268605422</v>
      </c>
      <c r="K454" s="11">
        <v>77.798177198624487</v>
      </c>
    </row>
    <row r="455" spans="2:11">
      <c r="B455" s="153" t="s">
        <v>965</v>
      </c>
      <c r="C455" s="153" t="s">
        <v>866</v>
      </c>
      <c r="D455" s="153" t="s">
        <v>867</v>
      </c>
      <c r="E455" s="153" t="s">
        <v>849</v>
      </c>
      <c r="F455" s="153"/>
      <c r="G455" s="11">
        <v>9819.7874971238307</v>
      </c>
      <c r="H455" s="11">
        <v>10281.796950010495</v>
      </c>
      <c r="I455" s="11">
        <v>10812.567074866467</v>
      </c>
      <c r="J455" s="11">
        <v>11354.682587258601</v>
      </c>
      <c r="K455" s="11">
        <v>11942.102600089371</v>
      </c>
    </row>
    <row r="456" spans="2:11">
      <c r="B456" s="153" t="s">
        <v>965</v>
      </c>
      <c r="C456" s="153" t="s">
        <v>866</v>
      </c>
      <c r="D456" s="153" t="s">
        <v>867</v>
      </c>
      <c r="E456" s="153" t="s">
        <v>852</v>
      </c>
      <c r="F456" s="153"/>
      <c r="G456" s="11">
        <v>2.5239649230846908</v>
      </c>
      <c r="H456" s="11">
        <v>2.6501106234400686</v>
      </c>
      <c r="I456" s="11">
        <v>2.7930555366927736</v>
      </c>
      <c r="J456" s="11">
        <v>2.9380046484084148</v>
      </c>
      <c r="K456" s="11">
        <v>3.0938071762356096</v>
      </c>
    </row>
    <row r="457" spans="2:11">
      <c r="B457" s="153" t="s">
        <v>965</v>
      </c>
      <c r="C457" s="153" t="s">
        <v>866</v>
      </c>
      <c r="D457" s="153" t="s">
        <v>867</v>
      </c>
      <c r="E457" s="153" t="s">
        <v>855</v>
      </c>
      <c r="F457" s="153"/>
      <c r="G457" s="11">
        <v>-363.39388125598998</v>
      </c>
      <c r="H457" s="11">
        <v>-375.68875358529937</v>
      </c>
      <c r="I457" s="11">
        <v>-387.9345659335965</v>
      </c>
      <c r="J457" s="11">
        <v>-399.84889887462953</v>
      </c>
      <c r="K457" s="11">
        <v>-412.63929864839838</v>
      </c>
    </row>
    <row r="458" spans="2:11">
      <c r="B458" s="153" t="s">
        <v>965</v>
      </c>
      <c r="C458" s="153" t="s">
        <v>866</v>
      </c>
      <c r="D458" s="153" t="s">
        <v>867</v>
      </c>
      <c r="E458" s="153" t="s">
        <v>856</v>
      </c>
      <c r="F458" s="153"/>
      <c r="G458" s="11">
        <v>54.233760442969221</v>
      </c>
      <c r="H458" s="11">
        <v>56.068676205116951</v>
      </c>
      <c r="I458" s="11">
        <v>57.896270139917569</v>
      </c>
      <c r="J458" s="11">
        <v>59.674393305691467</v>
      </c>
      <c r="K458" s="11">
        <v>61.583262753087951</v>
      </c>
    </row>
    <row r="459" spans="2:11">
      <c r="B459" s="153" t="s">
        <v>965</v>
      </c>
      <c r="C459" s="153" t="s">
        <v>866</v>
      </c>
      <c r="D459" s="153" t="s">
        <v>867</v>
      </c>
      <c r="E459" s="153" t="s">
        <v>860</v>
      </c>
      <c r="F459" s="153"/>
      <c r="G459" s="11">
        <v>91.309760639699149</v>
      </c>
      <c r="H459" s="11">
        <v>94.399085769788684</v>
      </c>
      <c r="I459" s="11">
        <v>97.476083628137332</v>
      </c>
      <c r="J459" s="11">
        <v>100.46979085641357</v>
      </c>
      <c r="K459" s="11">
        <v>103.68362686760987</v>
      </c>
    </row>
    <row r="460" spans="2:11">
      <c r="B460" s="153" t="s">
        <v>965</v>
      </c>
      <c r="C460" s="153" t="s">
        <v>866</v>
      </c>
      <c r="D460" s="153" t="s">
        <v>867</v>
      </c>
      <c r="E460" s="153" t="s">
        <v>966</v>
      </c>
      <c r="F460" s="153"/>
      <c r="G460" s="11">
        <v>4247.0375933663781</v>
      </c>
      <c r="H460" s="11">
        <v>4390.7295697082518</v>
      </c>
      <c r="I460" s="11">
        <v>4533.848174855847</v>
      </c>
      <c r="J460" s="11">
        <v>4673.0927315488798</v>
      </c>
      <c r="K460" s="11">
        <v>4822.5760098188148</v>
      </c>
    </row>
    <row r="461" spans="2:11">
      <c r="B461" s="153" t="s">
        <v>965</v>
      </c>
      <c r="C461" s="153" t="s">
        <v>866</v>
      </c>
      <c r="D461" s="153" t="s">
        <v>867</v>
      </c>
      <c r="E461" s="153" t="s">
        <v>885</v>
      </c>
      <c r="F461" s="153"/>
      <c r="G461" s="11">
        <v>-2099.4984000000004</v>
      </c>
      <c r="H461" s="11">
        <v>-2884.3503390000001</v>
      </c>
      <c r="I461" s="11">
        <v>-2948.8455640000002</v>
      </c>
      <c r="J461" s="11">
        <v>-2679.7301039999998</v>
      </c>
      <c r="K461" s="11">
        <v>-3182.7701000000002</v>
      </c>
    </row>
    <row r="462" spans="2:11">
      <c r="B462" s="153" t="s">
        <v>965</v>
      </c>
      <c r="C462" s="153" t="s">
        <v>874</v>
      </c>
      <c r="D462" s="153" t="s">
        <v>882</v>
      </c>
      <c r="E462" s="153" t="s">
        <v>860</v>
      </c>
      <c r="F462" s="153"/>
      <c r="G462" s="11">
        <v>7.4623197211585079</v>
      </c>
      <c r="H462" s="11">
        <v>7.7147958166145578</v>
      </c>
      <c r="I462" s="11">
        <v>7.9662644618004981</v>
      </c>
      <c r="J462" s="11">
        <v>8.2109261533045679</v>
      </c>
      <c r="K462" s="11">
        <v>8.4735779407903902</v>
      </c>
    </row>
    <row r="463" spans="2:11">
      <c r="B463" s="153" t="s">
        <v>967</v>
      </c>
      <c r="C463" s="153" t="s">
        <v>866</v>
      </c>
      <c r="D463" s="153" t="s">
        <v>867</v>
      </c>
      <c r="E463" s="153" t="s">
        <v>847</v>
      </c>
      <c r="F463" s="153"/>
      <c r="G463" s="11">
        <v>98372.088157631733</v>
      </c>
      <c r="H463" s="11">
        <v>103288.64458144263</v>
      </c>
      <c r="I463" s="11">
        <v>108859.9540238078</v>
      </c>
      <c r="J463" s="11">
        <v>114509.37754219596</v>
      </c>
      <c r="K463" s="11">
        <v>120581.8153413184</v>
      </c>
    </row>
    <row r="464" spans="2:11">
      <c r="B464" s="153" t="s">
        <v>967</v>
      </c>
      <c r="C464" s="153" t="s">
        <v>866</v>
      </c>
      <c r="D464" s="153" t="s">
        <v>867</v>
      </c>
      <c r="E464" s="153" t="s">
        <v>850</v>
      </c>
      <c r="F464" s="153"/>
      <c r="G464" s="11">
        <v>1639.9306050336284</v>
      </c>
      <c r="H464" s="11">
        <v>1721.8929939773529</v>
      </c>
      <c r="I464" s="11">
        <v>1814.7705676444582</v>
      </c>
      <c r="J464" s="11">
        <v>1908.9503568724331</v>
      </c>
      <c r="K464" s="11">
        <v>2010.182086120537</v>
      </c>
    </row>
    <row r="465" spans="2:11">
      <c r="B465" s="153" t="s">
        <v>967</v>
      </c>
      <c r="C465" s="153" t="s">
        <v>866</v>
      </c>
      <c r="D465" s="153" t="s">
        <v>867</v>
      </c>
      <c r="E465" s="153" t="s">
        <v>849</v>
      </c>
      <c r="F465" s="153"/>
      <c r="G465" s="11">
        <v>53869.08062216566</v>
      </c>
      <c r="H465" s="11">
        <v>56561.413166263927</v>
      </c>
      <c r="I465" s="11">
        <v>59612.291958639325</v>
      </c>
      <c r="J465" s="11">
        <v>62705.946436047096</v>
      </c>
      <c r="K465" s="11">
        <v>66031.245791793626</v>
      </c>
    </row>
    <row r="466" spans="2:11">
      <c r="B466" s="153" t="s">
        <v>967</v>
      </c>
      <c r="C466" s="153" t="s">
        <v>866</v>
      </c>
      <c r="D466" s="153" t="s">
        <v>867</v>
      </c>
      <c r="E466" s="153" t="s">
        <v>852</v>
      </c>
      <c r="F466" s="153"/>
      <c r="G466" s="11">
        <v>4724.104051629216</v>
      </c>
      <c r="H466" s="11">
        <v>4960.2109042617503</v>
      </c>
      <c r="I466" s="11">
        <v>5227.760836386632</v>
      </c>
      <c r="J466" s="11">
        <v>5499.0620259051593</v>
      </c>
      <c r="K466" s="11">
        <v>5790.6775496514174</v>
      </c>
    </row>
    <row r="467" spans="2:11">
      <c r="B467" s="153" t="s">
        <v>967</v>
      </c>
      <c r="C467" s="153" t="s">
        <v>866</v>
      </c>
      <c r="D467" s="153" t="s">
        <v>867</v>
      </c>
      <c r="E467" s="153" t="s">
        <v>957</v>
      </c>
      <c r="F467" s="153"/>
      <c r="G467" s="11">
        <v>887.72836898377</v>
      </c>
      <c r="H467" s="11">
        <v>917.76329120656021</v>
      </c>
      <c r="I467" s="11">
        <v>947.67836568514554</v>
      </c>
      <c r="J467" s="11">
        <v>976.78367508858662</v>
      </c>
      <c r="K467" s="11">
        <v>1008.0291123826165</v>
      </c>
    </row>
    <row r="468" spans="2:11">
      <c r="B468" s="153" t="s">
        <v>967</v>
      </c>
      <c r="C468" s="153" t="s">
        <v>866</v>
      </c>
      <c r="D468" s="153" t="s">
        <v>867</v>
      </c>
      <c r="E468" s="153" t="s">
        <v>968</v>
      </c>
      <c r="F468" s="153"/>
      <c r="G468" s="11">
        <v>81.468523686233311</v>
      </c>
      <c r="H468" s="11">
        <v>84.224885719951644</v>
      </c>
      <c r="I468" s="11">
        <v>86.970249097855159</v>
      </c>
      <c r="J468" s="11">
        <v>89.641298792080647</v>
      </c>
      <c r="K468" s="11">
        <v>92.50875210011155</v>
      </c>
    </row>
    <row r="469" spans="2:11">
      <c r="B469" s="153" t="s">
        <v>967</v>
      </c>
      <c r="C469" s="153" t="s">
        <v>866</v>
      </c>
      <c r="D469" s="153" t="s">
        <v>867</v>
      </c>
      <c r="E469" s="153" t="s">
        <v>855</v>
      </c>
      <c r="F469" s="153"/>
      <c r="G469" s="11">
        <v>3554.7565705934244</v>
      </c>
      <c r="H469" s="11">
        <v>3675.026284673811</v>
      </c>
      <c r="I469" s="11">
        <v>3794.8160889404885</v>
      </c>
      <c r="J469" s="11">
        <v>3911.3633273254409</v>
      </c>
      <c r="K469" s="11">
        <v>4036.4803421721845</v>
      </c>
    </row>
    <row r="470" spans="2:11">
      <c r="B470" s="153" t="s">
        <v>967</v>
      </c>
      <c r="C470" s="153" t="s">
        <v>866</v>
      </c>
      <c r="D470" s="153" t="s">
        <v>867</v>
      </c>
      <c r="E470" s="153" t="s">
        <v>969</v>
      </c>
      <c r="F470" s="153"/>
      <c r="G470" s="11">
        <v>9192.7126999613138</v>
      </c>
      <c r="H470" s="11">
        <v>9503.7339769718292</v>
      </c>
      <c r="I470" s="11">
        <v>9813.5141920553997</v>
      </c>
      <c r="J470" s="11">
        <v>10114.909029414943</v>
      </c>
      <c r="K470" s="11">
        <v>10438.465579215734</v>
      </c>
    </row>
    <row r="471" spans="2:11">
      <c r="B471" s="153" t="s">
        <v>967</v>
      </c>
      <c r="C471" s="153" t="s">
        <v>866</v>
      </c>
      <c r="D471" s="153" t="s">
        <v>867</v>
      </c>
      <c r="E471" s="153" t="s">
        <v>970</v>
      </c>
      <c r="F471" s="153"/>
      <c r="G471" s="11">
        <v>1622.2434176744982</v>
      </c>
      <c r="H471" s="11">
        <v>1677.1295253833957</v>
      </c>
      <c r="I471" s="11">
        <v>1731.796622164004</v>
      </c>
      <c r="J471" s="11">
        <v>1784.9839464050467</v>
      </c>
      <c r="K471" s="11">
        <v>1842.082161076981</v>
      </c>
    </row>
    <row r="472" spans="2:11">
      <c r="B472" s="153" t="s">
        <v>967</v>
      </c>
      <c r="C472" s="153" t="s">
        <v>866</v>
      </c>
      <c r="D472" s="153" t="s">
        <v>867</v>
      </c>
      <c r="E472" s="153" t="s">
        <v>856</v>
      </c>
      <c r="F472" s="153"/>
      <c r="G472" s="11">
        <v>100.69626653765785</v>
      </c>
      <c r="H472" s="11">
        <v>104.10316963916188</v>
      </c>
      <c r="I472" s="11">
        <v>107.49647824395265</v>
      </c>
      <c r="J472" s="11">
        <v>110.79793406732003</v>
      </c>
      <c r="K472" s="11">
        <v>114.34214758101798</v>
      </c>
    </row>
    <row r="473" spans="2:11">
      <c r="B473" s="153" t="s">
        <v>967</v>
      </c>
      <c r="C473" s="153" t="s">
        <v>866</v>
      </c>
      <c r="D473" s="153" t="s">
        <v>867</v>
      </c>
      <c r="E473" s="153" t="s">
        <v>857</v>
      </c>
      <c r="F473" s="153"/>
      <c r="G473" s="11">
        <v>27772.80731090574</v>
      </c>
      <c r="H473" s="11">
        <v>28712.457474892832</v>
      </c>
      <c r="I473" s="11">
        <v>29648.358171787571</v>
      </c>
      <c r="J473" s="11">
        <v>30558.925162804659</v>
      </c>
      <c r="K473" s="11">
        <v>31536.446597999377</v>
      </c>
    </row>
    <row r="474" spans="2:11">
      <c r="B474" s="153" t="s">
        <v>967</v>
      </c>
      <c r="C474" s="153" t="s">
        <v>866</v>
      </c>
      <c r="D474" s="153" t="s">
        <v>867</v>
      </c>
      <c r="E474" s="153" t="s">
        <v>860</v>
      </c>
      <c r="F474" s="153"/>
      <c r="G474" s="11">
        <v>811.12170884581542</v>
      </c>
      <c r="H474" s="11">
        <v>838.56476270055396</v>
      </c>
      <c r="I474" s="11">
        <v>865.89831109114675</v>
      </c>
      <c r="J474" s="11">
        <v>892.49197321194913</v>
      </c>
      <c r="K474" s="11">
        <v>921.04108054821768</v>
      </c>
    </row>
    <row r="475" spans="2:11">
      <c r="B475" s="153" t="s">
        <v>967</v>
      </c>
      <c r="C475" s="153" t="s">
        <v>866</v>
      </c>
      <c r="D475" s="153" t="s">
        <v>867</v>
      </c>
      <c r="E475" s="153" t="s">
        <v>971</v>
      </c>
      <c r="F475" s="153"/>
      <c r="G475" s="11">
        <v>4.1626766096723324</v>
      </c>
      <c r="H475" s="11">
        <v>4.3035143620506418</v>
      </c>
      <c r="I475" s="11">
        <v>4.4437901323869733</v>
      </c>
      <c r="J475" s="11">
        <v>4.5802688063868517</v>
      </c>
      <c r="K475" s="11">
        <v>4.7267828252322044</v>
      </c>
    </row>
    <row r="476" spans="2:11">
      <c r="B476" s="153" t="s">
        <v>967</v>
      </c>
      <c r="C476" s="153" t="s">
        <v>866</v>
      </c>
      <c r="D476" s="153" t="s">
        <v>867</v>
      </c>
      <c r="E476" s="153" t="s">
        <v>862</v>
      </c>
      <c r="F476" s="153"/>
      <c r="G476" s="11">
        <v>1356.3063505098082</v>
      </c>
      <c r="H476" s="11">
        <v>1402.1948871062807</v>
      </c>
      <c r="I476" s="11">
        <v>1447.9003156009521</v>
      </c>
      <c r="J476" s="11">
        <v>1492.368553134726</v>
      </c>
      <c r="K476" s="11">
        <v>1540.1065623129857</v>
      </c>
    </row>
    <row r="477" spans="2:11">
      <c r="B477" s="153" t="s">
        <v>967</v>
      </c>
      <c r="C477" s="153" t="s">
        <v>866</v>
      </c>
      <c r="D477" s="153" t="s">
        <v>867</v>
      </c>
      <c r="E477" s="153" t="s">
        <v>877</v>
      </c>
      <c r="F477" s="153"/>
      <c r="G477" s="11">
        <v>9.4290194911478924</v>
      </c>
      <c r="H477" s="11">
        <v>9.7480358445150763</v>
      </c>
      <c r="I477" s="11">
        <v>10.065779233363426</v>
      </c>
      <c r="J477" s="11">
        <v>10.374921690954473</v>
      </c>
      <c r="K477" s="11">
        <v>10.706795547359567</v>
      </c>
    </row>
    <row r="478" spans="2:11">
      <c r="B478" s="153" t="s">
        <v>967</v>
      </c>
      <c r="C478" s="153" t="s">
        <v>866</v>
      </c>
      <c r="D478" s="153" t="s">
        <v>867</v>
      </c>
      <c r="E478" s="153" t="s">
        <v>872</v>
      </c>
      <c r="F478" s="153"/>
      <c r="G478" s="11">
        <v>129.7794734170908</v>
      </c>
      <c r="H478" s="11">
        <v>134.17036203390853</v>
      </c>
      <c r="I478" s="11">
        <v>138.54372977646273</v>
      </c>
      <c r="J478" s="11">
        <v>142.7987157158488</v>
      </c>
      <c r="K478" s="11">
        <v>147.36657288971375</v>
      </c>
    </row>
    <row r="479" spans="2:11">
      <c r="B479" s="153" t="s">
        <v>967</v>
      </c>
      <c r="C479" s="153" t="s">
        <v>866</v>
      </c>
      <c r="D479" s="153" t="s">
        <v>867</v>
      </c>
      <c r="E479" s="153" t="s">
        <v>972</v>
      </c>
      <c r="F479" s="153"/>
      <c r="G479" s="11">
        <v>3.2444868352804632</v>
      </c>
      <c r="H479" s="11">
        <v>3.3542590506959393</v>
      </c>
      <c r="I479" s="11">
        <v>3.4635932442548465</v>
      </c>
      <c r="J479" s="11">
        <v>3.5699678927346854</v>
      </c>
      <c r="K479" s="11">
        <v>3.6841643220761418</v>
      </c>
    </row>
    <row r="480" spans="2:11">
      <c r="B480" s="153" t="s">
        <v>967</v>
      </c>
      <c r="C480" s="153" t="s">
        <v>866</v>
      </c>
      <c r="D480" s="153" t="s">
        <v>867</v>
      </c>
      <c r="E480" s="153" t="s">
        <v>947</v>
      </c>
      <c r="F480" s="153"/>
      <c r="G480" s="11">
        <v>12.631327997394239</v>
      </c>
      <c r="H480" s="11">
        <v>13.058689527370563</v>
      </c>
      <c r="I480" s="11">
        <v>13.484345765255641</v>
      </c>
      <c r="J480" s="11">
        <v>13.898480000890537</v>
      </c>
      <c r="K480" s="11">
        <v>14.343065733049471</v>
      </c>
    </row>
    <row r="481" spans="2:11">
      <c r="B481" s="153" t="s">
        <v>967</v>
      </c>
      <c r="C481" s="153" t="s">
        <v>866</v>
      </c>
      <c r="D481" s="153" t="s">
        <v>867</v>
      </c>
      <c r="E481" s="153" t="s">
        <v>885</v>
      </c>
      <c r="F481" s="153"/>
      <c r="G481" s="11">
        <v>-11989.982016000002</v>
      </c>
      <c r="H481" s="11">
        <v>-16509.524108999998</v>
      </c>
      <c r="I481" s="11">
        <v>-16904.103657</v>
      </c>
      <c r="J481" s="11">
        <v>-15376.70076</v>
      </c>
      <c r="K481" s="11">
        <v>-18273.61133</v>
      </c>
    </row>
    <row r="482" spans="2:11">
      <c r="B482" s="153" t="s">
        <v>967</v>
      </c>
      <c r="C482" s="153" t="s">
        <v>874</v>
      </c>
      <c r="D482" s="153" t="s">
        <v>882</v>
      </c>
      <c r="E482" s="153" t="s">
        <v>860</v>
      </c>
      <c r="F482" s="153"/>
      <c r="G482" s="11">
        <v>86.671058326608517</v>
      </c>
      <c r="H482" s="11">
        <v>89.603440107745669</v>
      </c>
      <c r="I482" s="11">
        <v>92.524120865021004</v>
      </c>
      <c r="J482" s="11">
        <v>95.365742308083995</v>
      </c>
      <c r="K482" s="11">
        <v>98.41630959056404</v>
      </c>
    </row>
    <row r="483" spans="2:11">
      <c r="B483" s="153" t="s">
        <v>967</v>
      </c>
      <c r="C483" s="153" t="s">
        <v>973</v>
      </c>
      <c r="D483" s="153" t="s">
        <v>974</v>
      </c>
      <c r="E483" s="153" t="s">
        <v>852</v>
      </c>
      <c r="F483" s="153"/>
      <c r="G483" s="11">
        <v>27.872018721126992</v>
      </c>
      <c r="H483" s="11">
        <v>29.265039396548158</v>
      </c>
      <c r="I483" s="11">
        <v>30.843572941855911</v>
      </c>
      <c r="J483" s="11">
        <v>32.444238750797311</v>
      </c>
      <c r="K483" s="11">
        <v>34.164758292364951</v>
      </c>
    </row>
    <row r="484" spans="2:11">
      <c r="B484" s="153" t="s">
        <v>975</v>
      </c>
      <c r="C484" s="153" t="s">
        <v>866</v>
      </c>
      <c r="D484" s="153" t="s">
        <v>867</v>
      </c>
      <c r="E484" s="153" t="s">
        <v>847</v>
      </c>
      <c r="F484" s="153"/>
      <c r="G484" s="11">
        <v>9791.4309315466544</v>
      </c>
      <c r="H484" s="11">
        <v>10280.798632755319</v>
      </c>
      <c r="I484" s="11">
        <v>10835.336943620281</v>
      </c>
      <c r="J484" s="11">
        <v>11397.650311358435</v>
      </c>
      <c r="K484" s="11">
        <v>12002.068255612558</v>
      </c>
    </row>
    <row r="485" spans="2:11">
      <c r="B485" s="153" t="s">
        <v>975</v>
      </c>
      <c r="C485" s="153" t="s">
        <v>866</v>
      </c>
      <c r="D485" s="153" t="s">
        <v>867</v>
      </c>
      <c r="E485" s="153" t="s">
        <v>880</v>
      </c>
      <c r="F485" s="153"/>
      <c r="G485" s="11">
        <v>5474.9781412284665</v>
      </c>
      <c r="H485" s="11">
        <v>5748.6130660797862</v>
      </c>
      <c r="I485" s="11">
        <v>6058.6887998193324</v>
      </c>
      <c r="J485" s="11">
        <v>6373.1120356477122</v>
      </c>
      <c r="K485" s="11">
        <v>6711.0784734536346</v>
      </c>
    </row>
    <row r="486" spans="2:11">
      <c r="B486" s="153" t="s">
        <v>975</v>
      </c>
      <c r="C486" s="153" t="s">
        <v>866</v>
      </c>
      <c r="D486" s="153" t="s">
        <v>867</v>
      </c>
      <c r="E486" s="153" t="s">
        <v>850</v>
      </c>
      <c r="F486" s="153"/>
      <c r="G486" s="11">
        <v>1843.5423046041542</v>
      </c>
      <c r="H486" s="11">
        <v>1935.681039585003</v>
      </c>
      <c r="I486" s="11">
        <v>2040.0901747512967</v>
      </c>
      <c r="J486" s="11">
        <v>2145.9632069073823</v>
      </c>
      <c r="K486" s="11">
        <v>2259.7637389934862</v>
      </c>
    </row>
    <row r="487" spans="2:11">
      <c r="B487" s="153" t="s">
        <v>975</v>
      </c>
      <c r="C487" s="153" t="s">
        <v>866</v>
      </c>
      <c r="D487" s="153" t="s">
        <v>867</v>
      </c>
      <c r="E487" s="153" t="s">
        <v>849</v>
      </c>
      <c r="F487" s="153"/>
      <c r="G487" s="11">
        <v>5608.6738519113378</v>
      </c>
      <c r="H487" s="11">
        <v>5888.9907789190083</v>
      </c>
      <c r="I487" s="11">
        <v>6206.6383776995563</v>
      </c>
      <c r="J487" s="11">
        <v>6528.7396419848383</v>
      </c>
      <c r="K487" s="11">
        <v>6874.959019240724</v>
      </c>
    </row>
    <row r="488" spans="2:11">
      <c r="B488" s="153" t="s">
        <v>975</v>
      </c>
      <c r="C488" s="153" t="s">
        <v>866</v>
      </c>
      <c r="D488" s="153" t="s">
        <v>867</v>
      </c>
      <c r="E488" s="153" t="s">
        <v>852</v>
      </c>
      <c r="F488" s="153"/>
      <c r="G488" s="11">
        <v>2520.3311620790082</v>
      </c>
      <c r="H488" s="11">
        <v>2646.2952500344695</v>
      </c>
      <c r="I488" s="11">
        <v>2789.0343650025047</v>
      </c>
      <c r="J488" s="11">
        <v>2933.7747929820353</v>
      </c>
      <c r="K488" s="11">
        <v>3089.3530113725069</v>
      </c>
    </row>
    <row r="489" spans="2:11">
      <c r="B489" s="153" t="s">
        <v>975</v>
      </c>
      <c r="C489" s="153" t="s">
        <v>866</v>
      </c>
      <c r="D489" s="153" t="s">
        <v>867</v>
      </c>
      <c r="E489" s="153" t="s">
        <v>968</v>
      </c>
      <c r="F489" s="153"/>
      <c r="G489" s="11">
        <v>167.0399713539457</v>
      </c>
      <c r="H489" s="11">
        <v>172.69151153560753</v>
      </c>
      <c r="I489" s="11">
        <v>178.32050049049965</v>
      </c>
      <c r="J489" s="11">
        <v>183.7971194866505</v>
      </c>
      <c r="K489" s="11">
        <v>189.67643700413731</v>
      </c>
    </row>
    <row r="490" spans="2:11">
      <c r="B490" s="153" t="s">
        <v>975</v>
      </c>
      <c r="C490" s="153" t="s">
        <v>866</v>
      </c>
      <c r="D490" s="153" t="s">
        <v>867</v>
      </c>
      <c r="E490" s="153" t="s">
        <v>855</v>
      </c>
      <c r="F490" s="153"/>
      <c r="G490" s="11">
        <v>261.25419120151264</v>
      </c>
      <c r="H490" s="11">
        <v>270.09332441756385</v>
      </c>
      <c r="I490" s="11">
        <v>278.89718701866849</v>
      </c>
      <c r="J490" s="11">
        <v>287.46273965113681</v>
      </c>
      <c r="K490" s="11">
        <v>296.65812163305321</v>
      </c>
    </row>
    <row r="491" spans="2:11">
      <c r="B491" s="153" t="s">
        <v>975</v>
      </c>
      <c r="C491" s="153" t="s">
        <v>866</v>
      </c>
      <c r="D491" s="153" t="s">
        <v>867</v>
      </c>
      <c r="E491" s="153" t="s">
        <v>856</v>
      </c>
      <c r="F491" s="153"/>
      <c r="G491" s="11">
        <v>55.338643398597362</v>
      </c>
      <c r="H491" s="11">
        <v>57.210941173979137</v>
      </c>
      <c r="I491" s="11">
        <v>59.075767957320537</v>
      </c>
      <c r="J491" s="11">
        <v>60.890116123220267</v>
      </c>
      <c r="K491" s="11">
        <v>62.83787421303655</v>
      </c>
    </row>
    <row r="492" spans="2:11">
      <c r="B492" s="153" t="s">
        <v>975</v>
      </c>
      <c r="C492" s="153" t="s">
        <v>866</v>
      </c>
      <c r="D492" s="153" t="s">
        <v>867</v>
      </c>
      <c r="E492" s="153" t="s">
        <v>857</v>
      </c>
      <c r="F492" s="153"/>
      <c r="G492" s="11">
        <v>8438.9102590992443</v>
      </c>
      <c r="H492" s="11">
        <v>8724.4277914129907</v>
      </c>
      <c r="I492" s="11">
        <v>9008.8060288777287</v>
      </c>
      <c r="J492" s="11">
        <v>9285.4864895913215</v>
      </c>
      <c r="K492" s="11">
        <v>9582.5114023272727</v>
      </c>
    </row>
    <row r="493" spans="2:11">
      <c r="B493" s="153" t="s">
        <v>975</v>
      </c>
      <c r="C493" s="153" t="s">
        <v>866</v>
      </c>
      <c r="D493" s="153" t="s">
        <v>867</v>
      </c>
      <c r="E493" s="153" t="s">
        <v>860</v>
      </c>
      <c r="F493" s="153"/>
      <c r="G493" s="11">
        <v>225.84531649038979</v>
      </c>
      <c r="H493" s="11">
        <v>233.48644496185619</v>
      </c>
      <c r="I493" s="11">
        <v>241.09708319253912</v>
      </c>
      <c r="J493" s="11">
        <v>248.50171060271828</v>
      </c>
      <c r="K493" s="11">
        <v>256.45080395278092</v>
      </c>
    </row>
    <row r="494" spans="2:11">
      <c r="B494" s="153" t="s">
        <v>975</v>
      </c>
      <c r="C494" s="153" t="s">
        <v>866</v>
      </c>
      <c r="D494" s="153" t="s">
        <v>867</v>
      </c>
      <c r="E494" s="153" t="s">
        <v>862</v>
      </c>
      <c r="F494" s="153"/>
      <c r="G494" s="11">
        <v>57.78728465034439</v>
      </c>
      <c r="H494" s="11">
        <v>59.742428431460908</v>
      </c>
      <c r="I494" s="11">
        <v>61.68977064179176</v>
      </c>
      <c r="J494" s="11">
        <v>63.584400641347109</v>
      </c>
      <c r="K494" s="11">
        <v>65.618343728016228</v>
      </c>
    </row>
    <row r="495" spans="2:11">
      <c r="B495" s="153" t="s">
        <v>975</v>
      </c>
      <c r="C495" s="153" t="s">
        <v>866</v>
      </c>
      <c r="D495" s="153" t="s">
        <v>867</v>
      </c>
      <c r="E495" s="153" t="s">
        <v>877</v>
      </c>
      <c r="F495" s="153"/>
      <c r="G495" s="11">
        <v>14.309538813540568</v>
      </c>
      <c r="H495" s="11">
        <v>14.793680021960762</v>
      </c>
      <c r="I495" s="11">
        <v>15.27588937148432</v>
      </c>
      <c r="J495" s="11">
        <v>15.745045894065003</v>
      </c>
      <c r="K495" s="11">
        <v>16.248699729321835</v>
      </c>
    </row>
    <row r="496" spans="2:11">
      <c r="B496" s="153" t="s">
        <v>975</v>
      </c>
      <c r="C496" s="153" t="s">
        <v>866</v>
      </c>
      <c r="D496" s="153" t="s">
        <v>867</v>
      </c>
      <c r="E496" s="153" t="s">
        <v>872</v>
      </c>
      <c r="F496" s="153"/>
      <c r="G496" s="11">
        <v>32.01389235199288</v>
      </c>
      <c r="H496" s="11">
        <v>33.097033096882683</v>
      </c>
      <c r="I496" s="11">
        <v>34.175851807110007</v>
      </c>
      <c r="J496" s="11">
        <v>35.225468192784213</v>
      </c>
      <c r="K496" s="11">
        <v>36.352263393851295</v>
      </c>
    </row>
    <row r="497" spans="2:11">
      <c r="B497" s="153" t="s">
        <v>975</v>
      </c>
      <c r="C497" s="153" t="s">
        <v>866</v>
      </c>
      <c r="D497" s="153" t="s">
        <v>867</v>
      </c>
      <c r="E497" s="153" t="s">
        <v>972</v>
      </c>
      <c r="F497" s="153"/>
      <c r="G497" s="11">
        <v>3.2444868352804632</v>
      </c>
      <c r="H497" s="11">
        <v>3.3542590506959393</v>
      </c>
      <c r="I497" s="11">
        <v>3.4635932442548465</v>
      </c>
      <c r="J497" s="11">
        <v>3.5699678927346854</v>
      </c>
      <c r="K497" s="11">
        <v>3.6841643220761418</v>
      </c>
    </row>
    <row r="498" spans="2:11">
      <c r="B498" s="153" t="s">
        <v>975</v>
      </c>
      <c r="C498" s="153" t="s">
        <v>866</v>
      </c>
      <c r="D498" s="153" t="s">
        <v>867</v>
      </c>
      <c r="E498" s="153" t="s">
        <v>947</v>
      </c>
      <c r="F498" s="153"/>
      <c r="G498" s="11">
        <v>13.663615558819306</v>
      </c>
      <c r="H498" s="11">
        <v>14.125902948666987</v>
      </c>
      <c r="I498" s="11">
        <v>14.586345682469389</v>
      </c>
      <c r="J498" s="11">
        <v>15.034324785428952</v>
      </c>
      <c r="K498" s="11">
        <v>15.515244014856695</v>
      </c>
    </row>
    <row r="499" spans="2:11">
      <c r="B499" s="153" t="s">
        <v>975</v>
      </c>
      <c r="C499" s="153" t="s">
        <v>866</v>
      </c>
      <c r="D499" s="153" t="s">
        <v>867</v>
      </c>
      <c r="E499" s="153" t="s">
        <v>885</v>
      </c>
      <c r="F499" s="153"/>
      <c r="G499" s="11">
        <v>-2111.9419440000001</v>
      </c>
      <c r="H499" s="11">
        <v>-2908.1885039999997</v>
      </c>
      <c r="I499" s="11">
        <v>-2977.9120560000001</v>
      </c>
      <c r="J499" s="11">
        <v>-2709.0345520000001</v>
      </c>
      <c r="K499" s="11">
        <v>-3219.6287899999998</v>
      </c>
    </row>
    <row r="500" spans="2:11">
      <c r="B500" s="153" t="s">
        <v>975</v>
      </c>
      <c r="C500" s="153" t="s">
        <v>874</v>
      </c>
      <c r="D500" s="153" t="s">
        <v>882</v>
      </c>
      <c r="E500" s="153" t="s">
        <v>860</v>
      </c>
      <c r="F500" s="153"/>
      <c r="G500" s="11">
        <v>69.372536016433585</v>
      </c>
      <c r="H500" s="11">
        <v>71.71964893571149</v>
      </c>
      <c r="I500" s="11">
        <v>74.057396217659502</v>
      </c>
      <c r="J500" s="11">
        <v>76.331863493241826</v>
      </c>
      <c r="K500" s="11">
        <v>78.773573479947174</v>
      </c>
    </row>
    <row r="501" spans="2:11">
      <c r="B501" s="153" t="s">
        <v>976</v>
      </c>
      <c r="C501" s="153" t="s">
        <v>866</v>
      </c>
      <c r="D501" s="153" t="s">
        <v>867</v>
      </c>
      <c r="E501" s="153" t="s">
        <v>869</v>
      </c>
      <c r="F501" s="153"/>
      <c r="G501" s="11">
        <v>3514.8607384432325</v>
      </c>
      <c r="H501" s="11">
        <v>3633.7806384842011</v>
      </c>
      <c r="I501" s="11">
        <v>3752.2260148471901</v>
      </c>
      <c r="J501" s="11">
        <v>3867.4652173743179</v>
      </c>
      <c r="K501" s="11">
        <v>3991.1780158354022</v>
      </c>
    </row>
    <row r="502" spans="2:11">
      <c r="B502" s="153" t="s">
        <v>976</v>
      </c>
      <c r="C502" s="153" t="s">
        <v>866</v>
      </c>
      <c r="D502" s="153" t="s">
        <v>867</v>
      </c>
      <c r="E502" s="153" t="s">
        <v>942</v>
      </c>
      <c r="F502" s="153"/>
      <c r="G502" s="11">
        <v>18.926173205836797</v>
      </c>
      <c r="H502" s="11">
        <v>19.566511129094891</v>
      </c>
      <c r="I502" s="11">
        <v>20.20429392485633</v>
      </c>
      <c r="J502" s="11">
        <v>20.824812707656509</v>
      </c>
      <c r="K502" s="11">
        <v>21.490958545482872</v>
      </c>
    </row>
    <row r="503" spans="2:11">
      <c r="B503" s="153" t="s">
        <v>976</v>
      </c>
      <c r="C503" s="153" t="s">
        <v>866</v>
      </c>
      <c r="D503" s="153" t="s">
        <v>867</v>
      </c>
      <c r="E503" s="153" t="s">
        <v>847</v>
      </c>
      <c r="F503" s="153"/>
      <c r="G503" s="11">
        <v>174906.5009999703</v>
      </c>
      <c r="H503" s="11">
        <v>182919.98788738463</v>
      </c>
      <c r="I503" s="11">
        <v>192183.70625114752</v>
      </c>
      <c r="J503" s="11">
        <v>201676.09369015569</v>
      </c>
      <c r="K503" s="11">
        <v>211998.49650774087</v>
      </c>
    </row>
    <row r="504" spans="2:11">
      <c r="B504" s="153" t="s">
        <v>976</v>
      </c>
      <c r="C504" s="153" t="s">
        <v>866</v>
      </c>
      <c r="D504" s="153" t="s">
        <v>867</v>
      </c>
      <c r="E504" s="153" t="s">
        <v>880</v>
      </c>
      <c r="F504" s="153"/>
      <c r="G504" s="11">
        <v>5474.9781412284665</v>
      </c>
      <c r="H504" s="11">
        <v>5748.6130660797862</v>
      </c>
      <c r="I504" s="11">
        <v>6058.6887998193324</v>
      </c>
      <c r="J504" s="11">
        <v>6373.1120356477122</v>
      </c>
      <c r="K504" s="11">
        <v>6711.0784734536346</v>
      </c>
    </row>
    <row r="505" spans="2:11">
      <c r="B505" s="153" t="s">
        <v>976</v>
      </c>
      <c r="C505" s="153" t="s">
        <v>866</v>
      </c>
      <c r="D505" s="153" t="s">
        <v>867</v>
      </c>
      <c r="E505" s="153" t="s">
        <v>850</v>
      </c>
      <c r="F505" s="153"/>
      <c r="G505" s="11">
        <v>42.875101319702189</v>
      </c>
      <c r="H505" s="11">
        <v>45.0179637796018</v>
      </c>
      <c r="I505" s="11">
        <v>47.446197857972209</v>
      </c>
      <c r="J505" s="11">
        <v>49.908477659948836</v>
      </c>
      <c r="K505" s="11">
        <v>52.555126630922885</v>
      </c>
    </row>
    <row r="506" spans="2:11">
      <c r="B506" s="153" t="s">
        <v>976</v>
      </c>
      <c r="C506" s="153" t="s">
        <v>866</v>
      </c>
      <c r="D506" s="153" t="s">
        <v>867</v>
      </c>
      <c r="E506" s="153" t="s">
        <v>849</v>
      </c>
      <c r="F506" s="153"/>
      <c r="G506" s="11">
        <v>86875.303469698905</v>
      </c>
      <c r="H506" s="11">
        <v>90855.567789289227</v>
      </c>
      <c r="I506" s="11">
        <v>95456.816682318429</v>
      </c>
      <c r="J506" s="11">
        <v>100171.6445171965</v>
      </c>
      <c r="K506" s="11">
        <v>105298.73740503799</v>
      </c>
    </row>
    <row r="507" spans="2:11">
      <c r="B507" s="153" t="s">
        <v>976</v>
      </c>
      <c r="C507" s="153" t="s">
        <v>866</v>
      </c>
      <c r="D507" s="153" t="s">
        <v>867</v>
      </c>
      <c r="E507" s="153" t="s">
        <v>855</v>
      </c>
      <c r="F507" s="153"/>
      <c r="G507" s="11">
        <v>162.22434177430304</v>
      </c>
      <c r="H507" s="11">
        <v>167.71295254542466</v>
      </c>
      <c r="I507" s="11">
        <v>173.17966222371641</v>
      </c>
      <c r="J507" s="11">
        <v>178.49839464804538</v>
      </c>
      <c r="K507" s="11">
        <v>184.20821611548001</v>
      </c>
    </row>
    <row r="508" spans="2:11">
      <c r="B508" s="153" t="s">
        <v>976</v>
      </c>
      <c r="C508" s="153" t="s">
        <v>866</v>
      </c>
      <c r="D508" s="153" t="s">
        <v>867</v>
      </c>
      <c r="E508" s="153" t="s">
        <v>856</v>
      </c>
      <c r="F508" s="153"/>
      <c r="G508" s="11">
        <v>793.06073212047045</v>
      </c>
      <c r="H508" s="11">
        <v>819.89272064242675</v>
      </c>
      <c r="I508" s="11">
        <v>846.61764202190659</v>
      </c>
      <c r="J508" s="11">
        <v>872.61915193254424</v>
      </c>
      <c r="K508" s="11">
        <v>900.53256581183041</v>
      </c>
    </row>
    <row r="509" spans="2:11">
      <c r="B509" s="153" t="s">
        <v>976</v>
      </c>
      <c r="C509" s="153" t="s">
        <v>866</v>
      </c>
      <c r="D509" s="153" t="s">
        <v>867</v>
      </c>
      <c r="E509" s="153" t="s">
        <v>857</v>
      </c>
      <c r="F509" s="153"/>
      <c r="G509" s="11">
        <v>11247.554363018344</v>
      </c>
      <c r="H509" s="11">
        <v>11628.098043149443</v>
      </c>
      <c r="I509" s="11">
        <v>12007.123247511005</v>
      </c>
      <c r="J509" s="11">
        <v>12375.888695597812</v>
      </c>
      <c r="K509" s="11">
        <v>12771.769650673281</v>
      </c>
    </row>
    <row r="510" spans="2:11">
      <c r="B510" s="153" t="s">
        <v>976</v>
      </c>
      <c r="C510" s="153" t="s">
        <v>866</v>
      </c>
      <c r="D510" s="153" t="s">
        <v>867</v>
      </c>
      <c r="E510" s="153" t="s">
        <v>949</v>
      </c>
      <c r="F510" s="153"/>
      <c r="G510" s="11">
        <v>139.24256001437689</v>
      </c>
      <c r="H510" s="11">
        <v>143.95361759263309</v>
      </c>
      <c r="I510" s="11">
        <v>148.64587673287818</v>
      </c>
      <c r="J510" s="11">
        <v>153.21112206347968</v>
      </c>
      <c r="K510" s="11">
        <v>158.11205215605955</v>
      </c>
    </row>
    <row r="511" spans="2:11">
      <c r="B511" s="153" t="s">
        <v>976</v>
      </c>
      <c r="C511" s="153" t="s">
        <v>866</v>
      </c>
      <c r="D511" s="153" t="s">
        <v>867</v>
      </c>
      <c r="E511" s="153" t="s">
        <v>860</v>
      </c>
      <c r="F511" s="153"/>
      <c r="G511" s="11">
        <v>14.822978855025962</v>
      </c>
      <c r="H511" s="11">
        <v>15.324491516528964</v>
      </c>
      <c r="I511" s="11">
        <v>15.824003002176555</v>
      </c>
      <c r="J511" s="11">
        <v>16.309993312872688</v>
      </c>
      <c r="K511" s="11">
        <v>16.831718733065845</v>
      </c>
    </row>
    <row r="512" spans="2:11">
      <c r="B512" s="153" t="s">
        <v>976</v>
      </c>
      <c r="C512" s="153" t="s">
        <v>866</v>
      </c>
      <c r="D512" s="153" t="s">
        <v>867</v>
      </c>
      <c r="E512" s="153" t="s">
        <v>861</v>
      </c>
      <c r="F512" s="153"/>
      <c r="G512" s="11">
        <v>63.139876806319322</v>
      </c>
      <c r="H512" s="11">
        <v>65.276117299799637</v>
      </c>
      <c r="I512" s="11">
        <v>67.403833595936476</v>
      </c>
      <c r="J512" s="11">
        <v>69.473955171804093</v>
      </c>
      <c r="K512" s="11">
        <v>71.696293817760662</v>
      </c>
    </row>
    <row r="513" spans="2:11">
      <c r="B513" s="153" t="s">
        <v>976</v>
      </c>
      <c r="C513" s="153" t="s">
        <v>866</v>
      </c>
      <c r="D513" s="153" t="s">
        <v>867</v>
      </c>
      <c r="E513" s="153" t="s">
        <v>862</v>
      </c>
      <c r="F513" s="153"/>
      <c r="G513" s="11">
        <v>1959.3975117394002</v>
      </c>
      <c r="H513" s="11">
        <v>2025.6907089884539</v>
      </c>
      <c r="I513" s="11">
        <v>2091.7193778299588</v>
      </c>
      <c r="J513" s="11">
        <v>2155.9607300453799</v>
      </c>
      <c r="K513" s="11">
        <v>2224.9257808719253</v>
      </c>
    </row>
    <row r="514" spans="2:11">
      <c r="B514" s="153" t="s">
        <v>976</v>
      </c>
      <c r="C514" s="153" t="s">
        <v>866</v>
      </c>
      <c r="D514" s="153" t="s">
        <v>867</v>
      </c>
      <c r="E514" s="153" t="s">
        <v>977</v>
      </c>
      <c r="F514" s="153"/>
      <c r="G514" s="11">
        <v>835.45536009860427</v>
      </c>
      <c r="H514" s="11">
        <v>863.72170556855917</v>
      </c>
      <c r="I514" s="11">
        <v>891.87526041044566</v>
      </c>
      <c r="J514" s="11">
        <v>919.26673239445927</v>
      </c>
      <c r="K514" s="11">
        <v>948.67231295037288</v>
      </c>
    </row>
    <row r="515" spans="2:11">
      <c r="B515" s="153" t="s">
        <v>976</v>
      </c>
      <c r="C515" s="153" t="s">
        <v>866</v>
      </c>
      <c r="D515" s="153" t="s">
        <v>867</v>
      </c>
      <c r="E515" s="153" t="s">
        <v>870</v>
      </c>
      <c r="F515" s="153"/>
      <c r="G515" s="11">
        <v>2925.7538560662761</v>
      </c>
      <c r="H515" s="11">
        <v>3024.7422319932211</v>
      </c>
      <c r="I515" s="11">
        <v>3123.3356166007493</v>
      </c>
      <c r="J515" s="11">
        <v>3219.2601969051962</v>
      </c>
      <c r="K515" s="11">
        <v>3322.2381593557307</v>
      </c>
    </row>
    <row r="516" spans="2:11">
      <c r="B516" s="153" t="s">
        <v>976</v>
      </c>
      <c r="C516" s="153" t="s">
        <v>866</v>
      </c>
      <c r="D516" s="153" t="s">
        <v>867</v>
      </c>
      <c r="E516" s="153" t="s">
        <v>961</v>
      </c>
      <c r="F516" s="153"/>
      <c r="G516" s="11">
        <v>556.9702400917738</v>
      </c>
      <c r="H516" s="11">
        <v>575.81447040595799</v>
      </c>
      <c r="I516" s="11">
        <v>594.58350696809293</v>
      </c>
      <c r="J516" s="11">
        <v>612.84448829162238</v>
      </c>
      <c r="K516" s="11">
        <v>632.44820866314808</v>
      </c>
    </row>
    <row r="517" spans="2:11">
      <c r="B517" s="153" t="s">
        <v>976</v>
      </c>
      <c r="C517" s="153" t="s">
        <v>866</v>
      </c>
      <c r="D517" s="153" t="s">
        <v>867</v>
      </c>
      <c r="E517" s="153" t="s">
        <v>933</v>
      </c>
      <c r="F517" s="153"/>
      <c r="G517" s="11">
        <v>1760.0275808265744</v>
      </c>
      <c r="H517" s="11">
        <v>1819.5754035018892</v>
      </c>
      <c r="I517" s="11">
        <v>1878.8856137017324</v>
      </c>
      <c r="J517" s="11">
        <v>1936.5903678679067</v>
      </c>
      <c r="K517" s="11">
        <v>1998.5381813363813</v>
      </c>
    </row>
    <row r="518" spans="2:11">
      <c r="B518" s="153" t="s">
        <v>976</v>
      </c>
      <c r="C518" s="153" t="s">
        <v>866</v>
      </c>
      <c r="D518" s="153" t="s">
        <v>867</v>
      </c>
      <c r="E518" s="153" t="s">
        <v>863</v>
      </c>
      <c r="F518" s="153"/>
      <c r="G518" s="11">
        <v>16.222434177430305</v>
      </c>
      <c r="H518" s="11">
        <v>16.771295254542466</v>
      </c>
      <c r="I518" s="11">
        <v>17.317966222371645</v>
      </c>
      <c r="J518" s="11">
        <v>17.849839464804543</v>
      </c>
      <c r="K518" s="11">
        <v>18.420821611548007</v>
      </c>
    </row>
    <row r="519" spans="2:11">
      <c r="B519" s="153" t="s">
        <v>976</v>
      </c>
      <c r="C519" s="153" t="s">
        <v>866</v>
      </c>
      <c r="D519" s="153" t="s">
        <v>867</v>
      </c>
      <c r="E519" s="153" t="s">
        <v>871</v>
      </c>
      <c r="F519" s="153"/>
      <c r="G519" s="11">
        <v>84.126299152716669</v>
      </c>
      <c r="H519" s="11">
        <v>86.972582926249231</v>
      </c>
      <c r="I519" s="11">
        <v>89.80750923106271</v>
      </c>
      <c r="J519" s="11">
        <v>92.565697491520368</v>
      </c>
      <c r="K519" s="11">
        <v>95.526696707940658</v>
      </c>
    </row>
    <row r="520" spans="2:11">
      <c r="B520" s="153" t="s">
        <v>976</v>
      </c>
      <c r="C520" s="153" t="s">
        <v>866</v>
      </c>
      <c r="D520" s="153" t="s">
        <v>867</v>
      </c>
      <c r="E520" s="153" t="s">
        <v>877</v>
      </c>
      <c r="F520" s="153"/>
      <c r="G520" s="11">
        <v>87.224784085207276</v>
      </c>
      <c r="H520" s="11">
        <v>90.175900324623939</v>
      </c>
      <c r="I520" s="11">
        <v>93.115240784447863</v>
      </c>
      <c r="J520" s="11">
        <v>95.975016834361057</v>
      </c>
      <c r="K520" s="11">
        <v>99.04507364097131</v>
      </c>
    </row>
    <row r="521" spans="2:11">
      <c r="B521" s="153" t="s">
        <v>976</v>
      </c>
      <c r="C521" s="153" t="s">
        <v>866</v>
      </c>
      <c r="D521" s="153" t="s">
        <v>867</v>
      </c>
      <c r="E521" s="153" t="s">
        <v>872</v>
      </c>
      <c r="F521" s="153"/>
      <c r="G521" s="11">
        <v>110.28010753817122</v>
      </c>
      <c r="H521" s="11">
        <v>114.01126514037971</v>
      </c>
      <c r="I521" s="11">
        <v>117.72753437968244</v>
      </c>
      <c r="J521" s="11">
        <v>121.34320868174127</v>
      </c>
      <c r="K521" s="11">
        <v>125.22474531530335</v>
      </c>
    </row>
    <row r="522" spans="2:11">
      <c r="B522" s="153" t="s">
        <v>976</v>
      </c>
      <c r="C522" s="153" t="s">
        <v>866</v>
      </c>
      <c r="D522" s="153" t="s">
        <v>867</v>
      </c>
      <c r="E522" s="153" t="s">
        <v>864</v>
      </c>
      <c r="F522" s="153"/>
      <c r="G522" s="11">
        <v>441.25020962610427</v>
      </c>
      <c r="H522" s="11">
        <v>456.17923092355511</v>
      </c>
      <c r="I522" s="11">
        <v>471.04868124850867</v>
      </c>
      <c r="J522" s="11">
        <v>485.51563344268351</v>
      </c>
      <c r="K522" s="11">
        <v>501.04634783410575</v>
      </c>
    </row>
    <row r="523" spans="2:11">
      <c r="B523" s="153" t="s">
        <v>976</v>
      </c>
      <c r="C523" s="153" t="s">
        <v>866</v>
      </c>
      <c r="D523" s="153" t="s">
        <v>867</v>
      </c>
      <c r="E523" s="153" t="s">
        <v>885</v>
      </c>
      <c r="F523" s="153"/>
      <c r="G523" s="11">
        <v>-14865.263856000001</v>
      </c>
      <c r="H523" s="11">
        <v>-20394.062987999998</v>
      </c>
      <c r="I523" s="11">
        <v>-20823.358556000003</v>
      </c>
      <c r="J523" s="11">
        <v>-18902.586567999999</v>
      </c>
      <c r="K523" s="11">
        <v>-22430.644639999999</v>
      </c>
    </row>
    <row r="524" spans="2:11">
      <c r="B524" s="153" t="s">
        <v>978</v>
      </c>
      <c r="C524" s="153" t="s">
        <v>866</v>
      </c>
      <c r="D524" s="153" t="s">
        <v>867</v>
      </c>
      <c r="E524" s="153" t="s">
        <v>869</v>
      </c>
      <c r="F524" s="153"/>
      <c r="G524" s="11">
        <v>108.14956117601544</v>
      </c>
      <c r="H524" s="11">
        <v>111.80863502319797</v>
      </c>
      <c r="I524" s="11">
        <v>115.45310814182821</v>
      </c>
      <c r="J524" s="11">
        <v>118.99892975782282</v>
      </c>
      <c r="K524" s="11">
        <v>122.80547740253803</v>
      </c>
    </row>
    <row r="525" spans="2:11">
      <c r="B525" s="153" t="s">
        <v>978</v>
      </c>
      <c r="C525" s="153" t="s">
        <v>866</v>
      </c>
      <c r="D525" s="153" t="s">
        <v>867</v>
      </c>
      <c r="E525" s="153" t="s">
        <v>847</v>
      </c>
      <c r="F525" s="153"/>
      <c r="G525" s="11">
        <v>20379.740089172068</v>
      </c>
      <c r="H525" s="11">
        <v>21398.302812883467</v>
      </c>
      <c r="I525" s="11">
        <v>22552.510683410848</v>
      </c>
      <c r="J525" s="11">
        <v>23722.901442768482</v>
      </c>
      <c r="K525" s="11">
        <v>24980.928047382942</v>
      </c>
    </row>
    <row r="526" spans="2:11">
      <c r="B526" s="153" t="s">
        <v>978</v>
      </c>
      <c r="C526" s="153" t="s">
        <v>866</v>
      </c>
      <c r="D526" s="153" t="s">
        <v>867</v>
      </c>
      <c r="E526" s="153" t="s">
        <v>850</v>
      </c>
      <c r="F526" s="153"/>
      <c r="G526" s="11">
        <v>291.1943773925413</v>
      </c>
      <c r="H526" s="11">
        <v>305.74803395874932</v>
      </c>
      <c r="I526" s="11">
        <v>322.23984596268963</v>
      </c>
      <c r="J526" s="11">
        <v>338.96288595171313</v>
      </c>
      <c r="K526" s="11">
        <v>356.93810409831718</v>
      </c>
    </row>
    <row r="527" spans="2:11">
      <c r="B527" s="153" t="s">
        <v>978</v>
      </c>
      <c r="C527" s="153" t="s">
        <v>866</v>
      </c>
      <c r="D527" s="153" t="s">
        <v>867</v>
      </c>
      <c r="E527" s="153" t="s">
        <v>849</v>
      </c>
      <c r="F527" s="153"/>
      <c r="G527" s="11">
        <v>11745.438152749784</v>
      </c>
      <c r="H527" s="11">
        <v>12332.465535027584</v>
      </c>
      <c r="I527" s="11">
        <v>12997.669168605775</v>
      </c>
      <c r="J527" s="11">
        <v>13672.199472644768</v>
      </c>
      <c r="K527" s="11">
        <v>14397.23686833087</v>
      </c>
    </row>
    <row r="528" spans="2:11">
      <c r="B528" s="153" t="s">
        <v>978</v>
      </c>
      <c r="C528" s="153" t="s">
        <v>866</v>
      </c>
      <c r="D528" s="153" t="s">
        <v>867</v>
      </c>
      <c r="E528" s="153" t="s">
        <v>852</v>
      </c>
      <c r="F528" s="153"/>
      <c r="G528" s="11">
        <v>656.997376947416</v>
      </c>
      <c r="H528" s="11">
        <v>689.83356792957443</v>
      </c>
      <c r="I528" s="11">
        <v>727.04265597831989</v>
      </c>
      <c r="J528" s="11">
        <v>764.77344427772539</v>
      </c>
      <c r="K528" s="11">
        <v>805.32941681443617</v>
      </c>
    </row>
    <row r="529" spans="2:11">
      <c r="B529" s="153" t="s">
        <v>978</v>
      </c>
      <c r="C529" s="153" t="s">
        <v>866</v>
      </c>
      <c r="D529" s="153" t="s">
        <v>867</v>
      </c>
      <c r="E529" s="153" t="s">
        <v>957</v>
      </c>
      <c r="F529" s="153"/>
      <c r="G529" s="11">
        <v>54.074780591434347</v>
      </c>
      <c r="H529" s="11">
        <v>55.904317515141557</v>
      </c>
      <c r="I529" s="11">
        <v>57.726554074572157</v>
      </c>
      <c r="J529" s="11">
        <v>59.499464882681814</v>
      </c>
      <c r="K529" s="11">
        <v>61.402738705160033</v>
      </c>
    </row>
    <row r="530" spans="2:11">
      <c r="B530" s="153" t="s">
        <v>978</v>
      </c>
      <c r="C530" s="153" t="s">
        <v>866</v>
      </c>
      <c r="D530" s="153" t="s">
        <v>867</v>
      </c>
      <c r="E530" s="153" t="s">
        <v>979</v>
      </c>
      <c r="F530" s="153"/>
      <c r="G530" s="11">
        <v>1730.3929789258991</v>
      </c>
      <c r="H530" s="11">
        <v>1026.5495235508652</v>
      </c>
      <c r="I530" s="11">
        <v>1079.2115095437491</v>
      </c>
      <c r="J530" s="11">
        <v>1131.6644547452495</v>
      </c>
      <c r="K530" s="11">
        <v>1187.3038265772659</v>
      </c>
    </row>
    <row r="531" spans="2:11">
      <c r="B531" s="153" t="s">
        <v>978</v>
      </c>
      <c r="C531" s="153" t="s">
        <v>866</v>
      </c>
      <c r="D531" s="153" t="s">
        <v>867</v>
      </c>
      <c r="E531" s="153" t="s">
        <v>855</v>
      </c>
      <c r="F531" s="153"/>
      <c r="G531" s="11">
        <v>6288.8926568013685</v>
      </c>
      <c r="H531" s="11">
        <v>6459.2634042470227</v>
      </c>
      <c r="I531" s="11">
        <v>6670.8751390320476</v>
      </c>
      <c r="J531" s="11">
        <v>6876.8264583301561</v>
      </c>
      <c r="K531" s="11">
        <v>7097.8841892607288</v>
      </c>
    </row>
    <row r="532" spans="2:11">
      <c r="B532" s="153" t="s">
        <v>978</v>
      </c>
      <c r="C532" s="153" t="s">
        <v>866</v>
      </c>
      <c r="D532" s="153" t="s">
        <v>867</v>
      </c>
      <c r="E532" s="153" t="s">
        <v>856</v>
      </c>
      <c r="F532" s="153"/>
      <c r="G532" s="11">
        <v>129.77947341944244</v>
      </c>
      <c r="H532" s="11">
        <v>134.17036203633972</v>
      </c>
      <c r="I532" s="11">
        <v>138.54372977897316</v>
      </c>
      <c r="J532" s="11">
        <v>142.79871571843634</v>
      </c>
      <c r="K532" s="11">
        <v>147.36657289238406</v>
      </c>
    </row>
    <row r="533" spans="2:11">
      <c r="B533" s="153" t="s">
        <v>978</v>
      </c>
      <c r="C533" s="153" t="s">
        <v>866</v>
      </c>
      <c r="D533" s="153" t="s">
        <v>867</v>
      </c>
      <c r="E533" s="153" t="s">
        <v>857</v>
      </c>
      <c r="F533" s="153"/>
      <c r="G533" s="11">
        <v>246474.85033493116</v>
      </c>
      <c r="H533" s="11">
        <v>251401.51244867887</v>
      </c>
      <c r="I533" s="11">
        <v>259714.09056185369</v>
      </c>
      <c r="J533" s="11">
        <v>267809.13212138333</v>
      </c>
      <c r="K533" s="11">
        <v>276495.28621481161</v>
      </c>
    </row>
    <row r="534" spans="2:11">
      <c r="B534" s="153" t="s">
        <v>978</v>
      </c>
      <c r="C534" s="153" t="s">
        <v>866</v>
      </c>
      <c r="D534" s="153" t="s">
        <v>867</v>
      </c>
      <c r="E534" s="153" t="s">
        <v>860</v>
      </c>
      <c r="F534" s="153"/>
      <c r="G534" s="11">
        <v>81.112170883724886</v>
      </c>
      <c r="H534" s="11">
        <v>83.856476269169761</v>
      </c>
      <c r="I534" s="11">
        <v>86.589831108200187</v>
      </c>
      <c r="J534" s="11">
        <v>89.249197320252321</v>
      </c>
      <c r="K534" s="11">
        <v>92.104108053849032</v>
      </c>
    </row>
    <row r="535" spans="2:11">
      <c r="B535" s="153" t="s">
        <v>978</v>
      </c>
      <c r="C535" s="153" t="s">
        <v>866</v>
      </c>
      <c r="D535" s="153" t="s">
        <v>867</v>
      </c>
      <c r="E535" s="153" t="s">
        <v>861</v>
      </c>
      <c r="F535" s="153"/>
      <c r="G535" s="11">
        <v>18476.962605665227</v>
      </c>
      <c r="H535" s="11">
        <v>15145.724531045256</v>
      </c>
      <c r="I535" s="11">
        <v>15750.747650709838</v>
      </c>
      <c r="J535" s="11">
        <v>16346.447262859698</v>
      </c>
      <c r="K535" s="11">
        <v>16982.06120848946</v>
      </c>
    </row>
    <row r="536" spans="2:11">
      <c r="B536" s="153" t="s">
        <v>978</v>
      </c>
      <c r="C536" s="153" t="s">
        <v>866</v>
      </c>
      <c r="D536" s="153" t="s">
        <v>867</v>
      </c>
      <c r="E536" s="153" t="s">
        <v>864</v>
      </c>
      <c r="F536" s="153"/>
      <c r="G536" s="11">
        <v>32.44486835486061</v>
      </c>
      <c r="H536" s="11">
        <v>33.542590509084931</v>
      </c>
      <c r="I536" s="11">
        <v>34.63593244474329</v>
      </c>
      <c r="J536" s="11">
        <v>35.699678929609085</v>
      </c>
      <c r="K536" s="11">
        <v>36.841643223096014</v>
      </c>
    </row>
    <row r="537" spans="2:11">
      <c r="B537" s="153" t="s">
        <v>978</v>
      </c>
      <c r="C537" s="153" t="s">
        <v>866</v>
      </c>
      <c r="D537" s="153" t="s">
        <v>867</v>
      </c>
      <c r="E537" s="153" t="s">
        <v>885</v>
      </c>
      <c r="F537" s="153"/>
      <c r="G537" s="11">
        <v>-1615.4549280000001</v>
      </c>
      <c r="H537" s="11">
        <v>-2217.4565400000001</v>
      </c>
      <c r="I537" s="11">
        <v>-2264.3558419999999</v>
      </c>
      <c r="J537" s="11">
        <v>-2054.3502640000002</v>
      </c>
      <c r="K537" s="11">
        <v>-2435.1235799999999</v>
      </c>
    </row>
    <row r="538" spans="2:11">
      <c r="B538" s="153" t="s">
        <v>980</v>
      </c>
      <c r="C538" s="153" t="s">
        <v>866</v>
      </c>
      <c r="D538" s="153" t="s">
        <v>867</v>
      </c>
      <c r="E538" s="153" t="s">
        <v>869</v>
      </c>
      <c r="F538" s="153"/>
      <c r="G538" s="11">
        <v>162.22434176744977</v>
      </c>
      <c r="H538" s="11">
        <v>167.71295253833952</v>
      </c>
      <c r="I538" s="11">
        <v>173.17966221640037</v>
      </c>
      <c r="J538" s="11">
        <v>178.49839464050464</v>
      </c>
      <c r="K538" s="11">
        <v>184.20821610769806</v>
      </c>
    </row>
    <row r="539" spans="2:11">
      <c r="B539" s="153" t="s">
        <v>980</v>
      </c>
      <c r="C539" s="153" t="s">
        <v>866</v>
      </c>
      <c r="D539" s="153" t="s">
        <v>867</v>
      </c>
      <c r="E539" s="153" t="s">
        <v>847</v>
      </c>
      <c r="F539" s="153"/>
      <c r="G539" s="11">
        <v>23945.396139344593</v>
      </c>
      <c r="H539" s="11">
        <v>25111.225599099969</v>
      </c>
      <c r="I539" s="11">
        <v>26440.090183186101</v>
      </c>
      <c r="J539" s="11">
        <v>27791.783936576365</v>
      </c>
      <c r="K539" s="11">
        <v>29249.756085832098</v>
      </c>
    </row>
    <row r="540" spans="2:11">
      <c r="B540" s="153" t="s">
        <v>980</v>
      </c>
      <c r="C540" s="153" t="s">
        <v>866</v>
      </c>
      <c r="D540" s="153" t="s">
        <v>867</v>
      </c>
      <c r="E540" s="153" t="s">
        <v>850</v>
      </c>
      <c r="F540" s="153"/>
      <c r="G540" s="11">
        <v>705.04031009210485</v>
      </c>
      <c r="H540" s="11">
        <v>740.27764753760493</v>
      </c>
      <c r="I540" s="11">
        <v>780.20765014738959</v>
      </c>
      <c r="J540" s="11">
        <v>820.69750233862828</v>
      </c>
      <c r="K540" s="11">
        <v>864.21913036433352</v>
      </c>
    </row>
    <row r="541" spans="2:11">
      <c r="B541" s="153" t="s">
        <v>980</v>
      </c>
      <c r="C541" s="153" t="s">
        <v>866</v>
      </c>
      <c r="D541" s="153" t="s">
        <v>867</v>
      </c>
      <c r="E541" s="153" t="s">
        <v>849</v>
      </c>
      <c r="F541" s="153"/>
      <c r="G541" s="11">
        <v>11806.445501768643</v>
      </c>
      <c r="H541" s="11">
        <v>12381.265893164975</v>
      </c>
      <c r="I541" s="11">
        <v>13036.471896020133</v>
      </c>
      <c r="J541" s="11">
        <v>13702.933980907574</v>
      </c>
      <c r="K541" s="11">
        <v>14421.7973742344</v>
      </c>
    </row>
    <row r="542" spans="2:11">
      <c r="B542" s="153" t="s">
        <v>980</v>
      </c>
      <c r="C542" s="153" t="s">
        <v>866</v>
      </c>
      <c r="D542" s="153" t="s">
        <v>867</v>
      </c>
      <c r="E542" s="153" t="s">
        <v>852</v>
      </c>
      <c r="F542" s="153"/>
      <c r="G542" s="11">
        <v>821.24672118426997</v>
      </c>
      <c r="H542" s="11">
        <v>862.29195991196798</v>
      </c>
      <c r="I542" s="11">
        <v>908.80331997289989</v>
      </c>
      <c r="J542" s="11">
        <v>955.96680534715665</v>
      </c>
      <c r="K542" s="11">
        <v>1006.6617710180451</v>
      </c>
    </row>
    <row r="543" spans="2:11">
      <c r="B543" s="153" t="s">
        <v>980</v>
      </c>
      <c r="C543" s="153" t="s">
        <v>866</v>
      </c>
      <c r="D543" s="153" t="s">
        <v>867</v>
      </c>
      <c r="E543" s="153" t="s">
        <v>957</v>
      </c>
      <c r="F543" s="153"/>
      <c r="G543" s="11">
        <v>27.037390295717174</v>
      </c>
      <c r="H543" s="11">
        <v>27.952158757570778</v>
      </c>
      <c r="I543" s="11">
        <v>28.863277037286078</v>
      </c>
      <c r="J543" s="11">
        <v>29.749732441340907</v>
      </c>
      <c r="K543" s="11">
        <v>30.701369352580016</v>
      </c>
    </row>
    <row r="544" spans="2:11">
      <c r="B544" s="153" t="s">
        <v>980</v>
      </c>
      <c r="C544" s="153" t="s">
        <v>866</v>
      </c>
      <c r="D544" s="153" t="s">
        <v>867</v>
      </c>
      <c r="E544" s="153" t="s">
        <v>853</v>
      </c>
      <c r="F544" s="153"/>
      <c r="G544" s="11">
        <v>-807.32025176047466</v>
      </c>
      <c r="H544" s="11">
        <v>-834.63468916914633</v>
      </c>
      <c r="I544" s="11">
        <v>-861.84013432928225</v>
      </c>
      <c r="J544" s="11">
        <v>-888.30916081995429</v>
      </c>
      <c r="K544" s="11">
        <v>-916.7244680061591</v>
      </c>
    </row>
    <row r="545" spans="2:11">
      <c r="B545" s="153" t="s">
        <v>980</v>
      </c>
      <c r="C545" s="153" t="s">
        <v>866</v>
      </c>
      <c r="D545" s="153" t="s">
        <v>867</v>
      </c>
      <c r="E545" s="153" t="s">
        <v>856</v>
      </c>
      <c r="F545" s="153"/>
      <c r="G545" s="11">
        <v>324.44868354860608</v>
      </c>
      <c r="H545" s="11">
        <v>335.42590509084931</v>
      </c>
      <c r="I545" s="11">
        <v>346.35932444743281</v>
      </c>
      <c r="J545" s="11">
        <v>356.99678929609075</v>
      </c>
      <c r="K545" s="11">
        <v>368.41643223096003</v>
      </c>
    </row>
    <row r="546" spans="2:11">
      <c r="B546" s="153" t="s">
        <v>980</v>
      </c>
      <c r="C546" s="153" t="s">
        <v>866</v>
      </c>
      <c r="D546" s="153" t="s">
        <v>867</v>
      </c>
      <c r="E546" s="153" t="s">
        <v>857</v>
      </c>
      <c r="F546" s="153"/>
      <c r="G546" s="11">
        <v>1622.2434177430305</v>
      </c>
      <c r="H546" s="11">
        <v>1677.1295254542465</v>
      </c>
      <c r="I546" s="11">
        <v>1731.7966222371642</v>
      </c>
      <c r="J546" s="11">
        <v>1784.9839464804538</v>
      </c>
      <c r="K546" s="11">
        <v>1842.0821611548001</v>
      </c>
    </row>
    <row r="547" spans="2:11">
      <c r="B547" s="153" t="s">
        <v>980</v>
      </c>
      <c r="C547" s="153" t="s">
        <v>866</v>
      </c>
      <c r="D547" s="153" t="s">
        <v>867</v>
      </c>
      <c r="E547" s="153" t="s">
        <v>860</v>
      </c>
      <c r="F547" s="153"/>
      <c r="G547" s="11">
        <v>108.1452352004214</v>
      </c>
      <c r="H547" s="11">
        <v>111.80416268488192</v>
      </c>
      <c r="I547" s="11">
        <v>115.44849002481834</v>
      </c>
      <c r="J547" s="11">
        <v>118.99416980817301</v>
      </c>
      <c r="K547" s="11">
        <v>122.80056519122364</v>
      </c>
    </row>
    <row r="548" spans="2:11">
      <c r="B548" s="153" t="s">
        <v>980</v>
      </c>
      <c r="C548" s="153" t="s">
        <v>866</v>
      </c>
      <c r="D548" s="153" t="s">
        <v>867</v>
      </c>
      <c r="E548" s="153" t="s">
        <v>870</v>
      </c>
      <c r="F548" s="153"/>
      <c r="G548" s="11">
        <v>32.44486835486061</v>
      </c>
      <c r="H548" s="11">
        <v>33.542590509084931</v>
      </c>
      <c r="I548" s="11">
        <v>34.63593244474329</v>
      </c>
      <c r="J548" s="11">
        <v>35.699678929609085</v>
      </c>
      <c r="K548" s="11">
        <v>36.841643223096014</v>
      </c>
    </row>
    <row r="549" spans="2:11">
      <c r="B549" s="153" t="s">
        <v>980</v>
      </c>
      <c r="C549" s="153" t="s">
        <v>866</v>
      </c>
      <c r="D549" s="153" t="s">
        <v>867</v>
      </c>
      <c r="E549" s="153" t="s">
        <v>933</v>
      </c>
      <c r="F549" s="153"/>
      <c r="G549" s="11">
        <v>64.88973670972122</v>
      </c>
      <c r="H549" s="11">
        <v>67.085181018169862</v>
      </c>
      <c r="I549" s="11">
        <v>69.271864889486579</v>
      </c>
      <c r="J549" s="11">
        <v>71.399357859218171</v>
      </c>
      <c r="K549" s="11">
        <v>73.683286446192028</v>
      </c>
    </row>
    <row r="550" spans="2:11">
      <c r="B550" s="153" t="s">
        <v>980</v>
      </c>
      <c r="C550" s="153" t="s">
        <v>866</v>
      </c>
      <c r="D550" s="153" t="s">
        <v>867</v>
      </c>
      <c r="E550" s="153" t="s">
        <v>877</v>
      </c>
      <c r="F550" s="153"/>
      <c r="G550" s="11">
        <v>1627.6487328109506</v>
      </c>
      <c r="H550" s="11">
        <v>1682.7177210330603</v>
      </c>
      <c r="I550" s="11">
        <v>1737.5669685824589</v>
      </c>
      <c r="J550" s="11">
        <v>1790.9315129901272</v>
      </c>
      <c r="K550" s="11">
        <v>1848.2199789157685</v>
      </c>
    </row>
    <row r="551" spans="2:11">
      <c r="B551" s="153" t="s">
        <v>980</v>
      </c>
      <c r="C551" s="153" t="s">
        <v>866</v>
      </c>
      <c r="D551" s="153" t="s">
        <v>867</v>
      </c>
      <c r="E551" s="153" t="s">
        <v>872</v>
      </c>
      <c r="F551" s="153"/>
      <c r="G551" s="11">
        <v>5137.099830203817</v>
      </c>
      <c r="H551" s="11">
        <v>5310.9056915930478</v>
      </c>
      <c r="I551" s="11">
        <v>5484.0180189600296</v>
      </c>
      <c r="J551" s="11">
        <v>5652.4444038975817</v>
      </c>
      <c r="K551" s="11">
        <v>5833.2552647711063</v>
      </c>
    </row>
    <row r="552" spans="2:11">
      <c r="B552" s="153" t="s">
        <v>980</v>
      </c>
      <c r="C552" s="153" t="s">
        <v>866</v>
      </c>
      <c r="D552" s="153" t="s">
        <v>867</v>
      </c>
      <c r="E552" s="153" t="s">
        <v>939</v>
      </c>
      <c r="F552" s="153"/>
      <c r="G552" s="11">
        <v>0.23846978239354363</v>
      </c>
      <c r="H552" s="11">
        <v>0.2465380402265957</v>
      </c>
      <c r="I552" s="11">
        <v>0.25457410345318982</v>
      </c>
      <c r="J552" s="11">
        <v>0.26239264011647201</v>
      </c>
      <c r="K552" s="11">
        <v>0.27078607767308421</v>
      </c>
    </row>
    <row r="553" spans="2:11">
      <c r="B553" s="153" t="s">
        <v>980</v>
      </c>
      <c r="C553" s="153" t="s">
        <v>866</v>
      </c>
      <c r="D553" s="153" t="s">
        <v>867</v>
      </c>
      <c r="E553" s="153" t="s">
        <v>885</v>
      </c>
      <c r="F553" s="153"/>
      <c r="G553" s="11">
        <v>-1507.7946960000002</v>
      </c>
      <c r="H553" s="11">
        <v>-2074.867119</v>
      </c>
      <c r="I553" s="11">
        <v>-2124.0422280000003</v>
      </c>
      <c r="J553" s="11">
        <v>-1932.149488</v>
      </c>
      <c r="K553" s="11">
        <v>-2296.5762199999999</v>
      </c>
    </row>
    <row r="554" spans="2:11" ht="25.5">
      <c r="B554" s="153" t="s">
        <v>980</v>
      </c>
      <c r="C554" s="153" t="s">
        <v>981</v>
      </c>
      <c r="D554" s="153" t="s">
        <v>982</v>
      </c>
      <c r="E554" s="153" t="s">
        <v>983</v>
      </c>
      <c r="F554" s="153"/>
      <c r="G554" s="11">
        <v>27.037390295717174</v>
      </c>
      <c r="H554" s="11">
        <v>27.952158757570778</v>
      </c>
      <c r="I554" s="11">
        <v>28.863277037286078</v>
      </c>
      <c r="J554" s="11">
        <v>29.749732441340907</v>
      </c>
      <c r="K554" s="11">
        <v>30.701369352580016</v>
      </c>
    </row>
    <row r="555" spans="2:11" ht="25.5">
      <c r="B555" s="153" t="s">
        <v>980</v>
      </c>
      <c r="C555" s="153" t="s">
        <v>981</v>
      </c>
      <c r="D555" s="153" t="s">
        <v>982</v>
      </c>
      <c r="E555" s="153" t="s">
        <v>933</v>
      </c>
      <c r="F555" s="153"/>
      <c r="G555" s="11">
        <v>3.9323180443599224</v>
      </c>
      <c r="H555" s="11">
        <v>4.0653619694434795</v>
      </c>
      <c r="I555" s="11">
        <v>4.1978750120368753</v>
      </c>
      <c r="J555" s="11">
        <v>4.3268010859944397</v>
      </c>
      <c r="K555" s="11">
        <v>4.465207158356284</v>
      </c>
    </row>
    <row r="556" spans="2:11">
      <c r="B556" s="153" t="s">
        <v>984</v>
      </c>
      <c r="C556" s="153" t="s">
        <v>866</v>
      </c>
      <c r="D556" s="153" t="s">
        <v>867</v>
      </c>
      <c r="E556" s="153" t="s">
        <v>869</v>
      </c>
      <c r="F556" s="153"/>
      <c r="G556" s="11">
        <v>21.954360919440411</v>
      </c>
      <c r="H556" s="11">
        <v>22.697152910442462</v>
      </c>
      <c r="I556" s="11">
        <v>23.436980953548304</v>
      </c>
      <c r="J556" s="11">
        <v>24.156782741618464</v>
      </c>
      <c r="K556" s="11">
        <v>24.929511913520617</v>
      </c>
    </row>
    <row r="557" spans="2:11">
      <c r="B557" s="153" t="s">
        <v>984</v>
      </c>
      <c r="C557" s="153" t="s">
        <v>866</v>
      </c>
      <c r="D557" s="153" t="s">
        <v>867</v>
      </c>
      <c r="E557" s="153" t="s">
        <v>847</v>
      </c>
      <c r="F557" s="153"/>
      <c r="G557" s="11">
        <v>22837.287687650809</v>
      </c>
      <c r="H557" s="11">
        <v>23948.106771262046</v>
      </c>
      <c r="I557" s="11">
        <v>25214.541571537797</v>
      </c>
      <c r="J557" s="11">
        <v>26502.879766103142</v>
      </c>
      <c r="K557" s="11">
        <v>27892.691540355183</v>
      </c>
    </row>
    <row r="558" spans="2:11">
      <c r="B558" s="153" t="s">
        <v>984</v>
      </c>
      <c r="C558" s="153" t="s">
        <v>866</v>
      </c>
      <c r="D558" s="153" t="s">
        <v>867</v>
      </c>
      <c r="E558" s="153" t="s">
        <v>850</v>
      </c>
      <c r="F558" s="153"/>
      <c r="G558" s="11">
        <v>247.21333049640805</v>
      </c>
      <c r="H558" s="11">
        <v>259.56885034830117</v>
      </c>
      <c r="I558" s="11">
        <v>273.56979297611423</v>
      </c>
      <c r="J558" s="11">
        <v>287.76703966998878</v>
      </c>
      <c r="K558" s="11">
        <v>303.02733962568186</v>
      </c>
    </row>
    <row r="559" spans="2:11">
      <c r="B559" s="153" t="s">
        <v>984</v>
      </c>
      <c r="C559" s="153" t="s">
        <v>866</v>
      </c>
      <c r="D559" s="153" t="s">
        <v>867</v>
      </c>
      <c r="E559" s="153" t="s">
        <v>849</v>
      </c>
      <c r="F559" s="153"/>
      <c r="G559" s="11">
        <v>12175.12324842642</v>
      </c>
      <c r="H559" s="11">
        <v>12767.328392690733</v>
      </c>
      <c r="I559" s="11">
        <v>13442.496126720347</v>
      </c>
      <c r="J559" s="11">
        <v>14129.341102315688</v>
      </c>
      <c r="K559" s="11">
        <v>14870.284154532123</v>
      </c>
    </row>
    <row r="560" spans="2:11">
      <c r="B560" s="153" t="s">
        <v>984</v>
      </c>
      <c r="C560" s="153" t="s">
        <v>866</v>
      </c>
      <c r="D560" s="153" t="s">
        <v>867</v>
      </c>
      <c r="E560" s="153" t="s">
        <v>852</v>
      </c>
      <c r="F560" s="153"/>
      <c r="G560" s="11">
        <v>239.09722290561447</v>
      </c>
      <c r="H560" s="11">
        <v>251.04710634519606</v>
      </c>
      <c r="I560" s="11">
        <v>264.5883927056401</v>
      </c>
      <c r="J560" s="11">
        <v>278.31953839505366</v>
      </c>
      <c r="K560" s="11">
        <v>293.07883690369903</v>
      </c>
    </row>
    <row r="561" spans="2:11">
      <c r="B561" s="153" t="s">
        <v>984</v>
      </c>
      <c r="C561" s="153" t="s">
        <v>866</v>
      </c>
      <c r="D561" s="153" t="s">
        <v>867</v>
      </c>
      <c r="E561" s="153" t="s">
        <v>957</v>
      </c>
      <c r="F561" s="153"/>
      <c r="G561" s="11">
        <v>811.12170882011583</v>
      </c>
      <c r="H561" s="11">
        <v>838.56476267398489</v>
      </c>
      <c r="I561" s="11">
        <v>865.89831106371173</v>
      </c>
      <c r="J561" s="11">
        <v>892.49197318367135</v>
      </c>
      <c r="K561" s="11">
        <v>921.0410805190354</v>
      </c>
    </row>
    <row r="562" spans="2:11">
      <c r="B562" s="153" t="s">
        <v>984</v>
      </c>
      <c r="C562" s="153" t="s">
        <v>866</v>
      </c>
      <c r="D562" s="153" t="s">
        <v>867</v>
      </c>
      <c r="E562" s="153" t="s">
        <v>855</v>
      </c>
      <c r="F562" s="153"/>
      <c r="G562" s="11">
        <v>11680.15260774982</v>
      </c>
      <c r="H562" s="11">
        <v>11961.840864055157</v>
      </c>
      <c r="I562" s="11">
        <v>12354.60294495933</v>
      </c>
      <c r="J562" s="11">
        <v>12736.914514543267</v>
      </c>
      <c r="K562" s="11">
        <v>13147.237836581846</v>
      </c>
    </row>
    <row r="563" spans="2:11">
      <c r="B563" s="153" t="s">
        <v>984</v>
      </c>
      <c r="C563" s="153" t="s">
        <v>866</v>
      </c>
      <c r="D563" s="153" t="s">
        <v>867</v>
      </c>
      <c r="E563" s="153" t="s">
        <v>856</v>
      </c>
      <c r="F563" s="153"/>
      <c r="G563" s="11">
        <v>811.12170887151524</v>
      </c>
      <c r="H563" s="11">
        <v>838.56476272712325</v>
      </c>
      <c r="I563" s="11">
        <v>865.89831111858211</v>
      </c>
      <c r="J563" s="11">
        <v>892.49197324022691</v>
      </c>
      <c r="K563" s="11">
        <v>921.04108057740007</v>
      </c>
    </row>
    <row r="564" spans="2:11">
      <c r="B564" s="153" t="s">
        <v>984</v>
      </c>
      <c r="C564" s="153" t="s">
        <v>866</v>
      </c>
      <c r="D564" s="153" t="s">
        <v>867</v>
      </c>
      <c r="E564" s="153" t="s">
        <v>857</v>
      </c>
      <c r="F564" s="153"/>
      <c r="G564" s="11">
        <v>75398.183261579165</v>
      </c>
      <c r="H564" s="11">
        <v>78338.679035379144</v>
      </c>
      <c r="I564" s="11">
        <v>81284.578592787118</v>
      </c>
      <c r="J564" s="11">
        <v>84175.596322930374</v>
      </c>
      <c r="K564" s="11">
        <v>87265.490060699536</v>
      </c>
    </row>
    <row r="565" spans="2:11">
      <c r="B565" s="153" t="s">
        <v>984</v>
      </c>
      <c r="C565" s="153" t="s">
        <v>866</v>
      </c>
      <c r="D565" s="153" t="s">
        <v>867</v>
      </c>
      <c r="E565" s="153" t="s">
        <v>860</v>
      </c>
      <c r="F565" s="153"/>
      <c r="G565" s="11">
        <v>81.112170887151521</v>
      </c>
      <c r="H565" s="11">
        <v>83.856476272712328</v>
      </c>
      <c r="I565" s="11">
        <v>86.589831111858203</v>
      </c>
      <c r="J565" s="11">
        <v>89.249197324022688</v>
      </c>
      <c r="K565" s="11">
        <v>92.104108057740007</v>
      </c>
    </row>
    <row r="566" spans="2:11">
      <c r="B566" s="153" t="s">
        <v>984</v>
      </c>
      <c r="C566" s="153" t="s">
        <v>866</v>
      </c>
      <c r="D566" s="153" t="s">
        <v>867</v>
      </c>
      <c r="E566" s="153" t="s">
        <v>933</v>
      </c>
      <c r="F566" s="153"/>
      <c r="G566" s="11">
        <v>27.037390295717174</v>
      </c>
      <c r="H566" s="11">
        <v>27.952158757570778</v>
      </c>
      <c r="I566" s="11">
        <v>28.863277037286078</v>
      </c>
      <c r="J566" s="11">
        <v>29.749732441340907</v>
      </c>
      <c r="K566" s="11">
        <v>30.701369352580016</v>
      </c>
    </row>
    <row r="567" spans="2:11">
      <c r="B567" s="153" t="s">
        <v>984</v>
      </c>
      <c r="C567" s="153" t="s">
        <v>866</v>
      </c>
      <c r="D567" s="153" t="s">
        <v>867</v>
      </c>
      <c r="E567" s="153" t="s">
        <v>864</v>
      </c>
      <c r="F567" s="153"/>
      <c r="G567" s="11">
        <v>81.112170887151521</v>
      </c>
      <c r="H567" s="11">
        <v>83.856476272712328</v>
      </c>
      <c r="I567" s="11">
        <v>86.589831111858203</v>
      </c>
      <c r="J567" s="11">
        <v>89.249197324022688</v>
      </c>
      <c r="K567" s="11">
        <v>92.104108057740007</v>
      </c>
    </row>
    <row r="568" spans="2:11">
      <c r="B568" s="153" t="s">
        <v>984</v>
      </c>
      <c r="C568" s="153" t="s">
        <v>866</v>
      </c>
      <c r="D568" s="153" t="s">
        <v>867</v>
      </c>
      <c r="E568" s="153" t="s">
        <v>947</v>
      </c>
      <c r="F568" s="153"/>
      <c r="G568" s="11">
        <v>81.112170887151521</v>
      </c>
      <c r="H568" s="11">
        <v>83.856476272712328</v>
      </c>
      <c r="I568" s="11">
        <v>86.589831111858203</v>
      </c>
      <c r="J568" s="11">
        <v>89.249197324022688</v>
      </c>
      <c r="K568" s="11">
        <v>92.104108057740007</v>
      </c>
    </row>
    <row r="569" spans="2:11">
      <c r="B569" s="153" t="s">
        <v>984</v>
      </c>
      <c r="C569" s="153" t="s">
        <v>874</v>
      </c>
      <c r="D569" s="153" t="s">
        <v>882</v>
      </c>
      <c r="E569" s="153" t="s">
        <v>860</v>
      </c>
      <c r="F569" s="153"/>
      <c r="G569" s="11">
        <v>24.79869437766034</v>
      </c>
      <c r="H569" s="11">
        <v>25.637720010819297</v>
      </c>
      <c r="I569" s="11">
        <v>26.473397696921211</v>
      </c>
      <c r="J569" s="11">
        <v>27.286454593468779</v>
      </c>
      <c r="K569" s="11">
        <v>28.159295968401977</v>
      </c>
    </row>
    <row r="570" spans="2:11">
      <c r="B570" s="153" t="s">
        <v>985</v>
      </c>
      <c r="C570" s="153" t="s">
        <v>866</v>
      </c>
      <c r="D570" s="153" t="s">
        <v>867</v>
      </c>
      <c r="E570" s="153" t="s">
        <v>847</v>
      </c>
      <c r="F570" s="153"/>
      <c r="G570" s="11">
        <v>25716.734753032732</v>
      </c>
      <c r="H570" s="11">
        <v>26968.695600713276</v>
      </c>
      <c r="I570" s="11">
        <v>28395.7649211018</v>
      </c>
      <c r="J570" s="11">
        <v>29847.365711672432</v>
      </c>
      <c r="K570" s="11">
        <v>31413.11848633756</v>
      </c>
    </row>
    <row r="571" spans="2:11">
      <c r="B571" s="153" t="s">
        <v>985</v>
      </c>
      <c r="C571" s="153" t="s">
        <v>866</v>
      </c>
      <c r="D571" s="153" t="s">
        <v>867</v>
      </c>
      <c r="E571" s="153" t="s">
        <v>850</v>
      </c>
      <c r="F571" s="153"/>
      <c r="G571" s="11">
        <v>771.49340478974239</v>
      </c>
      <c r="H571" s="11">
        <v>810.0520134996508</v>
      </c>
      <c r="I571" s="11">
        <v>853.7455913358765</v>
      </c>
      <c r="J571" s="11">
        <v>898.05178699491819</v>
      </c>
      <c r="K571" s="11">
        <v>945.67551645679453</v>
      </c>
    </row>
    <row r="572" spans="2:11">
      <c r="B572" s="153" t="s">
        <v>985</v>
      </c>
      <c r="C572" s="153" t="s">
        <v>866</v>
      </c>
      <c r="D572" s="153" t="s">
        <v>867</v>
      </c>
      <c r="E572" s="153" t="s">
        <v>849</v>
      </c>
      <c r="F572" s="153"/>
      <c r="G572" s="11">
        <v>12202.808261167736</v>
      </c>
      <c r="H572" s="11">
        <v>12796.874277769361</v>
      </c>
      <c r="I572" s="11">
        <v>13474.030746478609</v>
      </c>
      <c r="J572" s="11">
        <v>14162.827605380146</v>
      </c>
      <c r="K572" s="11">
        <v>14905.790546714552</v>
      </c>
    </row>
    <row r="573" spans="2:11">
      <c r="B573" s="153" t="s">
        <v>985</v>
      </c>
      <c r="C573" s="153" t="s">
        <v>866</v>
      </c>
      <c r="D573" s="153" t="s">
        <v>867</v>
      </c>
      <c r="E573" s="153" t="s">
        <v>852</v>
      </c>
      <c r="F573" s="153"/>
      <c r="G573" s="11">
        <v>27.374890708663099</v>
      </c>
      <c r="H573" s="11">
        <v>28.743065333045688</v>
      </c>
      <c r="I573" s="11">
        <v>30.293444001886179</v>
      </c>
      <c r="J573" s="11">
        <v>31.865560181172842</v>
      </c>
      <c r="K573" s="11">
        <v>33.555392370358057</v>
      </c>
    </row>
    <row r="574" spans="2:11">
      <c r="B574" s="153" t="s">
        <v>985</v>
      </c>
      <c r="C574" s="153" t="s">
        <v>866</v>
      </c>
      <c r="D574" s="153" t="s">
        <v>867</v>
      </c>
      <c r="E574" s="153" t="s">
        <v>983</v>
      </c>
      <c r="F574" s="153"/>
      <c r="G574" s="11">
        <v>13.351166069693548</v>
      </c>
      <c r="H574" s="11">
        <v>13.802882212262979</v>
      </c>
      <c r="I574" s="11">
        <v>14.25279588102188</v>
      </c>
      <c r="J574" s="11">
        <v>14.690530928061092</v>
      </c>
      <c r="K574" s="11">
        <v>15.160452851036627</v>
      </c>
    </row>
    <row r="575" spans="2:11">
      <c r="B575" s="153" t="s">
        <v>985</v>
      </c>
      <c r="C575" s="153" t="s">
        <v>866</v>
      </c>
      <c r="D575" s="153" t="s">
        <v>867</v>
      </c>
      <c r="E575" s="153" t="s">
        <v>986</v>
      </c>
      <c r="F575" s="153"/>
      <c r="G575" s="11">
        <v>256944.18245329836</v>
      </c>
      <c r="H575" s="11">
        <v>269524.87110965891</v>
      </c>
      <c r="I575" s="11">
        <v>282383.03687861754</v>
      </c>
      <c r="J575" s="11">
        <v>295314.99865180603</v>
      </c>
      <c r="K575" s="11">
        <v>309221.48460528225</v>
      </c>
    </row>
    <row r="576" spans="2:11">
      <c r="B576" s="153" t="s">
        <v>985</v>
      </c>
      <c r="C576" s="153" t="s">
        <v>866</v>
      </c>
      <c r="D576" s="153" t="s">
        <v>867</v>
      </c>
      <c r="E576" s="153" t="s">
        <v>987</v>
      </c>
      <c r="F576" s="153"/>
      <c r="G576" s="11">
        <v>68987.886500422566</v>
      </c>
      <c r="H576" s="11">
        <v>71321.985457198607</v>
      </c>
      <c r="I576" s="11">
        <v>73646.770646751873</v>
      </c>
      <c r="J576" s="11">
        <v>75908.626698185821</v>
      </c>
      <c r="K576" s="11">
        <v>78336.798151152601</v>
      </c>
    </row>
    <row r="577" spans="2:11">
      <c r="B577" s="153" t="s">
        <v>985</v>
      </c>
      <c r="C577" s="153" t="s">
        <v>866</v>
      </c>
      <c r="D577" s="153" t="s">
        <v>867</v>
      </c>
      <c r="E577" s="153" t="s">
        <v>988</v>
      </c>
      <c r="F577" s="153"/>
      <c r="G577" s="11">
        <v>102419.13771907707</v>
      </c>
      <c r="H577" s="11">
        <v>107433.85831634459</v>
      </c>
      <c r="I577" s="11">
        <v>112559.18257210999</v>
      </c>
      <c r="J577" s="11">
        <v>117713.92225595849</v>
      </c>
      <c r="K577" s="11">
        <v>123257.11177851702</v>
      </c>
    </row>
    <row r="578" spans="2:11">
      <c r="B578" s="153" t="s">
        <v>985</v>
      </c>
      <c r="C578" s="153" t="s">
        <v>866</v>
      </c>
      <c r="D578" s="153" t="s">
        <v>867</v>
      </c>
      <c r="E578" s="153" t="s">
        <v>989</v>
      </c>
      <c r="F578" s="153"/>
      <c r="G578" s="11">
        <v>25446.691941979967</v>
      </c>
      <c r="H578" s="11">
        <v>26692.631451486301</v>
      </c>
      <c r="I578" s="11">
        <v>27966.051149638344</v>
      </c>
      <c r="J578" s="11">
        <v>29246.779299642669</v>
      </c>
      <c r="K578" s="11">
        <v>30624.02030457533</v>
      </c>
    </row>
    <row r="579" spans="2:11">
      <c r="B579" s="153" t="s">
        <v>985</v>
      </c>
      <c r="C579" s="153" t="s">
        <v>866</v>
      </c>
      <c r="D579" s="153" t="s">
        <v>867</v>
      </c>
      <c r="E579" s="153" t="s">
        <v>990</v>
      </c>
      <c r="F579" s="153"/>
      <c r="G579" s="11">
        <v>150391.87997654814</v>
      </c>
      <c r="H579" s="11">
        <v>163822.99535150212</v>
      </c>
      <c r="I579" s="11">
        <v>178239.94358053317</v>
      </c>
      <c r="J579" s="11">
        <v>193571.91763364238</v>
      </c>
      <c r="K579" s="11">
        <v>210482.95139731612</v>
      </c>
    </row>
    <row r="580" spans="2:11">
      <c r="B580" s="153" t="s">
        <v>985</v>
      </c>
      <c r="C580" s="153" t="s">
        <v>866</v>
      </c>
      <c r="D580" s="153" t="s">
        <v>867</v>
      </c>
      <c r="E580" s="153" t="s">
        <v>991</v>
      </c>
      <c r="F580" s="153"/>
      <c r="G580" s="11">
        <v>118.60968399470832</v>
      </c>
      <c r="H580" s="11">
        <v>122.62265998839986</v>
      </c>
      <c r="I580" s="11">
        <v>126.61962308494367</v>
      </c>
      <c r="J580" s="11">
        <v>130.50839319923239</v>
      </c>
      <c r="K580" s="11">
        <v>134.68310651605904</v>
      </c>
    </row>
    <row r="581" spans="2:11">
      <c r="B581" s="153" t="s">
        <v>985</v>
      </c>
      <c r="C581" s="153" t="s">
        <v>866</v>
      </c>
      <c r="D581" s="153" t="s">
        <v>867</v>
      </c>
      <c r="E581" s="153" t="s">
        <v>856</v>
      </c>
      <c r="F581" s="153"/>
      <c r="G581" s="11">
        <v>64.88973670972122</v>
      </c>
      <c r="H581" s="11">
        <v>67.085181018169862</v>
      </c>
      <c r="I581" s="11">
        <v>69.271864889486579</v>
      </c>
      <c r="J581" s="11">
        <v>71.399357859218171</v>
      </c>
      <c r="K581" s="11">
        <v>73.683286446192028</v>
      </c>
    </row>
    <row r="582" spans="2:11">
      <c r="B582" s="153" t="s">
        <v>985</v>
      </c>
      <c r="C582" s="153" t="s">
        <v>866</v>
      </c>
      <c r="D582" s="153" t="s">
        <v>867</v>
      </c>
      <c r="E582" s="153" t="s">
        <v>857</v>
      </c>
      <c r="F582" s="153"/>
      <c r="G582" s="11">
        <v>18628.953424992076</v>
      </c>
      <c r="H582" s="11">
        <v>19259.912305624654</v>
      </c>
      <c r="I582" s="11">
        <v>19888.383266210789</v>
      </c>
      <c r="J582" s="11">
        <v>20499.885478041899</v>
      </c>
      <c r="K582" s="11">
        <v>21156.327939515111</v>
      </c>
    </row>
    <row r="583" spans="2:11">
      <c r="B583" s="153" t="s">
        <v>985</v>
      </c>
      <c r="C583" s="153" t="s">
        <v>866</v>
      </c>
      <c r="D583" s="153" t="s">
        <v>867</v>
      </c>
      <c r="E583" s="153" t="s">
        <v>860</v>
      </c>
      <c r="F583" s="153"/>
      <c r="G583" s="11">
        <v>27.037390294689182</v>
      </c>
      <c r="H583" s="11">
        <v>27.952158756508005</v>
      </c>
      <c r="I583" s="11">
        <v>28.863277036188663</v>
      </c>
      <c r="J583" s="11">
        <v>29.749732440209783</v>
      </c>
      <c r="K583" s="11">
        <v>30.701369351412708</v>
      </c>
    </row>
    <row r="584" spans="2:11">
      <c r="B584" s="153" t="s">
        <v>985</v>
      </c>
      <c r="C584" s="153" t="s">
        <v>866</v>
      </c>
      <c r="D584" s="153" t="s">
        <v>867</v>
      </c>
      <c r="E584" s="153" t="s">
        <v>937</v>
      </c>
      <c r="F584" s="153"/>
      <c r="G584" s="11">
        <v>135.18695147858588</v>
      </c>
      <c r="H584" s="11">
        <v>139.76079378785388</v>
      </c>
      <c r="I584" s="11">
        <v>144.31638518643035</v>
      </c>
      <c r="J584" s="11">
        <v>148.74866220670449</v>
      </c>
      <c r="K584" s="11">
        <v>153.50684676290001</v>
      </c>
    </row>
    <row r="585" spans="2:11">
      <c r="B585" s="153" t="s">
        <v>985</v>
      </c>
      <c r="C585" s="153" t="s">
        <v>866</v>
      </c>
      <c r="D585" s="153" t="s">
        <v>867</v>
      </c>
      <c r="E585" s="153" t="s">
        <v>870</v>
      </c>
      <c r="F585" s="153"/>
      <c r="G585" s="11">
        <v>892.23387975866672</v>
      </c>
      <c r="H585" s="11">
        <v>922.42123899983574</v>
      </c>
      <c r="I585" s="11">
        <v>952.48814223044053</v>
      </c>
      <c r="J585" s="11">
        <v>981.74117056424996</v>
      </c>
      <c r="K585" s="11">
        <v>1013.1451886351405</v>
      </c>
    </row>
    <row r="586" spans="2:11">
      <c r="B586" s="153" t="s">
        <v>985</v>
      </c>
      <c r="C586" s="153" t="s">
        <v>866</v>
      </c>
      <c r="D586" s="153" t="s">
        <v>867</v>
      </c>
      <c r="E586" s="153" t="s">
        <v>864</v>
      </c>
      <c r="F586" s="153"/>
      <c r="G586" s="11">
        <v>43.25982447197164</v>
      </c>
      <c r="H586" s="11">
        <v>44.723454010897626</v>
      </c>
      <c r="I586" s="11">
        <v>46.181243258402475</v>
      </c>
      <c r="J586" s="11">
        <v>47.599571904851643</v>
      </c>
      <c r="K586" s="11">
        <v>49.122190962792828</v>
      </c>
    </row>
    <row r="587" spans="2:11">
      <c r="B587" s="153" t="s">
        <v>985</v>
      </c>
      <c r="C587" s="153" t="s">
        <v>866</v>
      </c>
      <c r="D587" s="153" t="s">
        <v>867</v>
      </c>
      <c r="E587" s="153" t="s">
        <v>885</v>
      </c>
      <c r="F587" s="153"/>
      <c r="G587" s="11">
        <v>-2573.2641600000002</v>
      </c>
      <c r="H587" s="11">
        <v>-3539.060187</v>
      </c>
      <c r="I587" s="11">
        <v>-3620.288665</v>
      </c>
      <c r="J587" s="11">
        <v>-3290.846536</v>
      </c>
      <c r="K587" s="11">
        <v>-3908.7866100000001</v>
      </c>
    </row>
    <row r="588" spans="2:11">
      <c r="B588" s="153" t="s">
        <v>985</v>
      </c>
      <c r="C588" s="153" t="s">
        <v>992</v>
      </c>
      <c r="D588" s="153" t="s">
        <v>867</v>
      </c>
      <c r="E588" s="153" t="s">
        <v>991</v>
      </c>
      <c r="F588" s="153"/>
      <c r="G588" s="11">
        <v>4.9208050335087021</v>
      </c>
      <c r="H588" s="11">
        <v>5.0872928935555075</v>
      </c>
      <c r="I588" s="11">
        <v>5.2531164204531828</v>
      </c>
      <c r="J588" s="11">
        <v>5.4144513039809379</v>
      </c>
      <c r="K588" s="11">
        <v>5.5876492218154805</v>
      </c>
    </row>
    <row r="589" spans="2:11">
      <c r="B589" s="153" t="s">
        <v>985</v>
      </c>
      <c r="C589" s="153" t="s">
        <v>992</v>
      </c>
      <c r="D589" s="153" t="s">
        <v>867</v>
      </c>
      <c r="E589" s="153" t="s">
        <v>857</v>
      </c>
      <c r="F589" s="153"/>
      <c r="G589" s="11">
        <v>5.9049660402210806</v>
      </c>
      <c r="H589" s="11">
        <v>6.1047514722776066</v>
      </c>
      <c r="I589" s="11">
        <v>6.3037397045551762</v>
      </c>
      <c r="J589" s="11">
        <v>6.4973415647888313</v>
      </c>
      <c r="K589" s="11">
        <v>6.7051790661906558</v>
      </c>
    </row>
    <row r="590" spans="2:11">
      <c r="B590" s="153" t="s">
        <v>993</v>
      </c>
      <c r="C590" s="153" t="s">
        <v>866</v>
      </c>
      <c r="D590" s="153" t="s">
        <v>867</v>
      </c>
      <c r="E590" s="153" t="s">
        <v>869</v>
      </c>
      <c r="F590" s="153"/>
      <c r="G590" s="11">
        <v>81.112170882011569</v>
      </c>
      <c r="H590" s="11">
        <v>83.856476267398477</v>
      </c>
      <c r="I590" s="11">
        <v>86.58983110637115</v>
      </c>
      <c r="J590" s="11">
        <v>89.249197318367109</v>
      </c>
      <c r="K590" s="11">
        <v>92.104108051903523</v>
      </c>
    </row>
    <row r="591" spans="2:11">
      <c r="B591" s="153" t="s">
        <v>993</v>
      </c>
      <c r="C591" s="153" t="s">
        <v>866</v>
      </c>
      <c r="D591" s="153" t="s">
        <v>867</v>
      </c>
      <c r="E591" s="153" t="s">
        <v>847</v>
      </c>
      <c r="F591" s="153"/>
      <c r="G591" s="11">
        <v>10838.569426281887</v>
      </c>
      <c r="H591" s="11">
        <v>11341.532358127955</v>
      </c>
      <c r="I591" s="11">
        <v>11921.2146687492</v>
      </c>
      <c r="J591" s="11">
        <v>12514.279889399171</v>
      </c>
      <c r="K591" s="11">
        <v>13158.09636954626</v>
      </c>
    </row>
    <row r="592" spans="2:11">
      <c r="B592" s="153" t="s">
        <v>993</v>
      </c>
      <c r="C592" s="153" t="s">
        <v>866</v>
      </c>
      <c r="D592" s="153" t="s">
        <v>867</v>
      </c>
      <c r="E592" s="153" t="s">
        <v>849</v>
      </c>
      <c r="F592" s="153"/>
      <c r="G592" s="11">
        <v>5444.6211654764529</v>
      </c>
      <c r="H592" s="11">
        <v>5697.2783674074453</v>
      </c>
      <c r="I592" s="11">
        <v>5988.4745994496134</v>
      </c>
      <c r="J592" s="11">
        <v>6286.3935706589427</v>
      </c>
      <c r="K592" s="11">
        <v>6609.8068087557986</v>
      </c>
    </row>
    <row r="593" spans="2:11">
      <c r="B593" s="153" t="s">
        <v>993</v>
      </c>
      <c r="C593" s="153" t="s">
        <v>866</v>
      </c>
      <c r="D593" s="153" t="s">
        <v>867</v>
      </c>
      <c r="E593" s="153" t="s">
        <v>856</v>
      </c>
      <c r="F593" s="153"/>
      <c r="G593" s="11">
        <v>97.334605064581822</v>
      </c>
      <c r="H593" s="11">
        <v>100.62777152725479</v>
      </c>
      <c r="I593" s="11">
        <v>103.90779733422985</v>
      </c>
      <c r="J593" s="11">
        <v>107.09903678882723</v>
      </c>
      <c r="K593" s="11">
        <v>110.52492966928801</v>
      </c>
    </row>
    <row r="594" spans="2:11">
      <c r="B594" s="153" t="s">
        <v>993</v>
      </c>
      <c r="C594" s="153" t="s">
        <v>866</v>
      </c>
      <c r="D594" s="153" t="s">
        <v>867</v>
      </c>
      <c r="E594" s="153" t="s">
        <v>862</v>
      </c>
      <c r="F594" s="153"/>
      <c r="G594" s="11">
        <v>3282.609555803022</v>
      </c>
      <c r="H594" s="11">
        <v>3393.6715947566677</v>
      </c>
      <c r="I594" s="11">
        <v>3504.2904650969022</v>
      </c>
      <c r="J594" s="11">
        <v>3611.9150157031986</v>
      </c>
      <c r="K594" s="11">
        <v>3727.4532530967381</v>
      </c>
    </row>
    <row r="595" spans="2:11">
      <c r="B595" s="153" t="s">
        <v>993</v>
      </c>
      <c r="C595" s="153" t="s">
        <v>866</v>
      </c>
      <c r="D595" s="153" t="s">
        <v>867</v>
      </c>
      <c r="E595" s="153" t="s">
        <v>933</v>
      </c>
      <c r="F595" s="153"/>
      <c r="G595" s="11">
        <v>2.7037390294003858</v>
      </c>
      <c r="H595" s="11">
        <v>2.7952158755799492</v>
      </c>
      <c r="I595" s="11">
        <v>2.8863277035457053</v>
      </c>
      <c r="J595" s="11">
        <v>2.9749732439455707</v>
      </c>
      <c r="K595" s="11">
        <v>3.0701369350634509</v>
      </c>
    </row>
    <row r="596" spans="2:11">
      <c r="B596" s="153" t="s">
        <v>993</v>
      </c>
      <c r="C596" s="153" t="s">
        <v>866</v>
      </c>
      <c r="D596" s="153" t="s">
        <v>867</v>
      </c>
      <c r="E596" s="153" t="s">
        <v>871</v>
      </c>
      <c r="F596" s="153"/>
      <c r="G596" s="11">
        <v>81.112170882011569</v>
      </c>
      <c r="H596" s="11">
        <v>83.856476267398477</v>
      </c>
      <c r="I596" s="11">
        <v>86.58983110637115</v>
      </c>
      <c r="J596" s="11">
        <v>89.249197318367109</v>
      </c>
      <c r="K596" s="11">
        <v>92.104108051903523</v>
      </c>
    </row>
    <row r="597" spans="2:11">
      <c r="B597" s="153" t="s">
        <v>993</v>
      </c>
      <c r="C597" s="153" t="s">
        <v>866</v>
      </c>
      <c r="D597" s="153" t="s">
        <v>867</v>
      </c>
      <c r="E597" s="153" t="s">
        <v>864</v>
      </c>
      <c r="F597" s="153"/>
      <c r="G597" s="11">
        <v>27.037390295374511</v>
      </c>
      <c r="H597" s="11">
        <v>27.952158757216523</v>
      </c>
      <c r="I597" s="11">
        <v>28.86327703692027</v>
      </c>
      <c r="J597" s="11">
        <v>29.749732440963864</v>
      </c>
      <c r="K597" s="11">
        <v>30.701369352190909</v>
      </c>
    </row>
    <row r="598" spans="2:11">
      <c r="B598" s="153" t="s">
        <v>994</v>
      </c>
      <c r="C598" s="153" t="s">
        <v>866</v>
      </c>
      <c r="D598" s="153" t="s">
        <v>867</v>
      </c>
      <c r="E598" s="153" t="s">
        <v>869</v>
      </c>
      <c r="F598" s="153"/>
      <c r="G598" s="11">
        <v>21.629912235242053</v>
      </c>
      <c r="H598" s="11">
        <v>22.361727004679878</v>
      </c>
      <c r="I598" s="11">
        <v>23.090621628407238</v>
      </c>
      <c r="J598" s="11">
        <v>23.79978595160744</v>
      </c>
      <c r="K598" s="11">
        <v>24.561095480551856</v>
      </c>
    </row>
    <row r="599" spans="2:11">
      <c r="B599" s="153" t="s">
        <v>994</v>
      </c>
      <c r="C599" s="153" t="s">
        <v>866</v>
      </c>
      <c r="D599" s="153" t="s">
        <v>867</v>
      </c>
      <c r="E599" s="153" t="s">
        <v>847</v>
      </c>
      <c r="F599" s="153"/>
      <c r="G599" s="11">
        <v>49766.468862820235</v>
      </c>
      <c r="H599" s="11">
        <v>52196.784775824439</v>
      </c>
      <c r="I599" s="11">
        <v>54965.074585447692</v>
      </c>
      <c r="J599" s="11">
        <v>57779.906506320338</v>
      </c>
      <c r="K599" s="11">
        <v>60814.835463159681</v>
      </c>
    </row>
    <row r="600" spans="2:11">
      <c r="B600" s="153" t="s">
        <v>994</v>
      </c>
      <c r="C600" s="153" t="s">
        <v>866</v>
      </c>
      <c r="D600" s="153" t="s">
        <v>867</v>
      </c>
      <c r="E600" s="153" t="s">
        <v>850</v>
      </c>
      <c r="F600" s="153"/>
      <c r="G600" s="11">
        <v>858.92990069727807</v>
      </c>
      <c r="H600" s="11">
        <v>901.85851388387152</v>
      </c>
      <c r="I600" s="11">
        <v>950.50406320286561</v>
      </c>
      <c r="J600" s="11">
        <v>999.83166082253206</v>
      </c>
      <c r="K600" s="11">
        <v>1052.8527818892398</v>
      </c>
    </row>
    <row r="601" spans="2:11">
      <c r="B601" s="153" t="s">
        <v>994</v>
      </c>
      <c r="C601" s="153" t="s">
        <v>866</v>
      </c>
      <c r="D601" s="153" t="s">
        <v>867</v>
      </c>
      <c r="E601" s="153" t="s">
        <v>849</v>
      </c>
      <c r="F601" s="153"/>
      <c r="G601" s="11">
        <v>26992.088325521105</v>
      </c>
      <c r="H601" s="11">
        <v>28310.230907900244</v>
      </c>
      <c r="I601" s="11">
        <v>29811.68208093724</v>
      </c>
      <c r="J601" s="11">
        <v>31338.376531353693</v>
      </c>
      <c r="K601" s="11">
        <v>32984.446110662131</v>
      </c>
    </row>
    <row r="602" spans="2:11">
      <c r="B602" s="153" t="s">
        <v>994</v>
      </c>
      <c r="C602" s="153" t="s">
        <v>866</v>
      </c>
      <c r="D602" s="153" t="s">
        <v>867</v>
      </c>
      <c r="E602" s="153" t="s">
        <v>957</v>
      </c>
      <c r="F602" s="153"/>
      <c r="G602" s="11">
        <v>8.8980051457727001</v>
      </c>
      <c r="H602" s="11">
        <v>9.1990554465501866</v>
      </c>
      <c r="I602" s="11">
        <v>9.4989044723860285</v>
      </c>
      <c r="J602" s="11">
        <v>9.7906369458425129</v>
      </c>
      <c r="K602" s="11">
        <v>10.10382065331202</v>
      </c>
    </row>
    <row r="603" spans="2:11">
      <c r="B603" s="153" t="s">
        <v>994</v>
      </c>
      <c r="C603" s="153" t="s">
        <v>866</v>
      </c>
      <c r="D603" s="153" t="s">
        <v>867</v>
      </c>
      <c r="E603" s="153" t="s">
        <v>968</v>
      </c>
      <c r="F603" s="153"/>
      <c r="G603" s="11">
        <v>-2756.0348495570706</v>
      </c>
      <c r="H603" s="11">
        <v>-8316.5740196713705</v>
      </c>
      <c r="I603" s="11">
        <v>-8378.2029323839797</v>
      </c>
      <c r="J603" s="11">
        <v>-8424.8938244919045</v>
      </c>
      <c r="K603" s="11">
        <v>-8482.3317342515711</v>
      </c>
    </row>
    <row r="604" spans="2:11">
      <c r="B604" s="153" t="s">
        <v>994</v>
      </c>
      <c r="C604" s="153" t="s">
        <v>866</v>
      </c>
      <c r="D604" s="153" t="s">
        <v>867</v>
      </c>
      <c r="E604" s="153" t="s">
        <v>855</v>
      </c>
      <c r="F604" s="153"/>
      <c r="G604" s="11">
        <v>884.95125973204574</v>
      </c>
      <c r="H604" s="11">
        <v>803.50506533953285</v>
      </c>
      <c r="I604" s="11">
        <v>837.61863197441164</v>
      </c>
      <c r="J604" s="11">
        <v>871.31072655671073</v>
      </c>
      <c r="K604" s="11">
        <v>907.20356660250388</v>
      </c>
    </row>
    <row r="605" spans="2:11">
      <c r="B605" s="153" t="s">
        <v>994</v>
      </c>
      <c r="C605" s="153" t="s">
        <v>866</v>
      </c>
      <c r="D605" s="153" t="s">
        <v>867</v>
      </c>
      <c r="E605" s="153" t="s">
        <v>856</v>
      </c>
      <c r="F605" s="153"/>
      <c r="G605" s="11">
        <v>129.77947341944244</v>
      </c>
      <c r="H605" s="11">
        <v>134.17036203633972</v>
      </c>
      <c r="I605" s="11">
        <v>138.54372977897316</v>
      </c>
      <c r="J605" s="11">
        <v>142.79871571843634</v>
      </c>
      <c r="K605" s="11">
        <v>147.36657289238406</v>
      </c>
    </row>
    <row r="606" spans="2:11">
      <c r="B606" s="153" t="s">
        <v>994</v>
      </c>
      <c r="C606" s="153" t="s">
        <v>866</v>
      </c>
      <c r="D606" s="153" t="s">
        <v>867</v>
      </c>
      <c r="E606" s="153" t="s">
        <v>857</v>
      </c>
      <c r="F606" s="153"/>
      <c r="G606" s="11">
        <v>1043.2947341132308</v>
      </c>
      <c r="H606" s="11">
        <v>1076.1058009435656</v>
      </c>
      <c r="I606" s="11">
        <v>1112.2394406157548</v>
      </c>
      <c r="J606" s="11">
        <v>1147.4619696659638</v>
      </c>
      <c r="K606" s="11">
        <v>1185.2375100177974</v>
      </c>
    </row>
    <row r="607" spans="2:11">
      <c r="B607" s="153" t="s">
        <v>994</v>
      </c>
      <c r="C607" s="153" t="s">
        <v>866</v>
      </c>
      <c r="D607" s="153" t="s">
        <v>867</v>
      </c>
      <c r="E607" s="153" t="s">
        <v>860</v>
      </c>
      <c r="F607" s="153"/>
      <c r="G607" s="11">
        <v>84.356657722637578</v>
      </c>
      <c r="H607" s="11">
        <v>87.210735323620824</v>
      </c>
      <c r="I607" s="11">
        <v>90.053424356332542</v>
      </c>
      <c r="J607" s="11">
        <v>92.819165216983606</v>
      </c>
      <c r="K607" s="11">
        <v>95.788272380049619</v>
      </c>
    </row>
    <row r="608" spans="2:11">
      <c r="B608" s="153" t="s">
        <v>994</v>
      </c>
      <c r="C608" s="153" t="s">
        <v>866</v>
      </c>
      <c r="D608" s="153" t="s">
        <v>867</v>
      </c>
      <c r="E608" s="153" t="s">
        <v>862</v>
      </c>
      <c r="F608" s="153"/>
      <c r="G608" s="11">
        <v>339.20731340220755</v>
      </c>
      <c r="H608" s="11">
        <v>350.68387045659097</v>
      </c>
      <c r="I608" s="11">
        <v>362.11463283689443</v>
      </c>
      <c r="J608" s="11">
        <v>373.23597823197639</v>
      </c>
      <c r="K608" s="11">
        <v>385.17508169074938</v>
      </c>
    </row>
    <row r="609" spans="2:11">
      <c r="B609" s="153" t="s">
        <v>994</v>
      </c>
      <c r="C609" s="153" t="s">
        <v>866</v>
      </c>
      <c r="D609" s="153" t="s">
        <v>867</v>
      </c>
      <c r="E609" s="153" t="s">
        <v>933</v>
      </c>
      <c r="F609" s="153"/>
      <c r="G609" s="11">
        <v>166.55032421505743</v>
      </c>
      <c r="H609" s="11">
        <v>172.18529793985365</v>
      </c>
      <c r="I609" s="11">
        <v>177.79778654267881</v>
      </c>
      <c r="J609" s="11">
        <v>183.25835183144147</v>
      </c>
      <c r="K609" s="11">
        <v>189.12043520444345</v>
      </c>
    </row>
    <row r="610" spans="2:11">
      <c r="B610" s="153" t="s">
        <v>994</v>
      </c>
      <c r="C610" s="153" t="s">
        <v>866</v>
      </c>
      <c r="D610" s="153" t="s">
        <v>867</v>
      </c>
      <c r="E610" s="153" t="s">
        <v>877</v>
      </c>
      <c r="F610" s="153"/>
      <c r="G610" s="11">
        <v>83.957585838096051</v>
      </c>
      <c r="H610" s="11">
        <v>86.798161456454551</v>
      </c>
      <c r="I610" s="11">
        <v>89.627402383230404</v>
      </c>
      <c r="J610" s="11">
        <v>92.380059161993785</v>
      </c>
      <c r="K610" s="11">
        <v>95.335120164116972</v>
      </c>
    </row>
    <row r="611" spans="2:11">
      <c r="B611" s="153" t="s">
        <v>994</v>
      </c>
      <c r="C611" s="153" t="s">
        <v>866</v>
      </c>
      <c r="D611" s="153" t="s">
        <v>867</v>
      </c>
      <c r="E611" s="153" t="s">
        <v>872</v>
      </c>
      <c r="F611" s="153"/>
      <c r="G611" s="11">
        <v>26.225727837926442</v>
      </c>
      <c r="H611" s="11">
        <v>27.11303495051753</v>
      </c>
      <c r="I611" s="11">
        <v>27.996801459438256</v>
      </c>
      <c r="J611" s="11">
        <v>28.856645472226855</v>
      </c>
      <c r="K611" s="11">
        <v>29.779714243351382</v>
      </c>
    </row>
    <row r="612" spans="2:11">
      <c r="B612" s="153" t="s">
        <v>994</v>
      </c>
      <c r="C612" s="153" t="s">
        <v>866</v>
      </c>
      <c r="D612" s="153" t="s">
        <v>867</v>
      </c>
      <c r="E612" s="153" t="s">
        <v>864</v>
      </c>
      <c r="F612" s="153"/>
      <c r="G612" s="11">
        <v>-13.835044052363695</v>
      </c>
      <c r="H612" s="11">
        <v>-16.352303031109813</v>
      </c>
      <c r="I612" s="11">
        <v>-16.014229753606063</v>
      </c>
      <c r="J612" s="11">
        <v>-15.630120940850134</v>
      </c>
      <c r="K612" s="11">
        <v>-15.248185282356383</v>
      </c>
    </row>
    <row r="613" spans="2:11">
      <c r="B613" s="153" t="s">
        <v>994</v>
      </c>
      <c r="C613" s="153" t="s">
        <v>866</v>
      </c>
      <c r="D613" s="153" t="s">
        <v>867</v>
      </c>
      <c r="E613" s="153" t="s">
        <v>972</v>
      </c>
      <c r="F613" s="153"/>
      <c r="G613" s="11">
        <v>7.3541701601769294</v>
      </c>
      <c r="H613" s="11">
        <v>7.6029871817923746</v>
      </c>
      <c r="I613" s="11">
        <v>7.8508113538662361</v>
      </c>
      <c r="J613" s="11">
        <v>8.0919272237606865</v>
      </c>
      <c r="K613" s="11">
        <v>8.3507724636086369</v>
      </c>
    </row>
    <row r="614" spans="2:11">
      <c r="B614" s="153" t="s">
        <v>994</v>
      </c>
      <c r="C614" s="153" t="s">
        <v>866</v>
      </c>
      <c r="D614" s="153" t="s">
        <v>867</v>
      </c>
      <c r="E614" s="153" t="s">
        <v>885</v>
      </c>
      <c r="F614" s="153"/>
      <c r="G614" s="11">
        <v>-3856.4037360000002</v>
      </c>
      <c r="H614" s="11">
        <v>-5298.3731189999999</v>
      </c>
      <c r="I614" s="11">
        <v>-5422.6133500000005</v>
      </c>
      <c r="J614" s="11">
        <v>-4931.3942559999996</v>
      </c>
      <c r="K614" s="11">
        <v>-5859.8711599999997</v>
      </c>
    </row>
    <row r="615" spans="2:11">
      <c r="B615" s="153" t="s">
        <v>994</v>
      </c>
      <c r="C615" s="153" t="s">
        <v>995</v>
      </c>
      <c r="D615" s="153" t="s">
        <v>996</v>
      </c>
      <c r="E615" s="153" t="s">
        <v>855</v>
      </c>
      <c r="F615" s="153"/>
      <c r="G615" s="11">
        <v>10.598656995249515</v>
      </c>
      <c r="H615" s="11">
        <v>10.957246232273402</v>
      </c>
      <c r="I615" s="11">
        <v>11.314404597899166</v>
      </c>
      <c r="J615" s="11">
        <v>11.661895116266638</v>
      </c>
      <c r="K615" s="11">
        <v>12.034936785448728</v>
      </c>
    </row>
    <row r="616" spans="2:11">
      <c r="B616" s="153" t="s">
        <v>997</v>
      </c>
      <c r="C616" s="153" t="s">
        <v>866</v>
      </c>
      <c r="D616" s="153" t="s">
        <v>867</v>
      </c>
      <c r="E616" s="153" t="s">
        <v>946</v>
      </c>
      <c r="F616" s="153"/>
      <c r="G616" s="11">
        <v>399068.63627795002</v>
      </c>
      <c r="H616" s="11">
        <v>470247.48425024352</v>
      </c>
      <c r="I616" s="11">
        <v>485575.4981831382</v>
      </c>
      <c r="J616" s="11">
        <v>500488.60122008738</v>
      </c>
      <c r="K616" s="11">
        <v>516498.27214787062</v>
      </c>
    </row>
    <row r="617" spans="2:11">
      <c r="B617" s="153" t="s">
        <v>997</v>
      </c>
      <c r="C617" s="153" t="s">
        <v>866</v>
      </c>
      <c r="D617" s="153" t="s">
        <v>867</v>
      </c>
      <c r="E617" s="153" t="s">
        <v>968</v>
      </c>
      <c r="F617" s="153"/>
      <c r="G617" s="11">
        <v>196533.00559180861</v>
      </c>
      <c r="H617" s="11">
        <v>192866.9502241693</v>
      </c>
      <c r="I617" s="11">
        <v>199153.5703534495</v>
      </c>
      <c r="J617" s="11">
        <v>205270.01923929743</v>
      </c>
      <c r="K617" s="11">
        <v>211836.21365681174</v>
      </c>
    </row>
    <row r="618" spans="2:11">
      <c r="B618" s="153" t="s">
        <v>997</v>
      </c>
      <c r="C618" s="153" t="s">
        <v>866</v>
      </c>
      <c r="D618" s="153" t="s">
        <v>867</v>
      </c>
      <c r="E618" s="153" t="s">
        <v>998</v>
      </c>
      <c r="F618" s="153"/>
      <c r="G618" s="11">
        <v>48117.902761481942</v>
      </c>
      <c r="H618" s="11">
        <v>49745.89789767356</v>
      </c>
      <c r="I618" s="11">
        <v>51367.39687771727</v>
      </c>
      <c r="J618" s="11">
        <v>52945.003831205569</v>
      </c>
      <c r="K618" s="11">
        <v>54638.613009399582</v>
      </c>
    </row>
    <row r="619" spans="2:11">
      <c r="B619" s="153" t="s">
        <v>997</v>
      </c>
      <c r="C619" s="153" t="s">
        <v>866</v>
      </c>
      <c r="D619" s="153" t="s">
        <v>867</v>
      </c>
      <c r="E619" s="153" t="s">
        <v>999</v>
      </c>
      <c r="F619" s="153"/>
      <c r="G619" s="11">
        <v>31795.970987763398</v>
      </c>
      <c r="H619" s="11">
        <v>32871.738698903238</v>
      </c>
      <c r="I619" s="11">
        <v>33943.213795848424</v>
      </c>
      <c r="J619" s="11">
        <v>34985.685351016909</v>
      </c>
      <c r="K619" s="11">
        <v>36104.810358634095</v>
      </c>
    </row>
    <row r="620" spans="2:11">
      <c r="B620" s="153" t="s">
        <v>997</v>
      </c>
      <c r="C620" s="153" t="s">
        <v>866</v>
      </c>
      <c r="D620" s="153" t="s">
        <v>867</v>
      </c>
      <c r="E620" s="153" t="s">
        <v>1000</v>
      </c>
      <c r="F620" s="153"/>
      <c r="G620" s="11">
        <v>4866.7302532290914</v>
      </c>
      <c r="H620" s="11">
        <v>5031.3885763627395</v>
      </c>
      <c r="I620" s="11">
        <v>5195.3898667114927</v>
      </c>
      <c r="J620" s="11">
        <v>5354.9518394413608</v>
      </c>
      <c r="K620" s="11">
        <v>5526.2464834643997</v>
      </c>
    </row>
    <row r="621" spans="2:11">
      <c r="B621" s="153" t="s">
        <v>997</v>
      </c>
      <c r="C621" s="153" t="s">
        <v>866</v>
      </c>
      <c r="D621" s="153" t="s">
        <v>867</v>
      </c>
      <c r="E621" s="153" t="s">
        <v>1001</v>
      </c>
      <c r="F621" s="153"/>
      <c r="G621" s="11">
        <v>39237.688217976</v>
      </c>
      <c r="H621" s="11">
        <v>40565.234971019498</v>
      </c>
      <c r="I621" s="11">
        <v>41887.48444103697</v>
      </c>
      <c r="J621" s="11">
        <v>43173.942208706692</v>
      </c>
      <c r="K621" s="11">
        <v>44554.99385649951</v>
      </c>
    </row>
    <row r="622" spans="2:11">
      <c r="B622" s="153" t="s">
        <v>997</v>
      </c>
      <c r="C622" s="153" t="s">
        <v>866</v>
      </c>
      <c r="D622" s="153" t="s">
        <v>867</v>
      </c>
      <c r="E622" s="153" t="s">
        <v>1002</v>
      </c>
      <c r="F622" s="153"/>
      <c r="G622" s="11">
        <v>57.417683523958367</v>
      </c>
      <c r="H622" s="11">
        <v>59.36032242016605</v>
      </c>
      <c r="I622" s="11">
        <v>61.29520964357804</v>
      </c>
      <c r="J622" s="11">
        <v>63.177721797725745</v>
      </c>
      <c r="K622" s="11">
        <v>65.198656007781494</v>
      </c>
    </row>
    <row r="623" spans="2:11">
      <c r="B623" s="153" t="s">
        <v>997</v>
      </c>
      <c r="C623" s="153" t="s">
        <v>866</v>
      </c>
      <c r="D623" s="153" t="s">
        <v>867</v>
      </c>
      <c r="E623" s="153" t="s">
        <v>855</v>
      </c>
      <c r="F623" s="153"/>
      <c r="G623" s="11">
        <v>378.52346414004046</v>
      </c>
      <c r="H623" s="11">
        <v>391.33022260599085</v>
      </c>
      <c r="I623" s="11">
        <v>404.08587852200498</v>
      </c>
      <c r="J623" s="11">
        <v>416.49625417877257</v>
      </c>
      <c r="K623" s="11">
        <v>429.81917093612003</v>
      </c>
    </row>
    <row r="624" spans="2:11">
      <c r="B624" s="153" t="s">
        <v>997</v>
      </c>
      <c r="C624" s="153" t="s">
        <v>866</v>
      </c>
      <c r="D624" s="153" t="s">
        <v>867</v>
      </c>
      <c r="E624" s="153" t="s">
        <v>857</v>
      </c>
      <c r="F624" s="153"/>
      <c r="G624" s="11">
        <v>10191.01201624942</v>
      </c>
      <c r="H624" s="11">
        <v>11369.654099214351</v>
      </c>
      <c r="I624" s="11">
        <v>12580.279147250789</v>
      </c>
      <c r="J624" s="11">
        <v>13811.352844743336</v>
      </c>
      <c r="K624" s="11">
        <v>15103.615802434746</v>
      </c>
    </row>
    <row r="625" spans="2:11">
      <c r="B625" s="153" t="s">
        <v>997</v>
      </c>
      <c r="C625" s="153" t="s">
        <v>866</v>
      </c>
      <c r="D625" s="153" t="s">
        <v>867</v>
      </c>
      <c r="E625" s="153" t="s">
        <v>862</v>
      </c>
      <c r="F625" s="153"/>
      <c r="G625" s="11">
        <v>67.593475739292941</v>
      </c>
      <c r="H625" s="11">
        <v>69.880396893926942</v>
      </c>
      <c r="I625" s="11">
        <v>72.158192593215176</v>
      </c>
      <c r="J625" s="11">
        <v>74.374331103352247</v>
      </c>
      <c r="K625" s="11">
        <v>76.753423381450006</v>
      </c>
    </row>
    <row r="626" spans="2:11">
      <c r="B626" s="153" t="s">
        <v>997</v>
      </c>
      <c r="C626" s="153" t="s">
        <v>866</v>
      </c>
      <c r="D626" s="153" t="s">
        <v>867</v>
      </c>
      <c r="E626" s="153" t="s">
        <v>870</v>
      </c>
      <c r="F626" s="153"/>
      <c r="G626" s="11">
        <v>1946.6921012916366</v>
      </c>
      <c r="H626" s="11">
        <v>2012.555430545096</v>
      </c>
      <c r="I626" s="11">
        <v>2078.1559466845974</v>
      </c>
      <c r="J626" s="11">
        <v>2141.9807357765453</v>
      </c>
      <c r="K626" s="11">
        <v>2210.4985933857611</v>
      </c>
    </row>
    <row r="627" spans="2:11">
      <c r="B627" s="153" t="s">
        <v>997</v>
      </c>
      <c r="C627" s="153" t="s">
        <v>866</v>
      </c>
      <c r="D627" s="153" t="s">
        <v>867</v>
      </c>
      <c r="E627" s="153" t="s">
        <v>961</v>
      </c>
      <c r="F627" s="153"/>
      <c r="G627" s="11">
        <v>47.315433014839151</v>
      </c>
      <c r="H627" s="11">
        <v>48.916277822992761</v>
      </c>
      <c r="I627" s="11">
        <v>50.510734812404692</v>
      </c>
      <c r="J627" s="11">
        <v>52.062031769413231</v>
      </c>
      <c r="K627" s="11">
        <v>53.727396363987843</v>
      </c>
    </row>
    <row r="628" spans="2:11">
      <c r="B628" s="153" t="s">
        <v>997</v>
      </c>
      <c r="C628" s="153" t="s">
        <v>866</v>
      </c>
      <c r="D628" s="153" t="s">
        <v>867</v>
      </c>
      <c r="E628" s="153" t="s">
        <v>933</v>
      </c>
      <c r="F628" s="153"/>
      <c r="G628" s="11">
        <v>129.77947341944244</v>
      </c>
      <c r="H628" s="11">
        <v>134.17036203633972</v>
      </c>
      <c r="I628" s="11">
        <v>138.54372977897316</v>
      </c>
      <c r="J628" s="11">
        <v>142.79871571843634</v>
      </c>
      <c r="K628" s="11">
        <v>147.36657289238406</v>
      </c>
    </row>
    <row r="629" spans="2:11">
      <c r="B629" s="153" t="s">
        <v>997</v>
      </c>
      <c r="C629" s="153" t="s">
        <v>866</v>
      </c>
      <c r="D629" s="153" t="s">
        <v>867</v>
      </c>
      <c r="E629" s="153" t="s">
        <v>864</v>
      </c>
      <c r="F629" s="153"/>
      <c r="G629" s="11">
        <v>1297.7947341944243</v>
      </c>
      <c r="H629" s="11">
        <v>1341.7036203633972</v>
      </c>
      <c r="I629" s="11">
        <v>1385.4372977897312</v>
      </c>
      <c r="J629" s="11">
        <v>1427.987157184363</v>
      </c>
      <c r="K629" s="11">
        <v>1473.6657289238401</v>
      </c>
    </row>
    <row r="630" spans="2:11">
      <c r="B630" s="153" t="s">
        <v>997</v>
      </c>
      <c r="C630" s="153" t="s">
        <v>866</v>
      </c>
      <c r="D630" s="153" t="s">
        <v>867</v>
      </c>
      <c r="E630" s="153" t="s">
        <v>885</v>
      </c>
      <c r="F630" s="153"/>
      <c r="G630" s="11">
        <v>-1912.1978880000001</v>
      </c>
      <c r="H630" s="11">
        <v>-2593.6148939999998</v>
      </c>
      <c r="I630" s="11">
        <v>-2603.2706630000002</v>
      </c>
      <c r="J630" s="11">
        <v>-2321.630568</v>
      </c>
      <c r="K630" s="11">
        <v>-2705.3125500000001</v>
      </c>
    </row>
    <row r="631" spans="2:11">
      <c r="B631" s="153" t="s">
        <v>997</v>
      </c>
      <c r="C631" s="153" t="s">
        <v>995</v>
      </c>
      <c r="D631" s="153" t="s">
        <v>1003</v>
      </c>
      <c r="E631" s="153" t="s">
        <v>1004</v>
      </c>
      <c r="F631" s="153"/>
      <c r="G631" s="11">
        <v>320.98789757099206</v>
      </c>
      <c r="H631" s="11">
        <v>331.84802874944938</v>
      </c>
      <c r="I631" s="11">
        <v>342.66482496556341</v>
      </c>
      <c r="J631" s="11">
        <v>353.18882352185443</v>
      </c>
      <c r="K631" s="11">
        <v>364.48665693138952</v>
      </c>
    </row>
    <row r="632" spans="2:11">
      <c r="B632" s="153" t="s">
        <v>1005</v>
      </c>
      <c r="C632" s="153" t="s">
        <v>866</v>
      </c>
      <c r="D632" s="153" t="s">
        <v>867</v>
      </c>
      <c r="E632" s="153" t="s">
        <v>869</v>
      </c>
      <c r="F632" s="153"/>
      <c r="G632" s="11">
        <v>75.70469282321082</v>
      </c>
      <c r="H632" s="11">
        <v>78.266044516238594</v>
      </c>
      <c r="I632" s="11">
        <v>80.817175699279758</v>
      </c>
      <c r="J632" s="11">
        <v>83.299250830475998</v>
      </c>
      <c r="K632" s="11">
        <v>85.963834181776647</v>
      </c>
    </row>
    <row r="633" spans="2:11">
      <c r="B633" s="153" t="s">
        <v>1005</v>
      </c>
      <c r="C633" s="153" t="s">
        <v>866</v>
      </c>
      <c r="D633" s="153" t="s">
        <v>867</v>
      </c>
      <c r="E633" s="153" t="s">
        <v>847</v>
      </c>
      <c r="F633" s="153"/>
      <c r="G633" s="11">
        <v>102952.32767243095</v>
      </c>
      <c r="H633" s="11">
        <v>108097.80071711294</v>
      </c>
      <c r="I633" s="11">
        <v>113928.51231444918</v>
      </c>
      <c r="J633" s="11">
        <v>119840.97500705199</v>
      </c>
      <c r="K633" s="11">
        <v>126196.14767619301</v>
      </c>
    </row>
    <row r="634" spans="2:11">
      <c r="B634" s="153" t="s">
        <v>1005</v>
      </c>
      <c r="C634" s="153" t="s">
        <v>866</v>
      </c>
      <c r="D634" s="153" t="s">
        <v>867</v>
      </c>
      <c r="E634" s="153" t="s">
        <v>880</v>
      </c>
      <c r="F634" s="153"/>
      <c r="G634" s="11">
        <v>3533.7698912569376</v>
      </c>
      <c r="H634" s="11">
        <v>3710.3848171421</v>
      </c>
      <c r="I634" s="11">
        <v>3910.5200987146304</v>
      </c>
      <c r="J634" s="11">
        <v>4113.4614320352048</v>
      </c>
      <c r="K634" s="11">
        <v>4331.5984896392292</v>
      </c>
    </row>
    <row r="635" spans="2:11">
      <c r="B635" s="153" t="s">
        <v>1005</v>
      </c>
      <c r="C635" s="153" t="s">
        <v>866</v>
      </c>
      <c r="D635" s="153" t="s">
        <v>867</v>
      </c>
      <c r="E635" s="153" t="s">
        <v>850</v>
      </c>
      <c r="F635" s="153"/>
      <c r="G635" s="11">
        <v>2906.5432555410193</v>
      </c>
      <c r="H635" s="11">
        <v>3051.8099077159313</v>
      </c>
      <c r="I635" s="11">
        <v>3216.4221690546383</v>
      </c>
      <c r="J635" s="11">
        <v>3383.3424218681598</v>
      </c>
      <c r="K635" s="11">
        <v>3562.7612332432896</v>
      </c>
    </row>
    <row r="636" spans="2:11">
      <c r="B636" s="153" t="s">
        <v>1005</v>
      </c>
      <c r="C636" s="153" t="s">
        <v>866</v>
      </c>
      <c r="D636" s="153" t="s">
        <v>867</v>
      </c>
      <c r="E636" s="153" t="s">
        <v>849</v>
      </c>
      <c r="F636" s="153"/>
      <c r="G636" s="11">
        <v>57788.037937718851</v>
      </c>
      <c r="H636" s="11">
        <v>60676.236759795785</v>
      </c>
      <c r="I636" s="11">
        <v>63949.065947911273</v>
      </c>
      <c r="J636" s="11">
        <v>67267.782737614063</v>
      </c>
      <c r="K636" s="11">
        <v>70834.996491863334</v>
      </c>
    </row>
    <row r="637" spans="2:11">
      <c r="B637" s="153" t="s">
        <v>1005</v>
      </c>
      <c r="C637" s="153" t="s">
        <v>866</v>
      </c>
      <c r="D637" s="153" t="s">
        <v>867</v>
      </c>
      <c r="E637" s="153" t="s">
        <v>852</v>
      </c>
      <c r="F637" s="153"/>
      <c r="G637" s="11">
        <v>8195.6929739669831</v>
      </c>
      <c r="H637" s="11">
        <v>8605.3069985688689</v>
      </c>
      <c r="I637" s="11">
        <v>9069.4705891538433</v>
      </c>
      <c r="J637" s="11">
        <v>9540.1421129952905</v>
      </c>
      <c r="K637" s="11">
        <v>10046.056308141491</v>
      </c>
    </row>
    <row r="638" spans="2:11">
      <c r="B638" s="153" t="s">
        <v>1005</v>
      </c>
      <c r="C638" s="153" t="s">
        <v>866</v>
      </c>
      <c r="D638" s="153" t="s">
        <v>867</v>
      </c>
      <c r="E638" s="153" t="s">
        <v>957</v>
      </c>
      <c r="F638" s="153"/>
      <c r="G638" s="11">
        <v>78.408431854743682</v>
      </c>
      <c r="H638" s="11">
        <v>81.061260394023165</v>
      </c>
      <c r="I638" s="11">
        <v>83.703503405101941</v>
      </c>
      <c r="J638" s="11">
        <v>86.274224076767965</v>
      </c>
      <c r="K638" s="11">
        <v>89.033971119261551</v>
      </c>
    </row>
    <row r="639" spans="2:11">
      <c r="B639" s="153" t="s">
        <v>1005</v>
      </c>
      <c r="C639" s="153" t="s">
        <v>866</v>
      </c>
      <c r="D639" s="153" t="s">
        <v>867</v>
      </c>
      <c r="E639" s="153" t="s">
        <v>968</v>
      </c>
      <c r="F639" s="153"/>
      <c r="G639" s="11">
        <v>22.495108725247118</v>
      </c>
      <c r="H639" s="11">
        <v>23.2561960854826</v>
      </c>
      <c r="I639" s="11">
        <v>24.014246494179119</v>
      </c>
      <c r="J639" s="11">
        <v>24.751777390326851</v>
      </c>
      <c r="K639" s="11">
        <v>25.543539300449996</v>
      </c>
    </row>
    <row r="640" spans="2:11">
      <c r="B640" s="153" t="s">
        <v>1005</v>
      </c>
      <c r="C640" s="153" t="s">
        <v>866</v>
      </c>
      <c r="D640" s="153" t="s">
        <v>867</v>
      </c>
      <c r="E640" s="153" t="s">
        <v>1006</v>
      </c>
      <c r="F640" s="153"/>
      <c r="G640" s="11">
        <v>-21.472554623730666</v>
      </c>
      <c r="H640" s="11">
        <v>-22.19904544072083</v>
      </c>
      <c r="I640" s="11">
        <v>-22.922637356060577</v>
      </c>
      <c r="J640" s="11">
        <v>-23.626642508809493</v>
      </c>
      <c r="K640" s="11">
        <v>-24.382413510930835</v>
      </c>
    </row>
    <row r="641" spans="2:11">
      <c r="B641" s="153" t="s">
        <v>1005</v>
      </c>
      <c r="C641" s="153" t="s">
        <v>866</v>
      </c>
      <c r="D641" s="153" t="s">
        <v>867</v>
      </c>
      <c r="E641" s="153" t="s">
        <v>855</v>
      </c>
      <c r="F641" s="153"/>
      <c r="G641" s="11">
        <v>94090.118229095766</v>
      </c>
      <c r="H641" s="11">
        <v>97273.512476346295</v>
      </c>
      <c r="I641" s="11">
        <v>100444.20408975553</v>
      </c>
      <c r="J641" s="11">
        <v>103529.06889586632</v>
      </c>
      <c r="K641" s="11">
        <v>106840.76534697841</v>
      </c>
    </row>
    <row r="642" spans="2:11">
      <c r="B642" s="153" t="s">
        <v>1005</v>
      </c>
      <c r="C642" s="153" t="s">
        <v>866</v>
      </c>
      <c r="D642" s="153" t="s">
        <v>867</v>
      </c>
      <c r="E642" s="153" t="s">
        <v>856</v>
      </c>
      <c r="F642" s="153"/>
      <c r="G642" s="11">
        <v>253.78376025577037</v>
      </c>
      <c r="H642" s="11">
        <v>262.37014294557338</v>
      </c>
      <c r="I642" s="11">
        <v>270.92226356575554</v>
      </c>
      <c r="J642" s="11">
        <v>279.24288856985288</v>
      </c>
      <c r="K642" s="11">
        <v>288.17533327294626</v>
      </c>
    </row>
    <row r="643" spans="2:11">
      <c r="B643" s="153" t="s">
        <v>1005</v>
      </c>
      <c r="C643" s="153" t="s">
        <v>866</v>
      </c>
      <c r="D643" s="153" t="s">
        <v>867</v>
      </c>
      <c r="E643" s="153" t="s">
        <v>857</v>
      </c>
      <c r="F643" s="153"/>
      <c r="G643" s="11">
        <v>33093.765720734504</v>
      </c>
      <c r="H643" s="11">
        <v>34213.442318001922</v>
      </c>
      <c r="I643" s="11">
        <v>35328.65109233222</v>
      </c>
      <c r="J643" s="11">
        <v>36413.672506855226</v>
      </c>
      <c r="K643" s="11">
        <v>37578.476086168834</v>
      </c>
    </row>
    <row r="644" spans="2:11">
      <c r="B644" s="153" t="s">
        <v>1005</v>
      </c>
      <c r="C644" s="153" t="s">
        <v>866</v>
      </c>
      <c r="D644" s="153" t="s">
        <v>867</v>
      </c>
      <c r="E644" s="153" t="s">
        <v>860</v>
      </c>
      <c r="F644" s="153"/>
      <c r="G644" s="11">
        <v>180.39346804159376</v>
      </c>
      <c r="H644" s="11">
        <v>186.49680321869423</v>
      </c>
      <c r="I644" s="11">
        <v>192.57578438056947</v>
      </c>
      <c r="J644" s="11">
        <v>198.49021483604849</v>
      </c>
      <c r="K644" s="11">
        <v>204.83953630743346</v>
      </c>
    </row>
    <row r="645" spans="2:11">
      <c r="B645" s="153" t="s">
        <v>1005</v>
      </c>
      <c r="C645" s="153" t="s">
        <v>866</v>
      </c>
      <c r="D645" s="153" t="s">
        <v>867</v>
      </c>
      <c r="E645" s="153" t="s">
        <v>862</v>
      </c>
      <c r="F645" s="153"/>
      <c r="G645" s="11">
        <v>46.704928742214157</v>
      </c>
      <c r="H645" s="11">
        <v>48.285118078507644</v>
      </c>
      <c r="I645" s="11">
        <v>49.859002017172109</v>
      </c>
      <c r="J645" s="11">
        <v>51.39028281116537</v>
      </c>
      <c r="K645" s="11">
        <v>53.034159444293074</v>
      </c>
    </row>
    <row r="646" spans="2:11">
      <c r="B646" s="153" t="s">
        <v>1005</v>
      </c>
      <c r="C646" s="153" t="s">
        <v>866</v>
      </c>
      <c r="D646" s="153" t="s">
        <v>867</v>
      </c>
      <c r="E646" s="153" t="s">
        <v>871</v>
      </c>
      <c r="F646" s="153"/>
      <c r="G646" s="11">
        <v>4.5422815695393792</v>
      </c>
      <c r="H646" s="11">
        <v>4.6959626711260096</v>
      </c>
      <c r="I646" s="11">
        <v>4.8490305421134243</v>
      </c>
      <c r="J646" s="11">
        <v>4.9979550499900096</v>
      </c>
      <c r="K646" s="11">
        <v>5.1578300510732129</v>
      </c>
    </row>
    <row r="647" spans="2:11">
      <c r="B647" s="153" t="s">
        <v>1005</v>
      </c>
      <c r="C647" s="153" t="s">
        <v>874</v>
      </c>
      <c r="D647" s="153" t="s">
        <v>882</v>
      </c>
      <c r="E647" s="153" t="s">
        <v>860</v>
      </c>
      <c r="F647" s="153"/>
      <c r="G647" s="11">
        <v>344.85488347908529</v>
      </c>
      <c r="H647" s="11">
        <v>356.52251736950689</v>
      </c>
      <c r="I647" s="11">
        <v>368.14359413580462</v>
      </c>
      <c r="J647" s="11">
        <v>379.45010233542018</v>
      </c>
      <c r="K647" s="11">
        <v>391.58798371192808</v>
      </c>
    </row>
    <row r="648" spans="2:11">
      <c r="B648" s="153" t="s">
        <v>1005</v>
      </c>
      <c r="C648" s="153" t="s">
        <v>874</v>
      </c>
      <c r="D648" s="153" t="s">
        <v>882</v>
      </c>
      <c r="E648" s="153" t="s">
        <v>972</v>
      </c>
      <c r="F648" s="153"/>
      <c r="G648" s="11">
        <v>4.185928765325218</v>
      </c>
      <c r="H648" s="11">
        <v>4.3275532185806735</v>
      </c>
      <c r="I648" s="11">
        <v>4.4686125506375118</v>
      </c>
      <c r="J648" s="11">
        <v>4.6058535762848303</v>
      </c>
      <c r="K648" s="11">
        <v>4.7531860028737984</v>
      </c>
    </row>
    <row r="649" spans="2:11">
      <c r="B649" s="153" t="s">
        <v>1005</v>
      </c>
      <c r="C649" s="153" t="s">
        <v>874</v>
      </c>
      <c r="D649" s="153" t="s">
        <v>875</v>
      </c>
      <c r="E649" s="153" t="s">
        <v>852</v>
      </c>
      <c r="F649" s="153"/>
      <c r="G649" s="11">
        <v>68.033173377942717</v>
      </c>
      <c r="H649" s="11">
        <v>71.433415681100698</v>
      </c>
      <c r="I649" s="11">
        <v>75.286478763661592</v>
      </c>
      <c r="J649" s="11">
        <v>79.193564776678286</v>
      </c>
      <c r="K649" s="11">
        <v>83.393203326105791</v>
      </c>
    </row>
    <row r="650" spans="2:11">
      <c r="B650" s="153" t="s">
        <v>1005</v>
      </c>
      <c r="C650" s="153" t="s">
        <v>874</v>
      </c>
      <c r="D650" s="153" t="s">
        <v>875</v>
      </c>
      <c r="E650" s="153" t="s">
        <v>862</v>
      </c>
      <c r="F650" s="153"/>
      <c r="G650" s="11">
        <v>10.5094336072793</v>
      </c>
      <c r="H650" s="11">
        <v>10.865004108379264</v>
      </c>
      <c r="I650" s="11">
        <v>11.219155783682156</v>
      </c>
      <c r="J650" s="11">
        <v>11.563720999216432</v>
      </c>
      <c r="K650" s="11">
        <v>11.933622266591634</v>
      </c>
    </row>
    <row r="651" spans="2:11">
      <c r="B651" s="153" t="s">
        <v>1005</v>
      </c>
      <c r="C651" s="153" t="s">
        <v>874</v>
      </c>
      <c r="D651" s="153" t="s">
        <v>873</v>
      </c>
      <c r="E651" s="153" t="s">
        <v>852</v>
      </c>
      <c r="F651" s="153"/>
      <c r="G651" s="11">
        <v>8.9280468548188878</v>
      </c>
      <c r="H651" s="11">
        <v>9.3742633267698174</v>
      </c>
      <c r="I651" s="11">
        <v>9.87990382577423</v>
      </c>
      <c r="J651" s="11">
        <v>10.392633796434838</v>
      </c>
      <c r="K651" s="11">
        <v>10.943755666559872</v>
      </c>
    </row>
    <row r="652" spans="2:11">
      <c r="B652" s="153" t="s">
        <v>1005</v>
      </c>
      <c r="C652" s="153" t="s">
        <v>874</v>
      </c>
      <c r="D652" s="153" t="s">
        <v>873</v>
      </c>
      <c r="E652" s="153" t="s">
        <v>871</v>
      </c>
      <c r="F652" s="153"/>
      <c r="G652" s="11">
        <v>24.880888044197768</v>
      </c>
      <c r="H652" s="11">
        <v>25.722694573482059</v>
      </c>
      <c r="I652" s="11">
        <v>26.5611420591556</v>
      </c>
      <c r="J652" s="11">
        <v>27.376893780132754</v>
      </c>
      <c r="K652" s="11">
        <v>28.252628131277472</v>
      </c>
    </row>
    <row r="653" spans="2:11">
      <c r="B653" s="153" t="s">
        <v>1005</v>
      </c>
      <c r="C653" s="153" t="s">
        <v>874</v>
      </c>
      <c r="D653" s="153" t="s">
        <v>1007</v>
      </c>
      <c r="E653" s="153" t="s">
        <v>852</v>
      </c>
      <c r="F653" s="153"/>
      <c r="G653" s="11">
        <v>194.23689451014522</v>
      </c>
      <c r="H653" s="11">
        <v>203.94469546598825</v>
      </c>
      <c r="I653" s="11">
        <v>214.94531428690837</v>
      </c>
      <c r="J653" s="11">
        <v>226.100170308933</v>
      </c>
      <c r="K653" s="11">
        <v>238.09027321614738</v>
      </c>
    </row>
    <row r="654" spans="2:11">
      <c r="B654" s="153" t="s">
        <v>1005</v>
      </c>
      <c r="C654" s="153" t="s">
        <v>874</v>
      </c>
      <c r="D654" s="153" t="s">
        <v>1007</v>
      </c>
      <c r="E654" s="153" t="s">
        <v>968</v>
      </c>
      <c r="F654" s="153"/>
      <c r="G654" s="11">
        <v>33.145136761479044</v>
      </c>
      <c r="H654" s="11">
        <v>34.266551418796332</v>
      </c>
      <c r="I654" s="11">
        <v>35.383491317830547</v>
      </c>
      <c r="J654" s="11">
        <v>36.470196997594456</v>
      </c>
      <c r="K654" s="11">
        <v>37.63680868701065</v>
      </c>
    </row>
    <row r="655" spans="2:11" ht="25.5">
      <c r="B655" s="153" t="s">
        <v>1005</v>
      </c>
      <c r="C655" s="153" t="s">
        <v>1008</v>
      </c>
      <c r="D655" s="153" t="s">
        <v>974</v>
      </c>
      <c r="E655" s="153" t="s">
        <v>852</v>
      </c>
      <c r="F655" s="153"/>
      <c r="G655" s="11">
        <v>154.42613845453832</v>
      </c>
      <c r="H655" s="11">
        <v>162.14423041784354</v>
      </c>
      <c r="I655" s="11">
        <v>170.89016454847945</v>
      </c>
      <c r="J655" s="11">
        <v>179.75872345353156</v>
      </c>
      <c r="K655" s="11">
        <v>189.29133720491612</v>
      </c>
    </row>
    <row r="656" spans="2:11">
      <c r="B656" s="153" t="s">
        <v>1005</v>
      </c>
      <c r="C656" s="153" t="s">
        <v>995</v>
      </c>
      <c r="D656" s="153" t="s">
        <v>867</v>
      </c>
      <c r="E656" s="153" t="s">
        <v>880</v>
      </c>
      <c r="F656" s="153"/>
      <c r="G656" s="11">
        <v>6184.8358842502112</v>
      </c>
      <c r="H656" s="11">
        <v>6493.9489179005741</v>
      </c>
      <c r="I656" s="11">
        <v>6844.2274898689457</v>
      </c>
      <c r="J656" s="11">
        <v>7199.4172388744255</v>
      </c>
      <c r="K656" s="11">
        <v>7581.202681353886</v>
      </c>
    </row>
    <row r="657" spans="2:11">
      <c r="B657" s="153" t="s">
        <v>1005</v>
      </c>
      <c r="C657" s="153" t="s">
        <v>995</v>
      </c>
      <c r="D657" s="153" t="s">
        <v>867</v>
      </c>
      <c r="E657" s="153" t="s">
        <v>852</v>
      </c>
      <c r="F657" s="153"/>
      <c r="G657" s="11">
        <v>3.0052155016945483</v>
      </c>
      <c r="H657" s="11">
        <v>3.155413711944151</v>
      </c>
      <c r="I657" s="11">
        <v>3.3256142821923294</v>
      </c>
      <c r="J657" s="11">
        <v>3.4982011963370474</v>
      </c>
      <c r="K657" s="11">
        <v>3.6837109740471288</v>
      </c>
    </row>
    <row r="658" spans="2:11">
      <c r="B658" s="153" t="s">
        <v>1005</v>
      </c>
      <c r="C658" s="153" t="s">
        <v>995</v>
      </c>
      <c r="D658" s="153" t="s">
        <v>867</v>
      </c>
      <c r="E658" s="153" t="s">
        <v>999</v>
      </c>
      <c r="F658" s="153"/>
      <c r="G658" s="11">
        <v>63.72550667966425</v>
      </c>
      <c r="H658" s="11">
        <v>65.881561058012736</v>
      </c>
      <c r="I658" s="11">
        <v>68.029012176072683</v>
      </c>
      <c r="J658" s="11">
        <v>70.118334375977042</v>
      </c>
      <c r="K658" s="11">
        <v>72.361285477414853</v>
      </c>
    </row>
    <row r="659" spans="2:11">
      <c r="B659" s="153" t="s">
        <v>1005</v>
      </c>
      <c r="C659" s="153" t="s">
        <v>995</v>
      </c>
      <c r="D659" s="153" t="s">
        <v>996</v>
      </c>
      <c r="E659" s="153" t="s">
        <v>852</v>
      </c>
      <c r="F659" s="153"/>
      <c r="G659" s="11">
        <v>42.206058992534871</v>
      </c>
      <c r="H659" s="11">
        <v>44.315483264702166</v>
      </c>
      <c r="I659" s="11">
        <v>46.705826088505361</v>
      </c>
      <c r="J659" s="11">
        <v>49.129683371160858</v>
      </c>
      <c r="K659" s="11">
        <v>51.7350328435394</v>
      </c>
    </row>
    <row r="660" spans="2:11">
      <c r="B660" s="153" t="s">
        <v>1005</v>
      </c>
      <c r="C660" s="153" t="s">
        <v>995</v>
      </c>
      <c r="D660" s="153" t="s">
        <v>1009</v>
      </c>
      <c r="E660" s="153" t="s">
        <v>852</v>
      </c>
      <c r="F660" s="153"/>
      <c r="G660" s="11">
        <v>339.20391323022085</v>
      </c>
      <c r="H660" s="11">
        <v>356.15704708971037</v>
      </c>
      <c r="I660" s="11">
        <v>375.36788219609241</v>
      </c>
      <c r="J660" s="11">
        <v>394.84806809863636</v>
      </c>
      <c r="K660" s="11">
        <v>415.78688014264651</v>
      </c>
    </row>
    <row r="661" spans="2:11">
      <c r="B661" s="153" t="s">
        <v>1005</v>
      </c>
      <c r="C661" s="153" t="s">
        <v>995</v>
      </c>
      <c r="D661" s="153" t="s">
        <v>1009</v>
      </c>
      <c r="E661" s="153" t="s">
        <v>1010</v>
      </c>
      <c r="F661" s="153"/>
      <c r="G661" s="11">
        <v>9.0083176981724336</v>
      </c>
      <c r="H661" s="11">
        <v>9.3131002542740511</v>
      </c>
      <c r="I661" s="11">
        <v>9.6166666426909035</v>
      </c>
      <c r="J661" s="11">
        <v>9.9120158541957082</v>
      </c>
      <c r="K661" s="11">
        <v>10.229082240262832</v>
      </c>
    </row>
    <row r="662" spans="2:11">
      <c r="B662" s="153" t="s">
        <v>1005</v>
      </c>
      <c r="C662" s="153" t="s">
        <v>995</v>
      </c>
      <c r="D662" s="153" t="s">
        <v>1009</v>
      </c>
      <c r="E662" s="153" t="s">
        <v>999</v>
      </c>
      <c r="F662" s="153"/>
      <c r="G662" s="11">
        <v>46.677891351458229</v>
      </c>
      <c r="H662" s="11">
        <v>48.2571659192743</v>
      </c>
      <c r="I662" s="11">
        <v>49.830138739643537</v>
      </c>
      <c r="J662" s="11">
        <v>51.360533078217649</v>
      </c>
      <c r="K662" s="11">
        <v>53.003458074417914</v>
      </c>
    </row>
    <row r="663" spans="2:11">
      <c r="B663" s="153" t="s">
        <v>1005</v>
      </c>
      <c r="C663" s="153" t="s">
        <v>995</v>
      </c>
      <c r="D663" s="153" t="s">
        <v>1003</v>
      </c>
      <c r="E663" s="153" t="s">
        <v>852</v>
      </c>
      <c r="F663" s="153"/>
      <c r="G663" s="11">
        <v>1239.6303157828552</v>
      </c>
      <c r="H663" s="11">
        <v>1301.5860240163404</v>
      </c>
      <c r="I663" s="11">
        <v>1371.7925654521218</v>
      </c>
      <c r="J663" s="11">
        <v>1442.9834570073426</v>
      </c>
      <c r="K663" s="11">
        <v>1519.5049391419468</v>
      </c>
    </row>
    <row r="664" spans="2:11">
      <c r="B664" s="153" t="s">
        <v>1005</v>
      </c>
      <c r="C664" s="153" t="s">
        <v>995</v>
      </c>
      <c r="D664" s="153" t="s">
        <v>1003</v>
      </c>
      <c r="E664" s="153" t="s">
        <v>1010</v>
      </c>
      <c r="F664" s="153"/>
      <c r="G664" s="11">
        <v>1.6519845469666117</v>
      </c>
      <c r="H664" s="11">
        <v>1.7078768999824256</v>
      </c>
      <c r="I664" s="11">
        <v>1.7635462268696029</v>
      </c>
      <c r="J664" s="11">
        <v>1.8177086520540184</v>
      </c>
      <c r="K664" s="11">
        <v>1.875853667327148</v>
      </c>
    </row>
    <row r="665" spans="2:11">
      <c r="B665" s="153" t="s">
        <v>1005</v>
      </c>
      <c r="C665" s="153" t="s">
        <v>995</v>
      </c>
      <c r="D665" s="153" t="s">
        <v>1003</v>
      </c>
      <c r="E665" s="153" t="s">
        <v>983</v>
      </c>
      <c r="F665" s="153"/>
      <c r="G665" s="11">
        <v>495.55048202209537</v>
      </c>
      <c r="H665" s="11">
        <v>512.31666941119295</v>
      </c>
      <c r="I665" s="11">
        <v>529.0159550210019</v>
      </c>
      <c r="J665" s="11">
        <v>545.26321106035596</v>
      </c>
      <c r="K665" s="11">
        <v>562.7051359250222</v>
      </c>
    </row>
    <row r="666" spans="2:11">
      <c r="B666" s="153" t="s">
        <v>1005</v>
      </c>
      <c r="C666" s="153" t="s">
        <v>995</v>
      </c>
      <c r="D666" s="153" t="s">
        <v>1003</v>
      </c>
      <c r="E666" s="153" t="s">
        <v>1002</v>
      </c>
      <c r="F666" s="153"/>
      <c r="G666" s="11">
        <v>107.04156892195998</v>
      </c>
      <c r="H666" s="11">
        <v>110.66315555758466</v>
      </c>
      <c r="I666" s="11">
        <v>114.27029104912101</v>
      </c>
      <c r="J666" s="11">
        <v>117.77978572266609</v>
      </c>
      <c r="K666" s="11">
        <v>121.547335286768</v>
      </c>
    </row>
    <row r="667" spans="2:11">
      <c r="B667" s="153" t="s">
        <v>1005</v>
      </c>
      <c r="C667" s="153" t="s">
        <v>995</v>
      </c>
      <c r="D667" s="153" t="s">
        <v>1011</v>
      </c>
      <c r="E667" s="153" t="s">
        <v>852</v>
      </c>
      <c r="F667" s="153"/>
      <c r="G667" s="11">
        <v>1004.3387501827524</v>
      </c>
      <c r="H667" s="11">
        <v>1054.5347786128975</v>
      </c>
      <c r="I667" s="11">
        <v>1111.4155673307316</v>
      </c>
      <c r="J667" s="11">
        <v>1169.0938687877372</v>
      </c>
      <c r="K667" s="11">
        <v>1231.0909728845866</v>
      </c>
    </row>
    <row r="668" spans="2:11">
      <c r="B668" s="153" t="s">
        <v>1005</v>
      </c>
      <c r="C668" s="153" t="s">
        <v>995</v>
      </c>
      <c r="D668" s="153" t="s">
        <v>1011</v>
      </c>
      <c r="E668" s="153" t="s">
        <v>1010</v>
      </c>
      <c r="F668" s="153"/>
      <c r="G668" s="11">
        <v>10.812252378572145</v>
      </c>
      <c r="H668" s="11">
        <v>11.178068286444219</v>
      </c>
      <c r="I668" s="11">
        <v>11.542424486479277</v>
      </c>
      <c r="J668" s="11">
        <v>11.896918002538339</v>
      </c>
      <c r="K668" s="11">
        <v>12.277477603318742</v>
      </c>
    </row>
    <row r="669" spans="2:11">
      <c r="B669" s="153" t="s">
        <v>1005</v>
      </c>
      <c r="C669" s="153" t="s">
        <v>995</v>
      </c>
      <c r="D669" s="153" t="s">
        <v>1011</v>
      </c>
      <c r="E669" s="153" t="s">
        <v>957</v>
      </c>
      <c r="F669" s="153"/>
      <c r="G669" s="11">
        <v>17.844677594074692</v>
      </c>
      <c r="H669" s="11">
        <v>18.4484247788609</v>
      </c>
      <c r="I669" s="11">
        <v>19.049762843435971</v>
      </c>
      <c r="J669" s="11">
        <v>19.634823410076137</v>
      </c>
      <c r="K669" s="11">
        <v>20.262903771455278</v>
      </c>
    </row>
    <row r="670" spans="2:11">
      <c r="B670" s="153" t="s">
        <v>1012</v>
      </c>
      <c r="C670" s="153" t="s">
        <v>866</v>
      </c>
      <c r="D670" s="153" t="s">
        <v>867</v>
      </c>
      <c r="E670" s="153" t="s">
        <v>847</v>
      </c>
      <c r="F670" s="153"/>
      <c r="G670" s="11">
        <v>9636.742100147012</v>
      </c>
      <c r="H670" s="11">
        <v>10118.378580214056</v>
      </c>
      <c r="I670" s="11">
        <v>10664.156079316799</v>
      </c>
      <c r="J670" s="11">
        <v>11217.585801922396</v>
      </c>
      <c r="K670" s="11">
        <v>11812.454916579771</v>
      </c>
    </row>
    <row r="671" spans="2:11">
      <c r="B671" s="153" t="s">
        <v>1012</v>
      </c>
      <c r="C671" s="153" t="s">
        <v>866</v>
      </c>
      <c r="D671" s="153" t="s">
        <v>867</v>
      </c>
      <c r="E671" s="153" t="s">
        <v>850</v>
      </c>
      <c r="F671" s="153"/>
      <c r="G671" s="11">
        <v>64.235181037927717</v>
      </c>
      <c r="H671" s="11">
        <v>67.445602793544154</v>
      </c>
      <c r="I671" s="11">
        <v>71.083566339414844</v>
      </c>
      <c r="J671" s="11">
        <v>74.772536953539557</v>
      </c>
      <c r="K671" s="11">
        <v>78.73772818484845</v>
      </c>
    </row>
    <row r="672" spans="2:11">
      <c r="B672" s="153" t="s">
        <v>1012</v>
      </c>
      <c r="C672" s="153" t="s">
        <v>866</v>
      </c>
      <c r="D672" s="153" t="s">
        <v>867</v>
      </c>
      <c r="E672" s="153" t="s">
        <v>849</v>
      </c>
      <c r="F672" s="153"/>
      <c r="G672" s="11">
        <v>5516.3507202947185</v>
      </c>
      <c r="H672" s="11">
        <v>5792.0534127739038</v>
      </c>
      <c r="I672" s="11">
        <v>6104.4722851488459</v>
      </c>
      <c r="J672" s="11">
        <v>6421.2715122321688</v>
      </c>
      <c r="K672" s="11">
        <v>6761.7918493979023</v>
      </c>
    </row>
    <row r="673" spans="2:11">
      <c r="B673" s="153" t="s">
        <v>1012</v>
      </c>
      <c r="C673" s="153" t="s">
        <v>866</v>
      </c>
      <c r="D673" s="153" t="s">
        <v>867</v>
      </c>
      <c r="E673" s="153" t="s">
        <v>852</v>
      </c>
      <c r="F673" s="153"/>
      <c r="G673" s="11">
        <v>16.862932675170413</v>
      </c>
      <c r="H673" s="11">
        <v>17.705728243721811</v>
      </c>
      <c r="I673" s="11">
        <v>18.660761503650189</v>
      </c>
      <c r="J673" s="11">
        <v>19.629185070012323</v>
      </c>
      <c r="K673" s="11">
        <v>20.67012169846609</v>
      </c>
    </row>
    <row r="674" spans="2:11">
      <c r="B674" s="153" t="s">
        <v>1012</v>
      </c>
      <c r="C674" s="153" t="s">
        <v>866</v>
      </c>
      <c r="D674" s="153" t="s">
        <v>867</v>
      </c>
      <c r="E674" s="153" t="s">
        <v>957</v>
      </c>
      <c r="F674" s="153"/>
      <c r="G674" s="11">
        <v>6.4154319689612356</v>
      </c>
      <c r="H674" s="11">
        <v>6.6324882295761043</v>
      </c>
      <c r="I674" s="11">
        <v>6.8486783749732494</v>
      </c>
      <c r="J674" s="11">
        <v>7.0590165132340505</v>
      </c>
      <c r="K674" s="11">
        <v>7.2848209195185571</v>
      </c>
    </row>
    <row r="675" spans="2:11">
      <c r="B675" s="153" t="s">
        <v>1012</v>
      </c>
      <c r="C675" s="153" t="s">
        <v>866</v>
      </c>
      <c r="D675" s="153" t="s">
        <v>867</v>
      </c>
      <c r="E675" s="153" t="s">
        <v>855</v>
      </c>
      <c r="F675" s="153"/>
      <c r="G675" s="11">
        <v>2749.5392870638739</v>
      </c>
      <c r="H675" s="11">
        <v>2842.5657144270162</v>
      </c>
      <c r="I675" s="11">
        <v>2935.2209403138168</v>
      </c>
      <c r="J675" s="11">
        <v>3025.3681007098744</v>
      </c>
      <c r="K675" s="11">
        <v>3122.1438266898522</v>
      </c>
    </row>
    <row r="676" spans="2:11">
      <c r="B676" s="153" t="s">
        <v>1012</v>
      </c>
      <c r="C676" s="153" t="s">
        <v>866</v>
      </c>
      <c r="D676" s="153" t="s">
        <v>867</v>
      </c>
      <c r="E676" s="153" t="s">
        <v>856</v>
      </c>
      <c r="F676" s="153"/>
      <c r="G676" s="11">
        <v>13.248861991870339</v>
      </c>
      <c r="H676" s="11">
        <v>13.697116833519521</v>
      </c>
      <c r="I676" s="11">
        <v>14.143583012917405</v>
      </c>
      <c r="J676" s="11">
        <v>14.577963889984909</v>
      </c>
      <c r="K676" s="11">
        <v>15.044285009200836</v>
      </c>
    </row>
    <row r="677" spans="2:11">
      <c r="B677" s="153" t="s">
        <v>1012</v>
      </c>
      <c r="C677" s="153" t="s">
        <v>866</v>
      </c>
      <c r="D677" s="153" t="s">
        <v>867</v>
      </c>
      <c r="E677" s="153" t="s">
        <v>860</v>
      </c>
      <c r="F677" s="153"/>
      <c r="G677" s="11">
        <v>38.86030032176587</v>
      </c>
      <c r="H677" s="11">
        <v>40.175078736535497</v>
      </c>
      <c r="I677" s="11">
        <v>41.48461081752172</v>
      </c>
      <c r="J677" s="11">
        <v>42.758695440580908</v>
      </c>
      <c r="K677" s="11">
        <v>44.126464140279978</v>
      </c>
    </row>
    <row r="678" spans="2:11">
      <c r="B678" s="153" t="s">
        <v>1012</v>
      </c>
      <c r="C678" s="153" t="s">
        <v>874</v>
      </c>
      <c r="D678" s="153" t="s">
        <v>882</v>
      </c>
      <c r="E678" s="153" t="s">
        <v>860</v>
      </c>
      <c r="F678" s="153"/>
      <c r="G678" s="11">
        <v>15.941245317373394</v>
      </c>
      <c r="H678" s="11">
        <v>16.48059280244907</v>
      </c>
      <c r="I678" s="11">
        <v>17.017788140136137</v>
      </c>
      <c r="J678" s="11">
        <v>17.540442246334681</v>
      </c>
      <c r="K678" s="11">
        <v>18.101527369166718</v>
      </c>
    </row>
    <row r="679" spans="2:11">
      <c r="B679" s="153" t="s">
        <v>1012</v>
      </c>
      <c r="C679" s="153" t="s">
        <v>874</v>
      </c>
      <c r="D679" s="153" t="s">
        <v>875</v>
      </c>
      <c r="E679" s="153" t="s">
        <v>855</v>
      </c>
      <c r="F679" s="153"/>
      <c r="G679" s="11">
        <v>3.2444868352863074</v>
      </c>
      <c r="H679" s="11">
        <v>3.3542590507019816</v>
      </c>
      <c r="I679" s="11">
        <v>3.4635932442610855</v>
      </c>
      <c r="J679" s="11">
        <v>3.5699678927411158</v>
      </c>
      <c r="K679" s="11">
        <v>3.6841643220827782</v>
      </c>
    </row>
    <row r="680" spans="2:11">
      <c r="B680" s="153" t="s">
        <v>1012</v>
      </c>
      <c r="C680" s="153" t="s">
        <v>874</v>
      </c>
      <c r="D680" s="153" t="s">
        <v>1007</v>
      </c>
      <c r="E680" s="153" t="s">
        <v>855</v>
      </c>
      <c r="F680" s="153"/>
      <c r="G680" s="11">
        <v>104.14802741265346</v>
      </c>
      <c r="H680" s="11">
        <v>107.67171552749535</v>
      </c>
      <c r="I680" s="11">
        <v>111.18134314074133</v>
      </c>
      <c r="J680" s="11">
        <v>114.5959693569491</v>
      </c>
      <c r="K680" s="11">
        <v>118.26167473881516</v>
      </c>
    </row>
    <row r="681" spans="2:11">
      <c r="B681" s="153" t="s">
        <v>1013</v>
      </c>
      <c r="C681" s="153" t="s">
        <v>866</v>
      </c>
      <c r="D681" s="153" t="s">
        <v>867</v>
      </c>
      <c r="E681" s="153" t="s">
        <v>869</v>
      </c>
      <c r="F681" s="153"/>
      <c r="G681" s="11">
        <v>438.87091926039864</v>
      </c>
      <c r="H681" s="11">
        <v>453.71944093254035</v>
      </c>
      <c r="I681" s="11">
        <v>468.50871284821579</v>
      </c>
      <c r="J681" s="11">
        <v>482.89765696618838</v>
      </c>
      <c r="K681" s="11">
        <v>498.34462730872883</v>
      </c>
    </row>
    <row r="682" spans="2:11">
      <c r="B682" s="153" t="s">
        <v>1013</v>
      </c>
      <c r="C682" s="153" t="s">
        <v>866</v>
      </c>
      <c r="D682" s="153" t="s">
        <v>867</v>
      </c>
      <c r="E682" s="153" t="s">
        <v>847</v>
      </c>
      <c r="F682" s="153"/>
      <c r="G682" s="11">
        <v>17513.224239433344</v>
      </c>
      <c r="H682" s="11">
        <v>18297.470483294848</v>
      </c>
      <c r="I682" s="11">
        <v>19209.045031405138</v>
      </c>
      <c r="J682" s="11">
        <v>20145.752126377509</v>
      </c>
      <c r="K682" s="11">
        <v>21167.507886745334</v>
      </c>
    </row>
    <row r="683" spans="2:11">
      <c r="B683" s="153" t="s">
        <v>1013</v>
      </c>
      <c r="C683" s="153" t="s">
        <v>866</v>
      </c>
      <c r="D683" s="153" t="s">
        <v>867</v>
      </c>
      <c r="E683" s="153" t="s">
        <v>849</v>
      </c>
      <c r="F683" s="153"/>
      <c r="G683" s="11">
        <v>7861.7218799898774</v>
      </c>
      <c r="H683" s="11">
        <v>8213.7716094042571</v>
      </c>
      <c r="I683" s="11">
        <v>8622.9792728329103</v>
      </c>
      <c r="J683" s="11">
        <v>9043.4689875197546</v>
      </c>
      <c r="K683" s="11">
        <v>9502.1372205914558</v>
      </c>
    </row>
    <row r="684" spans="2:11">
      <c r="B684" s="153" t="s">
        <v>1013</v>
      </c>
      <c r="C684" s="153" t="s">
        <v>866</v>
      </c>
      <c r="D684" s="153" t="s">
        <v>867</v>
      </c>
      <c r="E684" s="153" t="s">
        <v>856</v>
      </c>
      <c r="F684" s="153"/>
      <c r="G684" s="11">
        <v>295.74974286419649</v>
      </c>
      <c r="H684" s="11">
        <v>305.75597994604732</v>
      </c>
      <c r="I684" s="11">
        <v>315.72228934194169</v>
      </c>
      <c r="J684" s="11">
        <v>325.41882273301087</v>
      </c>
      <c r="K684" s="11">
        <v>335.82834705176975</v>
      </c>
    </row>
    <row r="685" spans="2:11">
      <c r="B685" s="153" t="s">
        <v>1013</v>
      </c>
      <c r="C685" s="153" t="s">
        <v>866</v>
      </c>
      <c r="D685" s="153" t="s">
        <v>867</v>
      </c>
      <c r="E685" s="153" t="s">
        <v>861</v>
      </c>
      <c r="F685" s="153"/>
      <c r="G685" s="11">
        <v>10.814956117518259</v>
      </c>
      <c r="H685" s="11">
        <v>11.180863502233695</v>
      </c>
      <c r="I685" s="11">
        <v>11.545310814093911</v>
      </c>
      <c r="J685" s="11">
        <v>11.899892975690642</v>
      </c>
      <c r="K685" s="11">
        <v>12.280547740159232</v>
      </c>
    </row>
    <row r="686" spans="2:11">
      <c r="B686" s="153" t="s">
        <v>1013</v>
      </c>
      <c r="C686" s="153" t="s">
        <v>866</v>
      </c>
      <c r="D686" s="153" t="s">
        <v>867</v>
      </c>
      <c r="E686" s="153" t="s">
        <v>870</v>
      </c>
      <c r="F686" s="153"/>
      <c r="G686" s="11">
        <v>74.352823311068619</v>
      </c>
      <c r="H686" s="11">
        <v>76.86843658109315</v>
      </c>
      <c r="I686" s="11">
        <v>79.374011850237636</v>
      </c>
      <c r="J686" s="11">
        <v>81.811764211317808</v>
      </c>
      <c r="K686" s="11">
        <v>84.428765717149545</v>
      </c>
    </row>
    <row r="687" spans="2:11">
      <c r="B687" s="153" t="s">
        <v>1013</v>
      </c>
      <c r="C687" s="153" t="s">
        <v>866</v>
      </c>
      <c r="D687" s="153" t="s">
        <v>867</v>
      </c>
      <c r="E687" s="153" t="s">
        <v>863</v>
      </c>
      <c r="F687" s="153"/>
      <c r="G687" s="11">
        <v>10.814956117518259</v>
      </c>
      <c r="H687" s="11">
        <v>11.180863502233695</v>
      </c>
      <c r="I687" s="11">
        <v>11.545310814093911</v>
      </c>
      <c r="J687" s="11">
        <v>11.899892975690642</v>
      </c>
      <c r="K687" s="11">
        <v>12.280547740159232</v>
      </c>
    </row>
    <row r="688" spans="2:11">
      <c r="B688" s="153" t="s">
        <v>1013</v>
      </c>
      <c r="C688" s="153" t="s">
        <v>866</v>
      </c>
      <c r="D688" s="153" t="s">
        <v>867</v>
      </c>
      <c r="E688" s="153" t="s">
        <v>871</v>
      </c>
      <c r="F688" s="153"/>
      <c r="G688" s="11">
        <v>8.6519648943822407</v>
      </c>
      <c r="H688" s="11">
        <v>8.9446908021670293</v>
      </c>
      <c r="I688" s="11">
        <v>9.2362486516675908</v>
      </c>
      <c r="J688" s="11">
        <v>9.5199143809570295</v>
      </c>
      <c r="K688" s="11">
        <v>9.8244381925448412</v>
      </c>
    </row>
    <row r="689" spans="2:11">
      <c r="B689" s="153" t="s">
        <v>1013</v>
      </c>
      <c r="C689" s="153" t="s">
        <v>866</v>
      </c>
      <c r="D689" s="153" t="s">
        <v>867</v>
      </c>
      <c r="E689" s="153" t="s">
        <v>864</v>
      </c>
      <c r="F689" s="153"/>
      <c r="G689" s="11">
        <v>267.74640935833497</v>
      </c>
      <c r="H689" s="11">
        <v>276.80519677741319</v>
      </c>
      <c r="I689" s="11">
        <v>285.82783709980981</v>
      </c>
      <c r="J689" s="11">
        <v>294.60624540386749</v>
      </c>
      <c r="K689" s="11">
        <v>304.03013444087594</v>
      </c>
    </row>
    <row r="690" spans="2:11">
      <c r="B690" s="153" t="s">
        <v>1013</v>
      </c>
      <c r="C690" s="153" t="s">
        <v>866</v>
      </c>
      <c r="D690" s="153" t="s">
        <v>867</v>
      </c>
      <c r="E690" s="153" t="s">
        <v>885</v>
      </c>
      <c r="F690" s="153"/>
      <c r="G690" s="11">
        <v>-1662.9593760000002</v>
      </c>
      <c r="H690" s="11">
        <v>-2279.1089099999999</v>
      </c>
      <c r="I690" s="11">
        <v>-2325.2123230000002</v>
      </c>
      <c r="J690" s="11">
        <v>-2109.459816</v>
      </c>
      <c r="K690" s="11">
        <v>-2502.07933</v>
      </c>
    </row>
    <row r="691" spans="2:11">
      <c r="B691" s="153" t="s">
        <v>1014</v>
      </c>
      <c r="C691" s="153" t="s">
        <v>866</v>
      </c>
      <c r="D691" s="153" t="s">
        <v>867</v>
      </c>
      <c r="E691" s="153" t="s">
        <v>1015</v>
      </c>
      <c r="F691" s="153"/>
      <c r="G691" s="11">
        <v>2027.8042720845554</v>
      </c>
      <c r="H691" s="11">
        <v>2096.4119067203874</v>
      </c>
      <c r="I691" s="11">
        <v>2164.745777695859</v>
      </c>
      <c r="J691" s="11">
        <v>2231.2299329968819</v>
      </c>
      <c r="K691" s="11">
        <v>2302.6027013364978</v>
      </c>
    </row>
    <row r="692" spans="2:11">
      <c r="B692" s="153" t="s">
        <v>1014</v>
      </c>
      <c r="C692" s="153" t="s">
        <v>866</v>
      </c>
      <c r="D692" s="153" t="s">
        <v>867</v>
      </c>
      <c r="E692" s="153" t="s">
        <v>1016</v>
      </c>
      <c r="F692" s="153"/>
      <c r="G692" s="11">
        <v>7042.5642368390018</v>
      </c>
      <c r="H692" s="11">
        <v>7280.8385519255007</v>
      </c>
      <c r="I692" s="11">
        <v>7518.1620858195847</v>
      </c>
      <c r="J692" s="11">
        <v>7749.0615571764074</v>
      </c>
      <c r="K692" s="11">
        <v>7996.9391816160005</v>
      </c>
    </row>
    <row r="693" spans="2:11">
      <c r="B693" s="153" t="s">
        <v>1014</v>
      </c>
      <c r="C693" s="153" t="s">
        <v>866</v>
      </c>
      <c r="D693" s="153" t="s">
        <v>867</v>
      </c>
      <c r="E693" s="153" t="s">
        <v>868</v>
      </c>
      <c r="F693" s="153"/>
      <c r="G693" s="11">
        <v>13518.671894990995</v>
      </c>
      <c r="H693" s="11">
        <v>13976.055339192832</v>
      </c>
      <c r="I693" s="11">
        <v>14431.613695464766</v>
      </c>
      <c r="J693" s="11">
        <v>14874.840635117191</v>
      </c>
      <c r="K693" s="11">
        <v>15350.658272303941</v>
      </c>
    </row>
    <row r="694" spans="2:11">
      <c r="B694" s="153" t="s">
        <v>1014</v>
      </c>
      <c r="C694" s="153" t="s">
        <v>866</v>
      </c>
      <c r="D694" s="153" t="s">
        <v>867</v>
      </c>
      <c r="E694" s="153" t="s">
        <v>869</v>
      </c>
      <c r="F694" s="153"/>
      <c r="G694" s="11">
        <v>51911.789367776975</v>
      </c>
      <c r="H694" s="11">
        <v>49859.039721946625</v>
      </c>
      <c r="I694" s="11">
        <v>51580.159930775451</v>
      </c>
      <c r="J694" s="11">
        <v>53260.769236881169</v>
      </c>
      <c r="K694" s="11">
        <v>55061.604755133165</v>
      </c>
    </row>
    <row r="695" spans="2:11">
      <c r="B695" s="153" t="s">
        <v>1014</v>
      </c>
      <c r="C695" s="153" t="s">
        <v>866</v>
      </c>
      <c r="D695" s="153" t="s">
        <v>867</v>
      </c>
      <c r="E695" s="153" t="s">
        <v>847</v>
      </c>
      <c r="F695" s="153"/>
      <c r="G695" s="11">
        <v>15074.337718496692</v>
      </c>
      <c r="H695" s="11">
        <v>15749.370058219271</v>
      </c>
      <c r="I695" s="11">
        <v>16533.998999522955</v>
      </c>
      <c r="J695" s="11">
        <v>17340.260536512345</v>
      </c>
      <c r="K695" s="11">
        <v>18219.726886456268</v>
      </c>
    </row>
    <row r="696" spans="2:11">
      <c r="B696" s="153" t="s">
        <v>1014</v>
      </c>
      <c r="C696" s="153" t="s">
        <v>866</v>
      </c>
      <c r="D696" s="153" t="s">
        <v>867</v>
      </c>
      <c r="E696" s="153" t="s">
        <v>849</v>
      </c>
      <c r="F696" s="153"/>
      <c r="G696" s="11">
        <v>7339.6950351360383</v>
      </c>
      <c r="H696" s="11">
        <v>7668.3682813469595</v>
      </c>
      <c r="I696" s="11">
        <v>8050.4041128677236</v>
      </c>
      <c r="J696" s="11">
        <v>8442.9728552278575</v>
      </c>
      <c r="K696" s="11">
        <v>8871.1850210155553</v>
      </c>
    </row>
    <row r="697" spans="2:11">
      <c r="B697" s="153" t="s">
        <v>1014</v>
      </c>
      <c r="C697" s="153" t="s">
        <v>866</v>
      </c>
      <c r="D697" s="153" t="s">
        <v>867</v>
      </c>
      <c r="E697" s="153" t="s">
        <v>856</v>
      </c>
      <c r="F697" s="153"/>
      <c r="G697" s="11">
        <v>16.222434176412058</v>
      </c>
      <c r="H697" s="11">
        <v>16.771295253489768</v>
      </c>
      <c r="I697" s="11">
        <v>17.317966221284632</v>
      </c>
      <c r="J697" s="11">
        <v>17.849839463684145</v>
      </c>
      <c r="K697" s="11">
        <v>18.420821610391773</v>
      </c>
    </row>
    <row r="698" spans="2:11">
      <c r="B698" s="153" t="s">
        <v>1014</v>
      </c>
      <c r="C698" s="153" t="s">
        <v>866</v>
      </c>
      <c r="D698" s="153" t="s">
        <v>867</v>
      </c>
      <c r="E698" s="153" t="s">
        <v>857</v>
      </c>
      <c r="F698" s="153"/>
      <c r="G698" s="11">
        <v>2703.7390294551951</v>
      </c>
      <c r="H698" s="11">
        <v>2795.215875636613</v>
      </c>
      <c r="I698" s="11">
        <v>2886.3277036042159</v>
      </c>
      <c r="J698" s="11">
        <v>2974.9732440058783</v>
      </c>
      <c r="K698" s="11">
        <v>3070.1369351256881</v>
      </c>
    </row>
    <row r="699" spans="2:11">
      <c r="B699" s="153" t="s">
        <v>1014</v>
      </c>
      <c r="C699" s="153" t="s">
        <v>866</v>
      </c>
      <c r="D699" s="153" t="s">
        <v>867</v>
      </c>
      <c r="E699" s="153" t="s">
        <v>862</v>
      </c>
      <c r="F699" s="153"/>
      <c r="G699" s="11">
        <v>3244.486835486061</v>
      </c>
      <c r="H699" s="11">
        <v>3354.259050908493</v>
      </c>
      <c r="I699" s="11">
        <v>3463.5932444743285</v>
      </c>
      <c r="J699" s="11">
        <v>3569.9678929609076</v>
      </c>
      <c r="K699" s="11">
        <v>3684.1643223096003</v>
      </c>
    </row>
    <row r="700" spans="2:11">
      <c r="B700" s="153" t="s">
        <v>1014</v>
      </c>
      <c r="C700" s="153" t="s">
        <v>866</v>
      </c>
      <c r="D700" s="153" t="s">
        <v>867</v>
      </c>
      <c r="E700" s="153" t="s">
        <v>933</v>
      </c>
      <c r="F700" s="153"/>
      <c r="G700" s="11">
        <v>540.74780591434353</v>
      </c>
      <c r="H700" s="11">
        <v>559.04317515141554</v>
      </c>
      <c r="I700" s="11">
        <v>577.26554074572141</v>
      </c>
      <c r="J700" s="11">
        <v>594.99464882681798</v>
      </c>
      <c r="K700" s="11">
        <v>614.02738705160004</v>
      </c>
    </row>
    <row r="701" spans="2:11">
      <c r="B701" s="153" t="s">
        <v>1014</v>
      </c>
      <c r="C701" s="153" t="s">
        <v>866</v>
      </c>
      <c r="D701" s="153" t="s">
        <v>867</v>
      </c>
      <c r="E701" s="153" t="s">
        <v>871</v>
      </c>
      <c r="F701" s="153"/>
      <c r="G701" s="11">
        <v>270.35876200972632</v>
      </c>
      <c r="H701" s="11">
        <v>279.50593435762329</v>
      </c>
      <c r="I701" s="11">
        <v>288.61660692824034</v>
      </c>
      <c r="J701" s="11">
        <v>297.48066455347123</v>
      </c>
      <c r="K701" s="11">
        <v>306.99650074887944</v>
      </c>
    </row>
    <row r="702" spans="2:11">
      <c r="B702" s="153" t="s">
        <v>1014</v>
      </c>
      <c r="C702" s="153" t="s">
        <v>866</v>
      </c>
      <c r="D702" s="153" t="s">
        <v>867</v>
      </c>
      <c r="E702" s="153" t="s">
        <v>864</v>
      </c>
      <c r="F702" s="153"/>
      <c r="G702" s="11">
        <v>1081.4956118286871</v>
      </c>
      <c r="H702" s="11">
        <v>1118.0863503028311</v>
      </c>
      <c r="I702" s="11">
        <v>1154.5310814914428</v>
      </c>
      <c r="J702" s="11">
        <v>1189.989297653636</v>
      </c>
      <c r="K702" s="11">
        <v>1228.0547741032001</v>
      </c>
    </row>
    <row r="703" spans="2:11">
      <c r="B703" s="153" t="s">
        <v>1017</v>
      </c>
      <c r="C703" s="153" t="s">
        <v>866</v>
      </c>
      <c r="D703" s="153" t="s">
        <v>867</v>
      </c>
      <c r="E703" s="153" t="s">
        <v>868</v>
      </c>
      <c r="F703" s="153"/>
      <c r="G703" s="11">
        <v>2217.0660042488084</v>
      </c>
      <c r="H703" s="11">
        <v>2292.0770181208036</v>
      </c>
      <c r="I703" s="11">
        <v>2366.7887170574577</v>
      </c>
      <c r="J703" s="11">
        <v>2439.4780601899533</v>
      </c>
      <c r="K703" s="11">
        <v>2517.5122869115603</v>
      </c>
    </row>
    <row r="704" spans="2:11">
      <c r="B704" s="153" t="s">
        <v>1017</v>
      </c>
      <c r="C704" s="153" t="s">
        <v>866</v>
      </c>
      <c r="D704" s="153" t="s">
        <v>867</v>
      </c>
      <c r="E704" s="153" t="s">
        <v>869</v>
      </c>
      <c r="F704" s="153"/>
      <c r="G704" s="11">
        <v>1946.6921012916366</v>
      </c>
      <c r="H704" s="11">
        <v>2012.555430545096</v>
      </c>
      <c r="I704" s="11">
        <v>2078.1559466845974</v>
      </c>
      <c r="J704" s="11">
        <v>2141.9807357765453</v>
      </c>
      <c r="K704" s="11">
        <v>2210.4985933857611</v>
      </c>
    </row>
    <row r="705" spans="2:11">
      <c r="B705" s="153" t="s">
        <v>1017</v>
      </c>
      <c r="C705" s="153" t="s">
        <v>866</v>
      </c>
      <c r="D705" s="153" t="s">
        <v>867</v>
      </c>
      <c r="E705" s="153" t="s">
        <v>847</v>
      </c>
      <c r="F705" s="153"/>
      <c r="G705" s="11">
        <v>47159.893632746069</v>
      </c>
      <c r="H705" s="11">
        <v>49516.906504270934</v>
      </c>
      <c r="I705" s="11">
        <v>52187.810066631406</v>
      </c>
      <c r="J705" s="11">
        <v>54896.16176682707</v>
      </c>
      <c r="K705" s="11">
        <v>57807.307865903407</v>
      </c>
    </row>
    <row r="706" spans="2:11">
      <c r="B706" s="153" t="s">
        <v>1017</v>
      </c>
      <c r="C706" s="153" t="s">
        <v>866</v>
      </c>
      <c r="D706" s="153" t="s">
        <v>867</v>
      </c>
      <c r="E706" s="153" t="s">
        <v>850</v>
      </c>
      <c r="F706" s="153"/>
      <c r="G706" s="11">
        <v>43.799825128290273</v>
      </c>
      <c r="H706" s="11">
        <v>45.988904527023998</v>
      </c>
      <c r="I706" s="11">
        <v>48.469510396853288</v>
      </c>
      <c r="J706" s="11">
        <v>50.984896283392025</v>
      </c>
      <c r="K706" s="11">
        <v>53.688627785744508</v>
      </c>
    </row>
    <row r="707" spans="2:11">
      <c r="B707" s="153" t="s">
        <v>1017</v>
      </c>
      <c r="C707" s="153" t="s">
        <v>866</v>
      </c>
      <c r="D707" s="153" t="s">
        <v>867</v>
      </c>
      <c r="E707" s="153" t="s">
        <v>849</v>
      </c>
      <c r="F707" s="153"/>
      <c r="G707" s="11">
        <v>25357.874806327553</v>
      </c>
      <c r="H707" s="11">
        <v>26625.240627346469</v>
      </c>
      <c r="I707" s="11">
        <v>28061.385472827697</v>
      </c>
      <c r="J707" s="11">
        <v>29517.666182022902</v>
      </c>
      <c r="K707" s="11">
        <v>31082.989439496247</v>
      </c>
    </row>
    <row r="708" spans="2:11">
      <c r="B708" s="153" t="s">
        <v>1017</v>
      </c>
      <c r="C708" s="153" t="s">
        <v>866</v>
      </c>
      <c r="D708" s="153" t="s">
        <v>867</v>
      </c>
      <c r="E708" s="153" t="s">
        <v>852</v>
      </c>
      <c r="F708" s="153"/>
      <c r="G708" s="11">
        <v>218.99912565305803</v>
      </c>
      <c r="H708" s="11">
        <v>229.94452264730674</v>
      </c>
      <c r="I708" s="11">
        <v>242.34755199711054</v>
      </c>
      <c r="J708" s="11">
        <v>254.92448143047082</v>
      </c>
      <c r="K708" s="11">
        <v>268.44313894294964</v>
      </c>
    </row>
    <row r="709" spans="2:11">
      <c r="B709" s="153" t="s">
        <v>1017</v>
      </c>
      <c r="C709" s="153" t="s">
        <v>866</v>
      </c>
      <c r="D709" s="153" t="s">
        <v>867</v>
      </c>
      <c r="E709" s="153" t="s">
        <v>856</v>
      </c>
      <c r="F709" s="153"/>
      <c r="G709" s="11">
        <v>4.8580782880339513</v>
      </c>
      <c r="H709" s="11">
        <v>5.0224438852496389</v>
      </c>
      <c r="I709" s="11">
        <v>5.1861536177387562</v>
      </c>
      <c r="J709" s="11">
        <v>5.3454319247294748</v>
      </c>
      <c r="K709" s="11">
        <v>5.5164220449303407</v>
      </c>
    </row>
    <row r="710" spans="2:11">
      <c r="B710" s="153" t="s">
        <v>1017</v>
      </c>
      <c r="C710" s="153" t="s">
        <v>866</v>
      </c>
      <c r="D710" s="153" t="s">
        <v>867</v>
      </c>
      <c r="E710" s="153" t="s">
        <v>860</v>
      </c>
      <c r="F710" s="153"/>
      <c r="G710" s="11">
        <v>254.14714279729407</v>
      </c>
      <c r="H710" s="11">
        <v>262.74581997576405</v>
      </c>
      <c r="I710" s="11">
        <v>271.31018602616308</v>
      </c>
      <c r="J710" s="11">
        <v>279.64272499141379</v>
      </c>
      <c r="K710" s="11">
        <v>288.58795969515563</v>
      </c>
    </row>
    <row r="711" spans="2:11">
      <c r="B711" s="153" t="s">
        <v>1017</v>
      </c>
      <c r="C711" s="153" t="s">
        <v>866</v>
      </c>
      <c r="D711" s="153" t="s">
        <v>867</v>
      </c>
      <c r="E711" s="153" t="s">
        <v>933</v>
      </c>
      <c r="F711" s="153"/>
      <c r="G711" s="11">
        <v>27.037390295477664</v>
      </c>
      <c r="H711" s="11">
        <v>27.952158757323165</v>
      </c>
      <c r="I711" s="11">
        <v>28.863277037030389</v>
      </c>
      <c r="J711" s="11">
        <v>29.749732441077363</v>
      </c>
      <c r="K711" s="11">
        <v>30.701369352308038</v>
      </c>
    </row>
    <row r="712" spans="2:11">
      <c r="B712" s="153" t="s">
        <v>1017</v>
      </c>
      <c r="C712" s="153" t="s">
        <v>866</v>
      </c>
      <c r="D712" s="153" t="s">
        <v>867</v>
      </c>
      <c r="E712" s="153" t="s">
        <v>871</v>
      </c>
      <c r="F712" s="153"/>
      <c r="G712" s="11">
        <v>10.814956117896305</v>
      </c>
      <c r="H712" s="11">
        <v>11.180863502624531</v>
      </c>
      <c r="I712" s="11">
        <v>11.545310814497487</v>
      </c>
      <c r="J712" s="11">
        <v>11.899892976106612</v>
      </c>
      <c r="K712" s="11">
        <v>12.280547740588508</v>
      </c>
    </row>
    <row r="713" spans="2:11">
      <c r="B713" s="153" t="s">
        <v>1017</v>
      </c>
      <c r="C713" s="153" t="s">
        <v>866</v>
      </c>
      <c r="D713" s="153" t="s">
        <v>867</v>
      </c>
      <c r="E713" s="153" t="s">
        <v>864</v>
      </c>
      <c r="F713" s="153"/>
      <c r="G713" s="11">
        <v>757.04260229763361</v>
      </c>
      <c r="H713" s="11">
        <v>782.65597286658056</v>
      </c>
      <c r="I713" s="11">
        <v>808.16713891968413</v>
      </c>
      <c r="J713" s="11">
        <v>832.98774840035458</v>
      </c>
      <c r="K713" s="11">
        <v>859.63342965314382</v>
      </c>
    </row>
    <row r="714" spans="2:11">
      <c r="B714" s="153" t="s">
        <v>1017</v>
      </c>
      <c r="C714" s="153" t="s">
        <v>866</v>
      </c>
      <c r="D714" s="153" t="s">
        <v>867</v>
      </c>
      <c r="E714" s="153" t="s">
        <v>885</v>
      </c>
      <c r="F714" s="153"/>
      <c r="G714" s="11">
        <v>-4717.8853920000001</v>
      </c>
      <c r="H714" s="11">
        <v>-6498.7008059999998</v>
      </c>
      <c r="I714" s="11">
        <v>-6657.2732520000009</v>
      </c>
      <c r="J714" s="11">
        <v>-6058.6229999999996</v>
      </c>
      <c r="K714" s="11">
        <v>-7203.3698100000001</v>
      </c>
    </row>
    <row r="715" spans="2:11">
      <c r="B715" s="153" t="s">
        <v>1018</v>
      </c>
      <c r="C715" s="153" t="s">
        <v>866</v>
      </c>
      <c r="D715" s="153" t="s">
        <v>867</v>
      </c>
      <c r="E715" s="153" t="s">
        <v>869</v>
      </c>
      <c r="F715" s="153"/>
      <c r="G715" s="11">
        <v>162.2243417728659</v>
      </c>
      <c r="H715" s="11">
        <v>167.71295254393885</v>
      </c>
      <c r="I715" s="11">
        <v>173.17966222218223</v>
      </c>
      <c r="J715" s="11">
        <v>178.49839464646405</v>
      </c>
      <c r="K715" s="11">
        <v>184.2082161138481</v>
      </c>
    </row>
    <row r="716" spans="2:11">
      <c r="B716" s="153" t="s">
        <v>1018</v>
      </c>
      <c r="C716" s="153" t="s">
        <v>866</v>
      </c>
      <c r="D716" s="153" t="s">
        <v>867</v>
      </c>
      <c r="E716" s="153" t="s">
        <v>847</v>
      </c>
      <c r="F716" s="153"/>
      <c r="G716" s="11">
        <v>20882.418743285711</v>
      </c>
      <c r="H716" s="11">
        <v>21850.46289753947</v>
      </c>
      <c r="I716" s="11">
        <v>22966.439019897382</v>
      </c>
      <c r="J716" s="11">
        <v>24108.323319244642</v>
      </c>
      <c r="K716" s="11">
        <v>25348.096149482059</v>
      </c>
    </row>
    <row r="717" spans="2:11">
      <c r="B717" s="153" t="s">
        <v>1018</v>
      </c>
      <c r="C717" s="153" t="s">
        <v>866</v>
      </c>
      <c r="D717" s="153" t="s">
        <v>867</v>
      </c>
      <c r="E717" s="153" t="s">
        <v>849</v>
      </c>
      <c r="F717" s="153"/>
      <c r="G717" s="11">
        <v>9277.1025585523148</v>
      </c>
      <c r="H717" s="11">
        <v>9707.1602549629242</v>
      </c>
      <c r="I717" s="11">
        <v>10202.937351825261</v>
      </c>
      <c r="J717" s="11">
        <v>10710.224265533532</v>
      </c>
      <c r="K717" s="11">
        <v>11260.998571748287</v>
      </c>
    </row>
    <row r="718" spans="2:11">
      <c r="B718" s="153" t="s">
        <v>1018</v>
      </c>
      <c r="C718" s="153" t="s">
        <v>866</v>
      </c>
      <c r="D718" s="153" t="s">
        <v>867</v>
      </c>
      <c r="E718" s="153" t="s">
        <v>856</v>
      </c>
      <c r="F718" s="153"/>
      <c r="G718" s="11">
        <v>96.646233103421039</v>
      </c>
      <c r="H718" s="11">
        <v>99.916109560912034</v>
      </c>
      <c r="I718" s="11">
        <v>103.17293829634295</v>
      </c>
      <c r="J718" s="11">
        <v>106.34160859621434</v>
      </c>
      <c r="K718" s="11">
        <v>109.74327280076604</v>
      </c>
    </row>
    <row r="719" spans="2:11">
      <c r="B719" s="153" t="s">
        <v>1018</v>
      </c>
      <c r="C719" s="153" t="s">
        <v>866</v>
      </c>
      <c r="D719" s="153" t="s">
        <v>867</v>
      </c>
      <c r="E719" s="153" t="s">
        <v>864</v>
      </c>
      <c r="F719" s="153"/>
      <c r="G719" s="11">
        <v>8.7795813763215413</v>
      </c>
      <c r="H719" s="11">
        <v>9.0766249912375994</v>
      </c>
      <c r="I719" s="11">
        <v>9.3724833190097758</v>
      </c>
      <c r="J719" s="11">
        <v>9.6603331177979435</v>
      </c>
      <c r="K719" s="11">
        <v>9.9693486555977753</v>
      </c>
    </row>
    <row r="720" spans="2:11">
      <c r="B720" s="153" t="s">
        <v>1019</v>
      </c>
      <c r="C720" s="153" t="s">
        <v>866</v>
      </c>
      <c r="D720" s="153" t="s">
        <v>867</v>
      </c>
      <c r="E720" s="153" t="s">
        <v>847</v>
      </c>
      <c r="F720" s="153"/>
      <c r="G720" s="11">
        <v>53242.252991364396</v>
      </c>
      <c r="H720" s="11">
        <v>55903.257203691333</v>
      </c>
      <c r="I720" s="11">
        <v>58918.635573501553</v>
      </c>
      <c r="J720" s="11">
        <v>61976.291884907623</v>
      </c>
      <c r="K720" s="11">
        <v>65262.897624710007</v>
      </c>
    </row>
    <row r="721" spans="2:11">
      <c r="B721" s="153" t="s">
        <v>1019</v>
      </c>
      <c r="C721" s="153" t="s">
        <v>866</v>
      </c>
      <c r="D721" s="153" t="s">
        <v>867</v>
      </c>
      <c r="E721" s="153" t="s">
        <v>850</v>
      </c>
      <c r="F721" s="153"/>
      <c r="G721" s="11">
        <v>802.1532823651637</v>
      </c>
      <c r="H721" s="11">
        <v>842.24424665346703</v>
      </c>
      <c r="I721" s="11">
        <v>887.67424859775872</v>
      </c>
      <c r="J721" s="11">
        <v>933.74121437655151</v>
      </c>
      <c r="K721" s="11">
        <v>983.25755588918707</v>
      </c>
    </row>
    <row r="722" spans="2:11">
      <c r="B722" s="153" t="s">
        <v>1019</v>
      </c>
      <c r="C722" s="153" t="s">
        <v>866</v>
      </c>
      <c r="D722" s="153" t="s">
        <v>867</v>
      </c>
      <c r="E722" s="153" t="s">
        <v>851</v>
      </c>
      <c r="F722" s="153"/>
      <c r="G722" s="11">
        <v>67.210831657582688</v>
      </c>
      <c r="H722" s="11">
        <v>70.569973994850685</v>
      </c>
      <c r="I722" s="11">
        <v>74.376463702002994</v>
      </c>
      <c r="J722" s="11">
        <v>78.236323344794542</v>
      </c>
      <c r="K722" s="11">
        <v>82.385199335044604</v>
      </c>
    </row>
    <row r="723" spans="2:11">
      <c r="B723" s="153" t="s">
        <v>1019</v>
      </c>
      <c r="C723" s="153" t="s">
        <v>866</v>
      </c>
      <c r="D723" s="153" t="s">
        <v>867</v>
      </c>
      <c r="E723" s="153" t="s">
        <v>849</v>
      </c>
      <c r="F723" s="153"/>
      <c r="G723" s="11">
        <v>31084.054702255144</v>
      </c>
      <c r="H723" s="11">
        <v>32637.610306153376</v>
      </c>
      <c r="I723" s="11">
        <v>34398.057712659269</v>
      </c>
      <c r="J723" s="11">
        <v>36183.187956111913</v>
      </c>
      <c r="K723" s="11">
        <v>38101.984153886136</v>
      </c>
    </row>
    <row r="724" spans="2:11">
      <c r="B724" s="153" t="s">
        <v>1019</v>
      </c>
      <c r="C724" s="153" t="s">
        <v>866</v>
      </c>
      <c r="D724" s="153" t="s">
        <v>867</v>
      </c>
      <c r="E724" s="153" t="s">
        <v>852</v>
      </c>
      <c r="F724" s="153"/>
      <c r="G724" s="11">
        <v>171.57869747304599</v>
      </c>
      <c r="H724" s="11">
        <v>180.15406029241055</v>
      </c>
      <c r="I724" s="11">
        <v>189.87143068927077</v>
      </c>
      <c r="J724" s="11">
        <v>199.72504614984115</v>
      </c>
      <c r="K724" s="11">
        <v>210.31647495421885</v>
      </c>
    </row>
    <row r="725" spans="2:11">
      <c r="B725" s="153" t="s">
        <v>1019</v>
      </c>
      <c r="C725" s="153" t="s">
        <v>866</v>
      </c>
      <c r="D725" s="153" t="s">
        <v>867</v>
      </c>
      <c r="E725" s="153" t="s">
        <v>857</v>
      </c>
      <c r="F725" s="153"/>
      <c r="G725" s="11">
        <v>973.34605064581831</v>
      </c>
      <c r="H725" s="11">
        <v>1006.277715272548</v>
      </c>
      <c r="I725" s="11">
        <v>1039.0779733422987</v>
      </c>
      <c r="J725" s="11">
        <v>1070.9903678882727</v>
      </c>
      <c r="K725" s="11">
        <v>1105.2492966928805</v>
      </c>
    </row>
    <row r="726" spans="2:11">
      <c r="B726" s="153" t="s">
        <v>1019</v>
      </c>
      <c r="C726" s="153" t="s">
        <v>866</v>
      </c>
      <c r="D726" s="153" t="s">
        <v>867</v>
      </c>
      <c r="E726" s="153" t="s">
        <v>860</v>
      </c>
      <c r="F726" s="153"/>
      <c r="G726" s="11">
        <v>162.22434177430304</v>
      </c>
      <c r="H726" s="11">
        <v>167.71295254542466</v>
      </c>
      <c r="I726" s="11">
        <v>173.17966222371641</v>
      </c>
      <c r="J726" s="11">
        <v>178.49839464804538</v>
      </c>
      <c r="K726" s="11">
        <v>184.20821611548001</v>
      </c>
    </row>
    <row r="727" spans="2:11">
      <c r="B727" s="153" t="s">
        <v>1020</v>
      </c>
      <c r="C727" s="153" t="s">
        <v>866</v>
      </c>
      <c r="D727" s="153" t="s">
        <v>867</v>
      </c>
      <c r="E727" s="153" t="s">
        <v>1021</v>
      </c>
      <c r="F727" s="153"/>
      <c r="G727" s="11">
        <v>23039.101018786518</v>
      </c>
      <c r="H727" s="11">
        <v>23818.59352050121</v>
      </c>
      <c r="I727" s="11">
        <v>24594.975629012206</v>
      </c>
      <c r="J727" s="11">
        <v>25350.342007915406</v>
      </c>
      <c r="K727" s="11">
        <v>26161.250852720474</v>
      </c>
    </row>
    <row r="728" spans="2:11">
      <c r="B728" s="153" t="s">
        <v>1020</v>
      </c>
      <c r="C728" s="153" t="s">
        <v>866</v>
      </c>
      <c r="D728" s="153" t="s">
        <v>867</v>
      </c>
      <c r="E728" s="153" t="s">
        <v>1022</v>
      </c>
      <c r="F728" s="153"/>
      <c r="G728" s="11">
        <v>2162.9912236573741</v>
      </c>
      <c r="H728" s="11">
        <v>2236.1727006056622</v>
      </c>
      <c r="I728" s="11">
        <v>2309.0621629828856</v>
      </c>
      <c r="J728" s="11">
        <v>2379.9785953072719</v>
      </c>
      <c r="K728" s="11">
        <v>2456.1095482064002</v>
      </c>
    </row>
    <row r="729" spans="2:11">
      <c r="B729" s="153" t="s">
        <v>1020</v>
      </c>
      <c r="C729" s="153" t="s">
        <v>866</v>
      </c>
      <c r="D729" s="153" t="s">
        <v>867</v>
      </c>
      <c r="E729" s="153" t="s">
        <v>1023</v>
      </c>
      <c r="F729" s="153"/>
      <c r="G729" s="11">
        <v>2703.7390295717173</v>
      </c>
      <c r="H729" s="11">
        <v>2795.2158757570774</v>
      </c>
      <c r="I729" s="11">
        <v>2886.327703728607</v>
      </c>
      <c r="J729" s="11">
        <v>2974.9732441340898</v>
      </c>
      <c r="K729" s="11">
        <v>3070.136935258</v>
      </c>
    </row>
    <row r="730" spans="2:11">
      <c r="B730" s="153" t="s">
        <v>1020</v>
      </c>
      <c r="C730" s="153" t="s">
        <v>866</v>
      </c>
      <c r="D730" s="153" t="s">
        <v>867</v>
      </c>
      <c r="E730" s="153" t="s">
        <v>1024</v>
      </c>
      <c r="F730" s="153"/>
      <c r="G730" s="11">
        <v>634.02680242895065</v>
      </c>
      <c r="H730" s="11">
        <v>655.4781228592276</v>
      </c>
      <c r="I730" s="11">
        <v>676.84384651836194</v>
      </c>
      <c r="J730" s="11">
        <v>697.63122574326349</v>
      </c>
      <c r="K730" s="11">
        <v>719.94711131162296</v>
      </c>
    </row>
    <row r="731" spans="2:11">
      <c r="B731" s="153" t="s">
        <v>1020</v>
      </c>
      <c r="C731" s="153" t="s">
        <v>866</v>
      </c>
      <c r="D731" s="153" t="s">
        <v>867</v>
      </c>
      <c r="E731" s="153" t="s">
        <v>869</v>
      </c>
      <c r="F731" s="153"/>
      <c r="G731" s="11">
        <v>324.44868354860608</v>
      </c>
      <c r="H731" s="11">
        <v>335.42590509084931</v>
      </c>
      <c r="I731" s="11">
        <v>346.35932444743281</v>
      </c>
      <c r="J731" s="11">
        <v>356.99678929609075</v>
      </c>
      <c r="K731" s="11">
        <v>368.41643223096003</v>
      </c>
    </row>
    <row r="732" spans="2:11">
      <c r="B732" s="153" t="s">
        <v>1020</v>
      </c>
      <c r="C732" s="153" t="s">
        <v>866</v>
      </c>
      <c r="D732" s="153" t="s">
        <v>867</v>
      </c>
      <c r="E732" s="153" t="s">
        <v>847</v>
      </c>
      <c r="F732" s="153"/>
      <c r="G732" s="11">
        <v>19906.049949273867</v>
      </c>
      <c r="H732" s="11">
        <v>20820.313314293555</v>
      </c>
      <c r="I732" s="11">
        <v>21876.599014915071</v>
      </c>
      <c r="J732" s="11">
        <v>22958.631918516134</v>
      </c>
      <c r="K732" s="11">
        <v>24134.887800105669</v>
      </c>
    </row>
    <row r="733" spans="2:11">
      <c r="B733" s="153" t="s">
        <v>1020</v>
      </c>
      <c r="C733" s="153" t="s">
        <v>866</v>
      </c>
      <c r="D733" s="153" t="s">
        <v>867</v>
      </c>
      <c r="E733" s="153" t="s">
        <v>849</v>
      </c>
      <c r="F733" s="153"/>
      <c r="G733" s="11">
        <v>9069.2671951899119</v>
      </c>
      <c r="H733" s="11">
        <v>9485.8088378194898</v>
      </c>
      <c r="I733" s="11">
        <v>9967.0563619544519</v>
      </c>
      <c r="J733" s="11">
        <v>10460.034403391708</v>
      </c>
      <c r="K733" s="11">
        <v>10995.940768905386</v>
      </c>
    </row>
    <row r="734" spans="2:11">
      <c r="B734" s="153" t="s">
        <v>1020</v>
      </c>
      <c r="C734" s="153" t="s">
        <v>866</v>
      </c>
      <c r="D734" s="153" t="s">
        <v>867</v>
      </c>
      <c r="E734" s="153" t="s">
        <v>856</v>
      </c>
      <c r="F734" s="153"/>
      <c r="G734" s="11">
        <v>97.334605064581822</v>
      </c>
      <c r="H734" s="11">
        <v>100.62777152725479</v>
      </c>
      <c r="I734" s="11">
        <v>103.90779733422985</v>
      </c>
      <c r="J734" s="11">
        <v>107.09903678882723</v>
      </c>
      <c r="K734" s="11">
        <v>110.52492966928801</v>
      </c>
    </row>
    <row r="735" spans="2:11">
      <c r="B735" s="153" t="s">
        <v>1020</v>
      </c>
      <c r="C735" s="153" t="s">
        <v>866</v>
      </c>
      <c r="D735" s="153" t="s">
        <v>867</v>
      </c>
      <c r="E735" s="153" t="s">
        <v>861</v>
      </c>
      <c r="F735" s="153"/>
      <c r="G735" s="11">
        <v>15.067396863357716</v>
      </c>
      <c r="H735" s="11">
        <v>15.577179031757854</v>
      </c>
      <c r="I735" s="11">
        <v>16.084927026656043</v>
      </c>
      <c r="J735" s="11">
        <v>16.578930894206749</v>
      </c>
      <c r="K735" s="11">
        <v>17.109259112079567</v>
      </c>
    </row>
    <row r="736" spans="2:11">
      <c r="B736" s="153" t="s">
        <v>1020</v>
      </c>
      <c r="C736" s="153" t="s">
        <v>866</v>
      </c>
      <c r="D736" s="153" t="s">
        <v>867</v>
      </c>
      <c r="E736" s="153" t="s">
        <v>933</v>
      </c>
      <c r="F736" s="153"/>
      <c r="G736" s="11">
        <v>27.03739029400386</v>
      </c>
      <c r="H736" s="11">
        <v>27.952158755799491</v>
      </c>
      <c r="I736" s="11">
        <v>28.863277035457052</v>
      </c>
      <c r="J736" s="11">
        <v>29.749732439455705</v>
      </c>
      <c r="K736" s="11">
        <v>30.701369350634508</v>
      </c>
    </row>
    <row r="737" spans="2:11">
      <c r="B737" s="153" t="s">
        <v>1020</v>
      </c>
      <c r="C737" s="153" t="s">
        <v>866</v>
      </c>
      <c r="D737" s="153" t="s">
        <v>867</v>
      </c>
      <c r="E737" s="153" t="s">
        <v>864</v>
      </c>
      <c r="F737" s="153"/>
      <c r="G737" s="11">
        <v>54.074780590455433</v>
      </c>
      <c r="H737" s="11">
        <v>55.904317514129509</v>
      </c>
      <c r="I737" s="11">
        <v>57.726554073527112</v>
      </c>
      <c r="J737" s="11">
        <v>59.499464881604666</v>
      </c>
      <c r="K737" s="11">
        <v>61.402738704048417</v>
      </c>
    </row>
    <row r="738" spans="2:11">
      <c r="B738" s="153" t="s">
        <v>1020</v>
      </c>
      <c r="C738" s="153" t="s">
        <v>866</v>
      </c>
      <c r="D738" s="153" t="s">
        <v>867</v>
      </c>
      <c r="E738" s="153" t="s">
        <v>885</v>
      </c>
      <c r="F738" s="153"/>
      <c r="G738" s="11">
        <v>-3581.6787360000003</v>
      </c>
      <c r="H738" s="11">
        <v>-4887.7255050000003</v>
      </c>
      <c r="I738" s="11">
        <v>-4951.2105090000005</v>
      </c>
      <c r="J738" s="11">
        <v>-4458.0926319999999</v>
      </c>
      <c r="K738" s="11">
        <v>-5246.6285500000004</v>
      </c>
    </row>
    <row r="739" spans="2:11">
      <c r="B739" s="153" t="s">
        <v>1025</v>
      </c>
      <c r="C739" s="153" t="s">
        <v>866</v>
      </c>
      <c r="D739" s="153" t="s">
        <v>867</v>
      </c>
      <c r="E739" s="153" t="s">
        <v>869</v>
      </c>
      <c r="F739" s="153"/>
      <c r="G739" s="11">
        <v>648.89736709721217</v>
      </c>
      <c r="H739" s="11">
        <v>670.85181018169862</v>
      </c>
      <c r="I739" s="11">
        <v>692.71864889486562</v>
      </c>
      <c r="J739" s="11">
        <v>713.99357859218151</v>
      </c>
      <c r="K739" s="11">
        <v>736.83286446192005</v>
      </c>
    </row>
    <row r="740" spans="2:11">
      <c r="B740" s="153" t="s">
        <v>1025</v>
      </c>
      <c r="C740" s="153" t="s">
        <v>866</v>
      </c>
      <c r="D740" s="153" t="s">
        <v>867</v>
      </c>
      <c r="E740" s="153" t="s">
        <v>847</v>
      </c>
      <c r="F740" s="153"/>
      <c r="G740" s="11">
        <v>68138.800175316806</v>
      </c>
      <c r="H740" s="11">
        <v>71231.107526265027</v>
      </c>
      <c r="I740" s="11">
        <v>74813.961275486712</v>
      </c>
      <c r="J740" s="11">
        <v>78489.538909128838</v>
      </c>
      <c r="K740" s="11">
        <v>82491.626416800864</v>
      </c>
    </row>
    <row r="741" spans="2:11">
      <c r="B741" s="153" t="s">
        <v>1025</v>
      </c>
      <c r="C741" s="153" t="s">
        <v>866</v>
      </c>
      <c r="D741" s="153" t="s">
        <v>867</v>
      </c>
      <c r="E741" s="153" t="s">
        <v>849</v>
      </c>
      <c r="F741" s="153"/>
      <c r="G741" s="11">
        <v>33563.65267412633</v>
      </c>
      <c r="H741" s="11">
        <v>35086.85428058009</v>
      </c>
      <c r="I741" s="11">
        <v>36851.688097900951</v>
      </c>
      <c r="J741" s="11">
        <v>38662.195631860151</v>
      </c>
      <c r="K741" s="11">
        <v>40633.534644777239</v>
      </c>
    </row>
    <row r="742" spans="2:11">
      <c r="B742" s="153" t="s">
        <v>1025</v>
      </c>
      <c r="C742" s="153" t="s">
        <v>866</v>
      </c>
      <c r="D742" s="153" t="s">
        <v>867</v>
      </c>
      <c r="E742" s="153" t="s">
        <v>856</v>
      </c>
      <c r="F742" s="153"/>
      <c r="G742" s="11">
        <v>25.833144930821163</v>
      </c>
      <c r="H742" s="11">
        <v>26.707169605345751</v>
      </c>
      <c r="I742" s="11">
        <v>27.577706676844624</v>
      </c>
      <c r="J742" s="11">
        <v>28.424679357165974</v>
      </c>
      <c r="K742" s="11">
        <v>29.333930360338908</v>
      </c>
    </row>
    <row r="743" spans="2:11">
      <c r="B743" s="153" t="s">
        <v>1025</v>
      </c>
      <c r="C743" s="153" t="s">
        <v>866</v>
      </c>
      <c r="D743" s="153" t="s">
        <v>867</v>
      </c>
      <c r="E743" s="153" t="s">
        <v>857</v>
      </c>
      <c r="F743" s="153"/>
      <c r="G743" s="11">
        <v>3244.486835486061</v>
      </c>
      <c r="H743" s="11">
        <v>799.3167810917912</v>
      </c>
      <c r="I743" s="11">
        <v>889.71790032198624</v>
      </c>
      <c r="J743" s="11">
        <v>981.74859737137263</v>
      </c>
      <c r="K743" s="11">
        <v>1078.2994742139763</v>
      </c>
    </row>
    <row r="744" spans="2:11">
      <c r="B744" s="153" t="s">
        <v>1025</v>
      </c>
      <c r="C744" s="153" t="s">
        <v>866</v>
      </c>
      <c r="D744" s="153" t="s">
        <v>867</v>
      </c>
      <c r="E744" s="153" t="s">
        <v>862</v>
      </c>
      <c r="F744" s="153"/>
      <c r="G744" s="11">
        <v>681.34223545207283</v>
      </c>
      <c r="H744" s="11">
        <v>704.39440069078353</v>
      </c>
      <c r="I744" s="11">
        <v>727.3545813396089</v>
      </c>
      <c r="J744" s="11">
        <v>749.69325752179066</v>
      </c>
      <c r="K744" s="11">
        <v>773.67450768501612</v>
      </c>
    </row>
    <row r="745" spans="2:11">
      <c r="B745" s="153" t="s">
        <v>1025</v>
      </c>
      <c r="C745" s="153" t="s">
        <v>866</v>
      </c>
      <c r="D745" s="153" t="s">
        <v>867</v>
      </c>
      <c r="E745" s="153" t="s">
        <v>933</v>
      </c>
      <c r="F745" s="153"/>
      <c r="G745" s="11">
        <v>3514.8607384432325</v>
      </c>
      <c r="H745" s="11">
        <v>3633.7806384842011</v>
      </c>
      <c r="I745" s="11">
        <v>3752.2260148471901</v>
      </c>
      <c r="J745" s="11">
        <v>3867.4652173743179</v>
      </c>
      <c r="K745" s="11">
        <v>3991.1780158354022</v>
      </c>
    </row>
    <row r="746" spans="2:11">
      <c r="B746" s="153" t="s">
        <v>1025</v>
      </c>
      <c r="C746" s="153" t="s">
        <v>866</v>
      </c>
      <c r="D746" s="153" t="s">
        <v>867</v>
      </c>
      <c r="E746" s="153" t="s">
        <v>871</v>
      </c>
      <c r="F746" s="153"/>
      <c r="G746" s="11">
        <v>13.51869514746754</v>
      </c>
      <c r="H746" s="11">
        <v>13.97607937838111</v>
      </c>
      <c r="I746" s="11">
        <v>14.431638518225581</v>
      </c>
      <c r="J746" s="11">
        <v>14.874866220240174</v>
      </c>
      <c r="K746" s="11">
        <v>15.350684675845963</v>
      </c>
    </row>
    <row r="747" spans="2:11">
      <c r="B747" s="153" t="s">
        <v>1025</v>
      </c>
      <c r="C747" s="153" t="s">
        <v>866</v>
      </c>
      <c r="D747" s="153" t="s">
        <v>867</v>
      </c>
      <c r="E747" s="153" t="s">
        <v>877</v>
      </c>
      <c r="F747" s="153"/>
      <c r="G747" s="11">
        <v>1624.9471567725541</v>
      </c>
      <c r="H747" s="11">
        <v>1679.924741329954</v>
      </c>
      <c r="I747" s="11">
        <v>1734.6829499408416</v>
      </c>
      <c r="J747" s="11">
        <v>1787.9589197245352</v>
      </c>
      <c r="K747" s="11">
        <v>1845.152298090004</v>
      </c>
    </row>
    <row r="748" spans="2:11">
      <c r="B748" s="153" t="s">
        <v>1025</v>
      </c>
      <c r="C748" s="153" t="s">
        <v>866</v>
      </c>
      <c r="D748" s="153" t="s">
        <v>867</v>
      </c>
      <c r="E748" s="153" t="s">
        <v>864</v>
      </c>
      <c r="F748" s="153"/>
      <c r="G748" s="11">
        <v>37.330524779020273</v>
      </c>
      <c r="H748" s="11">
        <v>38.593545594224516</v>
      </c>
      <c r="I748" s="11">
        <v>39.851526602950713</v>
      </c>
      <c r="J748" s="11">
        <v>41.07545557925458</v>
      </c>
      <c r="K748" s="11">
        <v>42.389380662522292</v>
      </c>
    </row>
    <row r="749" spans="2:11">
      <c r="B749" s="153" t="s">
        <v>1025</v>
      </c>
      <c r="C749" s="153" t="s">
        <v>866</v>
      </c>
      <c r="D749" s="153" t="s">
        <v>867</v>
      </c>
      <c r="E749" s="153" t="s">
        <v>885</v>
      </c>
      <c r="F749" s="153"/>
      <c r="G749" s="11">
        <v>-6570.9904320000005</v>
      </c>
      <c r="H749" s="11">
        <v>-9012.1225350000004</v>
      </c>
      <c r="I749" s="11">
        <v>-9200.745911</v>
      </c>
      <c r="J749" s="11">
        <v>-8351.8904640000001</v>
      </c>
      <c r="K749" s="11">
        <v>-9911.3125500000006</v>
      </c>
    </row>
    <row r="750" spans="2:11">
      <c r="B750" s="153" t="s">
        <v>1026</v>
      </c>
      <c r="C750" s="153" t="s">
        <v>866</v>
      </c>
      <c r="D750" s="153" t="s">
        <v>867</v>
      </c>
      <c r="E750" s="153" t="s">
        <v>847</v>
      </c>
      <c r="F750" s="153"/>
      <c r="G750" s="11">
        <v>24958.103630125661</v>
      </c>
      <c r="H750" s="11">
        <v>26107.943917627072</v>
      </c>
      <c r="I750" s="11">
        <v>27435.432463711662</v>
      </c>
      <c r="J750" s="11">
        <v>28794.766072475915</v>
      </c>
      <c r="K750" s="11">
        <v>30271.857144628593</v>
      </c>
    </row>
    <row r="751" spans="2:11">
      <c r="B751" s="153" t="s">
        <v>1026</v>
      </c>
      <c r="C751" s="153" t="s">
        <v>866</v>
      </c>
      <c r="D751" s="153" t="s">
        <v>867</v>
      </c>
      <c r="E751" s="153" t="s">
        <v>850</v>
      </c>
      <c r="F751" s="153"/>
      <c r="G751" s="11">
        <v>2463.8277630469611</v>
      </c>
      <c r="H751" s="11">
        <v>2586.9678573810506</v>
      </c>
      <c r="I751" s="11">
        <v>2726.5068987667451</v>
      </c>
      <c r="J751" s="11">
        <v>2868.0023856523239</v>
      </c>
      <c r="K751" s="11">
        <v>3020.092690118358</v>
      </c>
    </row>
    <row r="752" spans="2:11">
      <c r="B752" s="153" t="s">
        <v>1026</v>
      </c>
      <c r="C752" s="153" t="s">
        <v>866</v>
      </c>
      <c r="D752" s="153" t="s">
        <v>867</v>
      </c>
      <c r="E752" s="153" t="s">
        <v>849</v>
      </c>
      <c r="F752" s="153"/>
      <c r="G752" s="11">
        <v>12457.37647361432</v>
      </c>
      <c r="H752" s="11">
        <v>13031.298016621466</v>
      </c>
      <c r="I752" s="11">
        <v>13693.88940689944</v>
      </c>
      <c r="J752" s="11">
        <v>14372.375672064765</v>
      </c>
      <c r="K752" s="11">
        <v>15109.638400207694</v>
      </c>
    </row>
    <row r="753" spans="2:11">
      <c r="B753" s="153" t="s">
        <v>1026</v>
      </c>
      <c r="C753" s="153" t="s">
        <v>866</v>
      </c>
      <c r="D753" s="153" t="s">
        <v>867</v>
      </c>
      <c r="E753" s="153" t="s">
        <v>852</v>
      </c>
      <c r="F753" s="153"/>
      <c r="G753" s="11">
        <v>613.19755181122821</v>
      </c>
      <c r="H753" s="11">
        <v>643.84466339425819</v>
      </c>
      <c r="I753" s="11">
        <v>678.57314557272707</v>
      </c>
      <c r="J753" s="11">
        <v>713.78854798514033</v>
      </c>
      <c r="K753" s="11">
        <v>751.64078901901109</v>
      </c>
    </row>
    <row r="754" spans="2:11">
      <c r="B754" s="153" t="s">
        <v>1026</v>
      </c>
      <c r="C754" s="153" t="s">
        <v>866</v>
      </c>
      <c r="D754" s="153" t="s">
        <v>867</v>
      </c>
      <c r="E754" s="153" t="s">
        <v>856</v>
      </c>
      <c r="F754" s="153"/>
      <c r="G754" s="11">
        <v>17.531043866663683</v>
      </c>
      <c r="H754" s="11">
        <v>18.124179737293041</v>
      </c>
      <c r="I754" s="11">
        <v>18.714948829824067</v>
      </c>
      <c r="J754" s="11">
        <v>19.289726513777829</v>
      </c>
      <c r="K754" s="11">
        <v>19.906767886987279</v>
      </c>
    </row>
    <row r="755" spans="2:11">
      <c r="B755" s="153" t="s">
        <v>1026</v>
      </c>
      <c r="C755" s="153" t="s">
        <v>866</v>
      </c>
      <c r="D755" s="153" t="s">
        <v>867</v>
      </c>
      <c r="E755" s="153" t="s">
        <v>859</v>
      </c>
      <c r="F755" s="153"/>
      <c r="G755" s="11">
        <v>477.16457753414619</v>
      </c>
      <c r="H755" s="11">
        <v>254.91321603591081</v>
      </c>
      <c r="I755" s="11">
        <v>273.69779476416284</v>
      </c>
      <c r="J755" s="11">
        <v>292.63756289412572</v>
      </c>
      <c r="K755" s="11">
        <v>312.60419430547807</v>
      </c>
    </row>
    <row r="756" spans="2:11">
      <c r="B756" s="153" t="s">
        <v>1026</v>
      </c>
      <c r="C756" s="153" t="s">
        <v>866</v>
      </c>
      <c r="D756" s="153" t="s">
        <v>867</v>
      </c>
      <c r="E756" s="153" t="s">
        <v>862</v>
      </c>
      <c r="F756" s="153"/>
      <c r="G756" s="11">
        <v>648.89736709721217</v>
      </c>
      <c r="H756" s="11">
        <v>670.85181018169862</v>
      </c>
      <c r="I756" s="11">
        <v>692.71864889486562</v>
      </c>
      <c r="J756" s="11">
        <v>713.99357859218151</v>
      </c>
      <c r="K756" s="11">
        <v>736.83286446192005</v>
      </c>
    </row>
    <row r="757" spans="2:11">
      <c r="B757" s="153" t="s">
        <v>1026</v>
      </c>
      <c r="C757" s="153" t="s">
        <v>874</v>
      </c>
      <c r="D757" s="153" t="s">
        <v>875</v>
      </c>
      <c r="E757" s="153" t="s">
        <v>850</v>
      </c>
      <c r="F757" s="153"/>
      <c r="G757" s="11">
        <v>11.037555932037039</v>
      </c>
      <c r="H757" s="11">
        <v>11.589203940503337</v>
      </c>
      <c r="I757" s="11">
        <v>12.214316619683776</v>
      </c>
      <c r="J757" s="11">
        <v>12.848193863074764</v>
      </c>
      <c r="K757" s="11">
        <v>13.529534201649557</v>
      </c>
    </row>
    <row r="758" spans="2:11">
      <c r="B758" s="153" t="s">
        <v>1027</v>
      </c>
      <c r="C758" s="153" t="s">
        <v>866</v>
      </c>
      <c r="D758" s="153" t="s">
        <v>867</v>
      </c>
      <c r="E758" s="153" t="s">
        <v>847</v>
      </c>
      <c r="F758" s="153"/>
      <c r="G758" s="11">
        <v>75489.447612359829</v>
      </c>
      <c r="H758" s="11">
        <v>79262.348396917281</v>
      </c>
      <c r="I758" s="11">
        <v>83537.698042923948</v>
      </c>
      <c r="J758" s="11">
        <v>87872.991404268643</v>
      </c>
      <c r="K758" s="11">
        <v>92532.900365249719</v>
      </c>
    </row>
    <row r="759" spans="2:11">
      <c r="B759" s="153" t="s">
        <v>1027</v>
      </c>
      <c r="C759" s="153" t="s">
        <v>866</v>
      </c>
      <c r="D759" s="153" t="s">
        <v>867</v>
      </c>
      <c r="E759" s="153" t="s">
        <v>850</v>
      </c>
      <c r="F759" s="153"/>
      <c r="G759" s="11">
        <v>2357.2759284646077</v>
      </c>
      <c r="H759" s="11">
        <v>2475.0906493457592</v>
      </c>
      <c r="I759" s="11">
        <v>2608.5951208323299</v>
      </c>
      <c r="J759" s="11">
        <v>2743.9714284721417</v>
      </c>
      <c r="K759" s="11">
        <v>2889.4843653128487</v>
      </c>
    </row>
    <row r="760" spans="2:11">
      <c r="B760" s="153" t="s">
        <v>1027</v>
      </c>
      <c r="C760" s="153" t="s">
        <v>866</v>
      </c>
      <c r="D760" s="153" t="s">
        <v>867</v>
      </c>
      <c r="E760" s="153" t="s">
        <v>849</v>
      </c>
      <c r="F760" s="153"/>
      <c r="G760" s="11">
        <v>40590.67598116587</v>
      </c>
      <c r="H760" s="11">
        <v>42619.364733022412</v>
      </c>
      <c r="I760" s="11">
        <v>44918.220237680194</v>
      </c>
      <c r="J760" s="11">
        <v>47249.307478075236</v>
      </c>
      <c r="K760" s="11">
        <v>49754.940526394756</v>
      </c>
    </row>
    <row r="761" spans="2:11">
      <c r="B761" s="153" t="s">
        <v>1027</v>
      </c>
      <c r="C761" s="153" t="s">
        <v>866</v>
      </c>
      <c r="D761" s="153" t="s">
        <v>867</v>
      </c>
      <c r="E761" s="153" t="s">
        <v>852</v>
      </c>
      <c r="F761" s="153"/>
      <c r="G761" s="11">
        <v>229.1683500466923</v>
      </c>
      <c r="H761" s="11">
        <v>240.6219965500658</v>
      </c>
      <c r="I761" s="11">
        <v>253.60096056738428</v>
      </c>
      <c r="J761" s="11">
        <v>266.76189971863425</v>
      </c>
      <c r="K761" s="11">
        <v>280.90829609233066</v>
      </c>
    </row>
    <row r="762" spans="2:11">
      <c r="B762" s="153" t="s">
        <v>1027</v>
      </c>
      <c r="C762" s="153" t="s">
        <v>866</v>
      </c>
      <c r="D762" s="153" t="s">
        <v>867</v>
      </c>
      <c r="E762" s="153" t="s">
        <v>855</v>
      </c>
      <c r="F762" s="153"/>
      <c r="G762" s="11">
        <v>5.5318500541631543</v>
      </c>
      <c r="H762" s="11">
        <v>5.7190116814468785</v>
      </c>
      <c r="I762" s="11">
        <v>5.9054264814651507</v>
      </c>
      <c r="J762" s="11">
        <v>6.0867952571236019</v>
      </c>
      <c r="K762" s="11">
        <v>6.2815001691511361</v>
      </c>
    </row>
    <row r="763" spans="2:11">
      <c r="B763" s="153" t="s">
        <v>1027</v>
      </c>
      <c r="C763" s="153" t="s">
        <v>866</v>
      </c>
      <c r="D763" s="153" t="s">
        <v>867</v>
      </c>
      <c r="E763" s="153" t="s">
        <v>860</v>
      </c>
      <c r="F763" s="153"/>
      <c r="G763" s="11">
        <v>18.763948864072479</v>
      </c>
      <c r="H763" s="11">
        <v>19.398798176559794</v>
      </c>
      <c r="I763" s="11">
        <v>20.031114262643278</v>
      </c>
      <c r="J763" s="11">
        <v>20.646314313019452</v>
      </c>
      <c r="K763" s="11">
        <v>21.30675032937873</v>
      </c>
    </row>
    <row r="764" spans="2:11">
      <c r="B764" s="153" t="s">
        <v>1027</v>
      </c>
      <c r="C764" s="153" t="s">
        <v>866</v>
      </c>
      <c r="D764" s="153" t="s">
        <v>867</v>
      </c>
      <c r="E764" s="153" t="s">
        <v>863</v>
      </c>
      <c r="F764" s="153"/>
      <c r="G764" s="11">
        <v>7.7180934333402442</v>
      </c>
      <c r="H764" s="11">
        <v>7.9792232384448969</v>
      </c>
      <c r="I764" s="11">
        <v>8.2393110625564123</v>
      </c>
      <c r="J764" s="11">
        <v>8.4923586221823246</v>
      </c>
      <c r="K764" s="11">
        <v>8.7640128948479141</v>
      </c>
    </row>
    <row r="765" spans="2:11">
      <c r="B765" s="153" t="s">
        <v>1027</v>
      </c>
      <c r="C765" s="153" t="s">
        <v>866</v>
      </c>
      <c r="D765" s="153" t="s">
        <v>867</v>
      </c>
      <c r="E765" s="153" t="s">
        <v>864</v>
      </c>
      <c r="F765" s="153"/>
      <c r="G765" s="11">
        <v>5.0143544039349885</v>
      </c>
      <c r="H765" s="11">
        <v>5.1840073628599121</v>
      </c>
      <c r="I765" s="11">
        <v>5.3529833590055071</v>
      </c>
      <c r="J765" s="11">
        <v>5.5173853782313937</v>
      </c>
      <c r="K765" s="11">
        <v>5.6938759597789321</v>
      </c>
    </row>
    <row r="766" spans="2:11">
      <c r="B766" s="153" t="s">
        <v>1027</v>
      </c>
      <c r="C766" s="153" t="s">
        <v>866</v>
      </c>
      <c r="D766" s="153" t="s">
        <v>867</v>
      </c>
      <c r="E766" s="153" t="s">
        <v>939</v>
      </c>
      <c r="F766" s="153"/>
      <c r="G766" s="11">
        <v>0.38609393339907067</v>
      </c>
      <c r="H766" s="11">
        <v>0.39915682703353583</v>
      </c>
      <c r="I766" s="11">
        <v>0.41216759606706921</v>
      </c>
      <c r="J766" s="11">
        <v>0.42482617923619276</v>
      </c>
      <c r="K766" s="11">
        <v>0.43841555432785057</v>
      </c>
    </row>
    <row r="767" spans="2:11">
      <c r="B767" s="153" t="s">
        <v>1027</v>
      </c>
      <c r="C767" s="153" t="s">
        <v>874</v>
      </c>
      <c r="D767" s="153" t="s">
        <v>882</v>
      </c>
      <c r="E767" s="153" t="s">
        <v>860</v>
      </c>
      <c r="F767" s="153"/>
      <c r="G767" s="11">
        <v>41.834954001987533</v>
      </c>
      <c r="H767" s="11">
        <v>43.250375242926474</v>
      </c>
      <c r="I767" s="11">
        <v>44.660148557043151</v>
      </c>
      <c r="J767" s="11">
        <v>46.03176100365274</v>
      </c>
      <c r="K767" s="11">
        <v>47.504228796322352</v>
      </c>
    </row>
    <row r="768" spans="2:11">
      <c r="B768" s="153" t="s">
        <v>1028</v>
      </c>
      <c r="C768" s="153" t="s">
        <v>866</v>
      </c>
      <c r="D768" s="153" t="s">
        <v>867</v>
      </c>
      <c r="E768" s="153" t="s">
        <v>847</v>
      </c>
      <c r="F768" s="153"/>
      <c r="G768" s="11">
        <v>30562.222504327379</v>
      </c>
      <c r="H768" s="11">
        <v>31981.12872348772</v>
      </c>
      <c r="I768" s="11">
        <v>33616.286538255896</v>
      </c>
      <c r="J768" s="11">
        <v>35289.098564151158</v>
      </c>
      <c r="K768" s="11">
        <v>37104.945697430609</v>
      </c>
    </row>
    <row r="769" spans="2:11">
      <c r="B769" s="153" t="s">
        <v>1028</v>
      </c>
      <c r="C769" s="153" t="s">
        <v>866</v>
      </c>
      <c r="D769" s="153" t="s">
        <v>867</v>
      </c>
      <c r="E769" s="153" t="s">
        <v>849</v>
      </c>
      <c r="F769" s="153"/>
      <c r="G769" s="11">
        <v>15358.989404975722</v>
      </c>
      <c r="H769" s="11">
        <v>16072.058148050677</v>
      </c>
      <c r="I769" s="11">
        <v>16893.803737689377</v>
      </c>
      <c r="J769" s="11">
        <v>17734.472382733216</v>
      </c>
      <c r="K769" s="11">
        <v>18647.023061177682</v>
      </c>
    </row>
    <row r="770" spans="2:11">
      <c r="B770" s="153" t="s">
        <v>1028</v>
      </c>
      <c r="C770" s="153" t="s">
        <v>866</v>
      </c>
      <c r="D770" s="153" t="s">
        <v>867</v>
      </c>
      <c r="E770" s="153" t="s">
        <v>856</v>
      </c>
      <c r="F770" s="153"/>
      <c r="G770" s="11">
        <v>11.031255239973445</v>
      </c>
      <c r="H770" s="11">
        <v>11.404480772386737</v>
      </c>
      <c r="I770" s="11">
        <v>11.776217030487691</v>
      </c>
      <c r="J770" s="11">
        <v>12.137890835319794</v>
      </c>
      <c r="K770" s="11">
        <v>12.526158695081445</v>
      </c>
    </row>
    <row r="771" spans="2:11">
      <c r="B771" s="153" t="s">
        <v>1028</v>
      </c>
      <c r="C771" s="153" t="s">
        <v>866</v>
      </c>
      <c r="D771" s="153" t="s">
        <v>867</v>
      </c>
      <c r="E771" s="153" t="s">
        <v>870</v>
      </c>
      <c r="F771" s="153"/>
      <c r="G771" s="11">
        <v>1253.8860122769818</v>
      </c>
      <c r="H771" s="11">
        <v>1296.3093144612924</v>
      </c>
      <c r="I771" s="11">
        <v>1338.5633357987674</v>
      </c>
      <c r="J771" s="11">
        <v>1379.6735916146833</v>
      </c>
      <c r="K771" s="11">
        <v>1423.8067050075911</v>
      </c>
    </row>
    <row r="772" spans="2:11">
      <c r="B772" s="153" t="s">
        <v>1028</v>
      </c>
      <c r="C772" s="153" t="s">
        <v>874</v>
      </c>
      <c r="D772" s="153" t="s">
        <v>882</v>
      </c>
      <c r="E772" s="153" t="s">
        <v>860</v>
      </c>
      <c r="F772" s="153"/>
      <c r="G772" s="11">
        <v>6.3267493288083001</v>
      </c>
      <c r="H772" s="11">
        <v>6.5408051488688637</v>
      </c>
      <c r="I772" s="11">
        <v>6.7540068263091166</v>
      </c>
      <c r="J772" s="11">
        <v>6.9614373908451759</v>
      </c>
      <c r="K772" s="11">
        <v>7.1841204280614166</v>
      </c>
    </row>
    <row r="773" spans="2:11">
      <c r="B773" s="153" t="s">
        <v>1029</v>
      </c>
      <c r="C773" s="153" t="s">
        <v>874</v>
      </c>
      <c r="D773" s="153" t="s">
        <v>882</v>
      </c>
      <c r="E773" s="153" t="s">
        <v>860</v>
      </c>
      <c r="F773" s="153"/>
      <c r="G773" s="11">
        <v>10.571619604974552</v>
      </c>
      <c r="H773" s="11">
        <v>10.929294073537291</v>
      </c>
      <c r="I773" s="11">
        <v>11.285541320884038</v>
      </c>
      <c r="J773" s="11">
        <v>11.632145383848137</v>
      </c>
      <c r="K773" s="11">
        <v>12.00423541611972</v>
      </c>
    </row>
    <row r="774" spans="2:11">
      <c r="B774" s="153" t="s">
        <v>1030</v>
      </c>
      <c r="C774" s="153" t="s">
        <v>866</v>
      </c>
      <c r="D774" s="153" t="s">
        <v>867</v>
      </c>
      <c r="E774" s="153" t="s">
        <v>847</v>
      </c>
      <c r="F774" s="153"/>
      <c r="G774" s="11">
        <v>11873.380542400337</v>
      </c>
      <c r="H774" s="11">
        <v>12466.802380559831</v>
      </c>
      <c r="I774" s="11">
        <v>13139.252039478022</v>
      </c>
      <c r="J774" s="11">
        <v>13821.12996374779</v>
      </c>
      <c r="K774" s="11">
        <v>14554.065150540853</v>
      </c>
    </row>
    <row r="775" spans="2:11">
      <c r="B775" s="153" t="s">
        <v>1030</v>
      </c>
      <c r="C775" s="153" t="s">
        <v>866</v>
      </c>
      <c r="D775" s="153" t="s">
        <v>867</v>
      </c>
      <c r="E775" s="153" t="s">
        <v>849</v>
      </c>
      <c r="F775" s="153"/>
      <c r="G775" s="11">
        <v>6828.7330212409151</v>
      </c>
      <c r="H775" s="11">
        <v>7170.0275066062441</v>
      </c>
      <c r="I775" s="11">
        <v>7556.7732337038196</v>
      </c>
      <c r="J775" s="11">
        <v>7948.9414356146508</v>
      </c>
      <c r="K775" s="11">
        <v>8370.4741823004024</v>
      </c>
    </row>
    <row r="776" spans="2:11">
      <c r="B776" s="153" t="s">
        <v>1030</v>
      </c>
      <c r="C776" s="153" t="s">
        <v>866</v>
      </c>
      <c r="D776" s="153" t="s">
        <v>867</v>
      </c>
      <c r="E776" s="153" t="s">
        <v>862</v>
      </c>
      <c r="F776" s="153"/>
      <c r="G776" s="11">
        <v>38.207076972331564</v>
      </c>
      <c r="H776" s="11">
        <v>39.49975458106654</v>
      </c>
      <c r="I776" s="11">
        <v>40.787274044418552</v>
      </c>
      <c r="J776" s="11">
        <v>42.039941904919388</v>
      </c>
      <c r="K776" s="11">
        <v>43.384719056846805</v>
      </c>
    </row>
    <row r="777" spans="2:11">
      <c r="B777" s="153" t="s">
        <v>1030</v>
      </c>
      <c r="C777" s="153" t="s">
        <v>866</v>
      </c>
      <c r="D777" s="153" t="s">
        <v>867</v>
      </c>
      <c r="E777" s="153" t="s">
        <v>870</v>
      </c>
      <c r="F777" s="153"/>
      <c r="G777" s="11">
        <v>11052.732120746085</v>
      </c>
      <c r="H777" s="11">
        <v>11426.684290344952</v>
      </c>
      <c r="I777" s="11">
        <v>11799.14428614578</v>
      </c>
      <c r="J777" s="11">
        <v>12161.522237968953</v>
      </c>
      <c r="K777" s="11">
        <v>12550.546021000491</v>
      </c>
    </row>
    <row r="778" spans="2:11">
      <c r="B778" s="153" t="s">
        <v>1030</v>
      </c>
      <c r="C778" s="153" t="s">
        <v>874</v>
      </c>
      <c r="D778" s="153" t="s">
        <v>882</v>
      </c>
      <c r="E778" s="153" t="s">
        <v>860</v>
      </c>
      <c r="F778" s="153"/>
      <c r="G778" s="11">
        <v>4.942434945752809</v>
      </c>
      <c r="H778" s="11">
        <v>5.1096546205693514</v>
      </c>
      <c r="I778" s="11">
        <v>5.2762070420910536</v>
      </c>
      <c r="J778" s="11">
        <v>5.4382510899423</v>
      </c>
      <c r="K778" s="11">
        <v>5.6122103173060989</v>
      </c>
    </row>
    <row r="779" spans="2:11">
      <c r="B779" s="153" t="s">
        <v>1031</v>
      </c>
      <c r="C779" s="153" t="s">
        <v>866</v>
      </c>
      <c r="D779" s="153" t="s">
        <v>867</v>
      </c>
      <c r="E779" s="153" t="s">
        <v>869</v>
      </c>
      <c r="F779" s="153"/>
      <c r="G779" s="11">
        <v>162.22434176402314</v>
      </c>
      <c r="H779" s="11">
        <v>167.71295253479695</v>
      </c>
      <c r="I779" s="11">
        <v>173.1796622127423</v>
      </c>
      <c r="J779" s="11">
        <v>178.49839463673422</v>
      </c>
      <c r="K779" s="11">
        <v>184.20821610380705</v>
      </c>
    </row>
    <row r="780" spans="2:11">
      <c r="B780" s="153" t="s">
        <v>1031</v>
      </c>
      <c r="C780" s="153" t="s">
        <v>866</v>
      </c>
      <c r="D780" s="153" t="s">
        <v>867</v>
      </c>
      <c r="E780" s="153" t="s">
        <v>847</v>
      </c>
      <c r="F780" s="153"/>
      <c r="G780" s="11">
        <v>10267.936483916876</v>
      </c>
      <c r="H780" s="11">
        <v>10727.737061447815</v>
      </c>
      <c r="I780" s="11">
        <v>11262.18973745915</v>
      </c>
      <c r="J780" s="11">
        <v>11811.377529707835</v>
      </c>
      <c r="K780" s="11">
        <v>12410.429029654395</v>
      </c>
    </row>
    <row r="781" spans="2:11">
      <c r="B781" s="153" t="s">
        <v>1031</v>
      </c>
      <c r="C781" s="153" t="s">
        <v>866</v>
      </c>
      <c r="D781" s="153" t="s">
        <v>867</v>
      </c>
      <c r="E781" s="153" t="s">
        <v>849</v>
      </c>
      <c r="F781" s="153"/>
      <c r="G781" s="11">
        <v>4999.4582740191263</v>
      </c>
      <c r="H781" s="11">
        <v>5223.3351752189401</v>
      </c>
      <c r="I781" s="11">
        <v>5483.56018316886</v>
      </c>
      <c r="J781" s="11">
        <v>5750.9597192147439</v>
      </c>
      <c r="K781" s="11">
        <v>6042.6378945387241</v>
      </c>
    </row>
    <row r="782" spans="2:11">
      <c r="B782" s="153" t="s">
        <v>1031</v>
      </c>
      <c r="C782" s="153" t="s">
        <v>866</v>
      </c>
      <c r="D782" s="153" t="s">
        <v>867</v>
      </c>
      <c r="E782" s="153" t="s">
        <v>856</v>
      </c>
      <c r="F782" s="153"/>
      <c r="G782" s="11">
        <v>86.881409222985766</v>
      </c>
      <c r="H782" s="11">
        <v>89.820907902751969</v>
      </c>
      <c r="I782" s="11">
        <v>92.748677160239296</v>
      </c>
      <c r="J782" s="11">
        <v>95.597195226341796</v>
      </c>
      <c r="K782" s="11">
        <v>98.655166243986926</v>
      </c>
    </row>
    <row r="783" spans="2:11">
      <c r="B783" s="153" t="s">
        <v>1031</v>
      </c>
      <c r="C783" s="153" t="s">
        <v>866</v>
      </c>
      <c r="D783" s="153" t="s">
        <v>867</v>
      </c>
      <c r="E783" s="153" t="s">
        <v>862</v>
      </c>
      <c r="F783" s="153"/>
      <c r="G783" s="11">
        <v>54.074780591434347</v>
      </c>
      <c r="H783" s="11">
        <v>55.904317515141557</v>
      </c>
      <c r="I783" s="11">
        <v>57.726554074572157</v>
      </c>
      <c r="J783" s="11">
        <v>59.499464882681814</v>
      </c>
      <c r="K783" s="11">
        <v>61.402738705160033</v>
      </c>
    </row>
    <row r="784" spans="2:11">
      <c r="B784" s="153" t="s">
        <v>1031</v>
      </c>
      <c r="C784" s="153" t="s">
        <v>866</v>
      </c>
      <c r="D784" s="153" t="s">
        <v>867</v>
      </c>
      <c r="E784" s="153" t="s">
        <v>877</v>
      </c>
      <c r="F784" s="153"/>
      <c r="G784" s="11">
        <v>4.1540246447782367</v>
      </c>
      <c r="H784" s="11">
        <v>4.2945696712487713</v>
      </c>
      <c r="I784" s="11">
        <v>4.4345538837356111</v>
      </c>
      <c r="J784" s="11">
        <v>4.5707488920062094</v>
      </c>
      <c r="K784" s="11">
        <v>4.7169583870399849</v>
      </c>
    </row>
    <row r="785" spans="2:11">
      <c r="B785" s="153" t="s">
        <v>1031</v>
      </c>
      <c r="C785" s="153" t="s">
        <v>866</v>
      </c>
      <c r="D785" s="153" t="s">
        <v>867</v>
      </c>
      <c r="E785" s="153" t="s">
        <v>864</v>
      </c>
      <c r="F785" s="153"/>
      <c r="G785" s="11">
        <v>54.074780591434347</v>
      </c>
      <c r="H785" s="11">
        <v>55.904317515141557</v>
      </c>
      <c r="I785" s="11">
        <v>57.726554074572157</v>
      </c>
      <c r="J785" s="11">
        <v>59.499464882681814</v>
      </c>
      <c r="K785" s="11">
        <v>61.402738705160033</v>
      </c>
    </row>
    <row r="786" spans="2:11">
      <c r="B786" s="153" t="s">
        <v>1032</v>
      </c>
      <c r="C786" s="153" t="s">
        <v>866</v>
      </c>
      <c r="D786" s="153" t="s">
        <v>867</v>
      </c>
      <c r="E786" s="153" t="s">
        <v>869</v>
      </c>
      <c r="F786" s="153"/>
      <c r="G786" s="11">
        <v>243.33651265888335</v>
      </c>
      <c r="H786" s="11">
        <v>251.5694288154788</v>
      </c>
      <c r="I786" s="11">
        <v>259.76949333282982</v>
      </c>
      <c r="J786" s="11">
        <v>267.74759196923895</v>
      </c>
      <c r="K786" s="11">
        <v>276.31232417030043</v>
      </c>
    </row>
    <row r="787" spans="2:11">
      <c r="B787" s="153" t="s">
        <v>1032</v>
      </c>
      <c r="C787" s="153" t="s">
        <v>866</v>
      </c>
      <c r="D787" s="153" t="s">
        <v>867</v>
      </c>
      <c r="E787" s="153" t="s">
        <v>847</v>
      </c>
      <c r="F787" s="153"/>
      <c r="G787" s="11">
        <v>17015.380900271619</v>
      </c>
      <c r="H787" s="11">
        <v>17803.90623216196</v>
      </c>
      <c r="I787" s="11">
        <v>18712.999401773817</v>
      </c>
      <c r="J787" s="11">
        <v>19643.234465791069</v>
      </c>
      <c r="K787" s="11">
        <v>20653.25818490934</v>
      </c>
    </row>
    <row r="788" spans="2:11">
      <c r="B788" s="153" t="s">
        <v>1032</v>
      </c>
      <c r="C788" s="153" t="s">
        <v>866</v>
      </c>
      <c r="D788" s="153" t="s">
        <v>867</v>
      </c>
      <c r="E788" s="153" t="s">
        <v>849</v>
      </c>
      <c r="F788" s="153"/>
      <c r="G788" s="11">
        <v>8537.1569729896328</v>
      </c>
      <c r="H788" s="11">
        <v>8932.7851740262104</v>
      </c>
      <c r="I788" s="11">
        <v>9388.9060882471331</v>
      </c>
      <c r="J788" s="11">
        <v>9855.6345623165889</v>
      </c>
      <c r="K788" s="11">
        <v>10362.395538582354</v>
      </c>
    </row>
    <row r="789" spans="2:11">
      <c r="B789" s="153" t="s">
        <v>1032</v>
      </c>
      <c r="C789" s="153" t="s">
        <v>866</v>
      </c>
      <c r="D789" s="153" t="s">
        <v>867</v>
      </c>
      <c r="E789" s="153" t="s">
        <v>855</v>
      </c>
      <c r="F789" s="153"/>
      <c r="G789" s="11">
        <v>0.8787151846015232</v>
      </c>
      <c r="H789" s="11">
        <v>0.908445159611451</v>
      </c>
      <c r="I789" s="11">
        <v>0.93805650370188531</v>
      </c>
      <c r="J789" s="11">
        <v>0.96686630433336285</v>
      </c>
      <c r="K789" s="11">
        <v>0.99779450394830715</v>
      </c>
    </row>
    <row r="790" spans="2:11">
      <c r="B790" s="153" t="s">
        <v>1032</v>
      </c>
      <c r="C790" s="153" t="s">
        <v>866</v>
      </c>
      <c r="D790" s="153" t="s">
        <v>867</v>
      </c>
      <c r="E790" s="153" t="s">
        <v>856</v>
      </c>
      <c r="F790" s="153"/>
      <c r="G790" s="11">
        <v>32.44486835486061</v>
      </c>
      <c r="H790" s="11">
        <v>33.542590509084931</v>
      </c>
      <c r="I790" s="11">
        <v>34.63593244474329</v>
      </c>
      <c r="J790" s="11">
        <v>35.699678929609085</v>
      </c>
      <c r="K790" s="11">
        <v>36.841643223096014</v>
      </c>
    </row>
    <row r="791" spans="2:11">
      <c r="B791" s="153" t="s">
        <v>1032</v>
      </c>
      <c r="C791" s="153" t="s">
        <v>866</v>
      </c>
      <c r="D791" s="153" t="s">
        <v>867</v>
      </c>
      <c r="E791" s="153" t="s">
        <v>857</v>
      </c>
      <c r="F791" s="153"/>
      <c r="G791" s="11">
        <v>10814.956118286869</v>
      </c>
      <c r="H791" s="11">
        <v>11180.863503028309</v>
      </c>
      <c r="I791" s="11">
        <v>11545.310814914428</v>
      </c>
      <c r="J791" s="11">
        <v>11899.892976536359</v>
      </c>
      <c r="K791" s="11">
        <v>12280.547741032</v>
      </c>
    </row>
    <row r="792" spans="2:11">
      <c r="B792" s="153" t="s">
        <v>1032</v>
      </c>
      <c r="C792" s="153" t="s">
        <v>866</v>
      </c>
      <c r="D792" s="153" t="s">
        <v>867</v>
      </c>
      <c r="E792" s="153" t="s">
        <v>861</v>
      </c>
      <c r="F792" s="153"/>
      <c r="G792" s="11">
        <v>10.005997400525979</v>
      </c>
      <c r="H792" s="11">
        <v>10.344534912884937</v>
      </c>
      <c r="I792" s="11">
        <v>10.681721565838163</v>
      </c>
      <c r="J792" s="11">
        <v>11.009780981767069</v>
      </c>
      <c r="K792" s="11">
        <v>11.361962769874458</v>
      </c>
    </row>
    <row r="793" spans="2:11">
      <c r="B793" s="153" t="s">
        <v>1032</v>
      </c>
      <c r="C793" s="153" t="s">
        <v>866</v>
      </c>
      <c r="D793" s="153" t="s">
        <v>867</v>
      </c>
      <c r="E793" s="153" t="s">
        <v>862</v>
      </c>
      <c r="F793" s="153"/>
      <c r="G793" s="11">
        <v>108.16416137248547</v>
      </c>
      <c r="H793" s="11">
        <v>111.82372919483059</v>
      </c>
      <c r="I793" s="11">
        <v>115.46869431752431</v>
      </c>
      <c r="J793" s="11">
        <v>119.01499461962435</v>
      </c>
      <c r="K793" s="11">
        <v>122.82205614847261</v>
      </c>
    </row>
    <row r="794" spans="2:11">
      <c r="B794" s="153" t="s">
        <v>1032</v>
      </c>
      <c r="C794" s="153" t="s">
        <v>866</v>
      </c>
      <c r="D794" s="153" t="s">
        <v>867</v>
      </c>
      <c r="E794" s="153" t="s">
        <v>933</v>
      </c>
      <c r="F794" s="153"/>
      <c r="G794" s="11">
        <v>90.034509683786837</v>
      </c>
      <c r="H794" s="11">
        <v>93.080688661727152</v>
      </c>
      <c r="I794" s="11">
        <v>96.114712533147014</v>
      </c>
      <c r="J794" s="11">
        <v>99.066609028618416</v>
      </c>
      <c r="K794" s="11">
        <v>102.23555994301114</v>
      </c>
    </row>
    <row r="795" spans="2:11">
      <c r="B795" s="153" t="s">
        <v>1032</v>
      </c>
      <c r="C795" s="153" t="s">
        <v>866</v>
      </c>
      <c r="D795" s="153" t="s">
        <v>867</v>
      </c>
      <c r="E795" s="153" t="s">
        <v>871</v>
      </c>
      <c r="F795" s="153"/>
      <c r="G795" s="11">
        <v>16.222434177235026</v>
      </c>
      <c r="H795" s="11">
        <v>16.771295254340579</v>
      </c>
      <c r="I795" s="11">
        <v>17.317966222163179</v>
      </c>
      <c r="J795" s="11">
        <v>17.849839464589671</v>
      </c>
      <c r="K795" s="11">
        <v>18.420821611326264</v>
      </c>
    </row>
    <row r="796" spans="2:11">
      <c r="B796" s="153" t="s">
        <v>1032</v>
      </c>
      <c r="C796" s="153" t="s">
        <v>866</v>
      </c>
      <c r="D796" s="153" t="s">
        <v>867</v>
      </c>
      <c r="E796" s="153" t="s">
        <v>864</v>
      </c>
      <c r="F796" s="153"/>
      <c r="G796" s="11">
        <v>124.39470676666252</v>
      </c>
      <c r="H796" s="11">
        <v>128.6034100966468</v>
      </c>
      <c r="I796" s="11">
        <v>132.79531952264207</v>
      </c>
      <c r="J796" s="11">
        <v>136.87375900378501</v>
      </c>
      <c r="K796" s="11">
        <v>141.25208817043807</v>
      </c>
    </row>
    <row r="797" spans="2:11">
      <c r="B797" s="153" t="s">
        <v>1033</v>
      </c>
      <c r="C797" s="153" t="s">
        <v>866</v>
      </c>
      <c r="D797" s="153" t="s">
        <v>867</v>
      </c>
      <c r="E797" s="153" t="s">
        <v>871</v>
      </c>
      <c r="F797" s="153"/>
      <c r="G797" s="11">
        <v>8.0620090382917606</v>
      </c>
      <c r="H797" s="11">
        <v>8.3347746982443844</v>
      </c>
      <c r="I797" s="11">
        <v>8.606451946887022</v>
      </c>
      <c r="J797" s="11">
        <v>8.8707752192652976</v>
      </c>
      <c r="K797" s="11">
        <v>9.1545343134555761</v>
      </c>
    </row>
    <row r="798" spans="2:11">
      <c r="B798" s="153" t="s">
        <v>1034</v>
      </c>
      <c r="C798" s="153" t="s">
        <v>866</v>
      </c>
      <c r="D798" s="153" t="s">
        <v>867</v>
      </c>
      <c r="E798" s="153" t="s">
        <v>869</v>
      </c>
      <c r="F798" s="153"/>
      <c r="G798" s="11">
        <v>490.45825996430955</v>
      </c>
      <c r="H798" s="11">
        <v>507.05215986233395</v>
      </c>
      <c r="I798" s="11">
        <v>523.57984545636941</v>
      </c>
      <c r="J798" s="11">
        <v>539.66014648592397</v>
      </c>
      <c r="K798" s="11">
        <v>556.92284005580132</v>
      </c>
    </row>
    <row r="799" spans="2:11">
      <c r="B799" s="153" t="s">
        <v>1034</v>
      </c>
      <c r="C799" s="153" t="s">
        <v>866</v>
      </c>
      <c r="D799" s="153" t="s">
        <v>867</v>
      </c>
      <c r="E799" s="153" t="s">
        <v>847</v>
      </c>
      <c r="F799" s="153"/>
      <c r="G799" s="11">
        <v>76281.87532078808</v>
      </c>
      <c r="H799" s="11">
        <v>79806.445870255557</v>
      </c>
      <c r="I799" s="11">
        <v>83872.774137312997</v>
      </c>
      <c r="J799" s="11">
        <v>88035.175722004205</v>
      </c>
      <c r="K799" s="11">
        <v>92556.399608047737</v>
      </c>
    </row>
    <row r="800" spans="2:11">
      <c r="B800" s="153" t="s">
        <v>1034</v>
      </c>
      <c r="C800" s="153" t="s">
        <v>866</v>
      </c>
      <c r="D800" s="153" t="s">
        <v>867</v>
      </c>
      <c r="E800" s="153" t="s">
        <v>849</v>
      </c>
      <c r="F800" s="153"/>
      <c r="G800" s="11">
        <v>36287.549709252526</v>
      </c>
      <c r="H800" s="11">
        <v>37964.200007632295</v>
      </c>
      <c r="I800" s="11">
        <v>39898.566310302005</v>
      </c>
      <c r="J800" s="11">
        <v>41878.635019666726</v>
      </c>
      <c r="K800" s="11">
        <v>44029.396728415049</v>
      </c>
    </row>
    <row r="801" spans="2:11">
      <c r="B801" s="153" t="s">
        <v>1034</v>
      </c>
      <c r="C801" s="153" t="s">
        <v>866</v>
      </c>
      <c r="D801" s="153" t="s">
        <v>867</v>
      </c>
      <c r="E801" s="153" t="s">
        <v>856</v>
      </c>
      <c r="F801" s="153"/>
      <c r="G801" s="11">
        <v>51.911789367776976</v>
      </c>
      <c r="H801" s="11">
        <v>53.668144814535886</v>
      </c>
      <c r="I801" s="11">
        <v>55.417491911589259</v>
      </c>
      <c r="J801" s="11">
        <v>57.119486287374521</v>
      </c>
      <c r="K801" s="11">
        <v>58.946629156953605</v>
      </c>
    </row>
    <row r="802" spans="2:11">
      <c r="B802" s="153" t="s">
        <v>1034</v>
      </c>
      <c r="C802" s="153" t="s">
        <v>866</v>
      </c>
      <c r="D802" s="153" t="s">
        <v>867</v>
      </c>
      <c r="E802" s="153" t="s">
        <v>857</v>
      </c>
      <c r="F802" s="153"/>
      <c r="G802" s="11">
        <v>6071.3961986271561</v>
      </c>
      <c r="H802" s="11">
        <v>6429.5419222170349</v>
      </c>
      <c r="I802" s="11">
        <v>6791.7265453421369</v>
      </c>
      <c r="J802" s="11">
        <v>7153.7756855361577</v>
      </c>
      <c r="K802" s="11">
        <v>7537.1176114729287</v>
      </c>
    </row>
    <row r="803" spans="2:11">
      <c r="B803" s="153" t="s">
        <v>1034</v>
      </c>
      <c r="C803" s="153" t="s">
        <v>866</v>
      </c>
      <c r="D803" s="153" t="s">
        <v>867</v>
      </c>
      <c r="E803" s="153" t="s">
        <v>1035</v>
      </c>
      <c r="F803" s="153"/>
      <c r="G803" s="11">
        <v>17736.528033990468</v>
      </c>
      <c r="H803" s="11">
        <v>18336.616144966429</v>
      </c>
      <c r="I803" s="11">
        <v>18934.309736459662</v>
      </c>
      <c r="J803" s="11">
        <v>19515.824481519627</v>
      </c>
      <c r="K803" s="11">
        <v>20140.098295292482</v>
      </c>
    </row>
    <row r="804" spans="2:11">
      <c r="B804" s="153" t="s">
        <v>1034</v>
      </c>
      <c r="C804" s="153" t="s">
        <v>866</v>
      </c>
      <c r="D804" s="153" t="s">
        <v>867</v>
      </c>
      <c r="E804" s="153" t="s">
        <v>859</v>
      </c>
      <c r="F804" s="153"/>
      <c r="G804" s="11">
        <v>-1.4059442953599045E-2</v>
      </c>
      <c r="H804" s="11">
        <v>-1.4535122553757034E-2</v>
      </c>
      <c r="I804" s="11">
        <v>-1.5008904059203129E-2</v>
      </c>
      <c r="J804" s="11">
        <v>-1.5469860869305938E-2</v>
      </c>
      <c r="K804" s="11">
        <v>-1.5964712063144152E-2</v>
      </c>
    </row>
    <row r="805" spans="2:11">
      <c r="B805" s="153" t="s">
        <v>1034</v>
      </c>
      <c r="C805" s="153" t="s">
        <v>866</v>
      </c>
      <c r="D805" s="153" t="s">
        <v>867</v>
      </c>
      <c r="E805" s="153" t="s">
        <v>861</v>
      </c>
      <c r="F805" s="153"/>
      <c r="G805" s="11">
        <v>10.814956118286871</v>
      </c>
      <c r="H805" s="11">
        <v>11.180863503028309</v>
      </c>
      <c r="I805" s="11">
        <v>11.545310814914428</v>
      </c>
      <c r="J805" s="11">
        <v>11.899892976536359</v>
      </c>
      <c r="K805" s="11">
        <v>12.280547741032002</v>
      </c>
    </row>
    <row r="806" spans="2:11">
      <c r="B806" s="153" t="s">
        <v>1034</v>
      </c>
      <c r="C806" s="153" t="s">
        <v>866</v>
      </c>
      <c r="D806" s="153" t="s">
        <v>867</v>
      </c>
      <c r="E806" s="153" t="s">
        <v>933</v>
      </c>
      <c r="F806" s="153"/>
      <c r="G806" s="11">
        <v>2526.2655996706299</v>
      </c>
      <c r="H806" s="11">
        <v>2611.737905672383</v>
      </c>
      <c r="I806" s="11">
        <v>2696.8691532558614</v>
      </c>
      <c r="J806" s="11">
        <v>2779.6960003891281</v>
      </c>
      <c r="K806" s="11">
        <v>2868.6131468276653</v>
      </c>
    </row>
    <row r="807" spans="2:11">
      <c r="B807" s="153" t="s">
        <v>1034</v>
      </c>
      <c r="C807" s="153" t="s">
        <v>866</v>
      </c>
      <c r="D807" s="153" t="s">
        <v>867</v>
      </c>
      <c r="E807" s="153" t="s">
        <v>864</v>
      </c>
      <c r="F807" s="153"/>
      <c r="G807" s="11">
        <v>135.18695147858588</v>
      </c>
      <c r="H807" s="11">
        <v>139.76079378785388</v>
      </c>
      <c r="I807" s="11">
        <v>144.31638518643035</v>
      </c>
      <c r="J807" s="11">
        <v>148.74866220670449</v>
      </c>
      <c r="K807" s="11">
        <v>153.50684676290001</v>
      </c>
    </row>
    <row r="808" spans="2:11">
      <c r="B808" s="153" t="s">
        <v>1034</v>
      </c>
      <c r="C808" s="153" t="s">
        <v>866</v>
      </c>
      <c r="D808" s="153" t="s">
        <v>867</v>
      </c>
      <c r="E808" s="153" t="s">
        <v>1036</v>
      </c>
      <c r="F808" s="153"/>
      <c r="G808" s="11">
        <v>2102.4274693949674</v>
      </c>
      <c r="H808" s="11">
        <v>2173.5598649887038</v>
      </c>
      <c r="I808" s="11">
        <v>2244.4084224193653</v>
      </c>
      <c r="J808" s="11">
        <v>2313.3391946386687</v>
      </c>
      <c r="K808" s="11">
        <v>2387.3384808566216</v>
      </c>
    </row>
    <row r="809" spans="2:11">
      <c r="B809" s="153" t="s">
        <v>1034</v>
      </c>
      <c r="C809" s="153" t="s">
        <v>866</v>
      </c>
      <c r="D809" s="153" t="s">
        <v>867</v>
      </c>
      <c r="E809" s="153" t="s">
        <v>1037</v>
      </c>
      <c r="F809" s="153"/>
      <c r="G809" s="11">
        <v>3244.486835486061</v>
      </c>
      <c r="H809" s="11">
        <v>3354.259050908493</v>
      </c>
      <c r="I809" s="11">
        <v>3463.5932444743285</v>
      </c>
      <c r="J809" s="11">
        <v>3569.9678929609076</v>
      </c>
      <c r="K809" s="11">
        <v>3684.1643223096003</v>
      </c>
    </row>
    <row r="810" spans="2:11">
      <c r="B810" s="153" t="s">
        <v>1034</v>
      </c>
      <c r="C810" s="153" t="s">
        <v>866</v>
      </c>
      <c r="D810" s="153" t="s">
        <v>867</v>
      </c>
      <c r="E810" s="153" t="s">
        <v>885</v>
      </c>
      <c r="F810" s="153"/>
      <c r="G810" s="11">
        <v>-7274.6061120000004</v>
      </c>
      <c r="H810" s="11">
        <v>-9984.9563579999995</v>
      </c>
      <c r="I810" s="11">
        <v>-10200.245524</v>
      </c>
      <c r="J810" s="11">
        <v>-9263.5411999999997</v>
      </c>
      <c r="K810" s="11">
        <v>-10996.99253</v>
      </c>
    </row>
    <row r="811" spans="2:11">
      <c r="B811" s="153" t="s">
        <v>1038</v>
      </c>
      <c r="C811" s="153" t="s">
        <v>866</v>
      </c>
      <c r="D811" s="153" t="s">
        <v>867</v>
      </c>
      <c r="E811" s="153" t="s">
        <v>869</v>
      </c>
      <c r="F811" s="153"/>
      <c r="G811" s="11">
        <v>270.37390295574329</v>
      </c>
      <c r="H811" s="11">
        <v>279.52158757423098</v>
      </c>
      <c r="I811" s="11">
        <v>288.63277037133577</v>
      </c>
      <c r="J811" s="11">
        <v>297.49732441183721</v>
      </c>
      <c r="K811" s="11">
        <v>307.013693524178</v>
      </c>
    </row>
    <row r="812" spans="2:11">
      <c r="B812" s="153" t="s">
        <v>1038</v>
      </c>
      <c r="C812" s="153" t="s">
        <v>866</v>
      </c>
      <c r="D812" s="153" t="s">
        <v>867</v>
      </c>
      <c r="E812" s="153" t="s">
        <v>847</v>
      </c>
      <c r="F812" s="153"/>
      <c r="G812" s="11">
        <v>71435.543726785967</v>
      </c>
      <c r="H812" s="11">
        <v>61251.74863549383</v>
      </c>
      <c r="I812" s="11">
        <v>64357.126504967142</v>
      </c>
      <c r="J812" s="11">
        <v>82381.880432298523</v>
      </c>
      <c r="K812" s="11">
        <v>86600.993653122801</v>
      </c>
    </row>
    <row r="813" spans="2:11">
      <c r="B813" s="153" t="s">
        <v>1038</v>
      </c>
      <c r="C813" s="153" t="s">
        <v>866</v>
      </c>
      <c r="D813" s="153" t="s">
        <v>867</v>
      </c>
      <c r="E813" s="153" t="s">
        <v>850</v>
      </c>
      <c r="F813" s="153"/>
      <c r="G813" s="11">
        <v>59.786761302214856</v>
      </c>
      <c r="H813" s="11">
        <v>62.774854681591279</v>
      </c>
      <c r="I813" s="11">
        <v>66.160881694027111</v>
      </c>
      <c r="J813" s="11">
        <v>69.594383429273023</v>
      </c>
      <c r="K813" s="11">
        <v>73.2849769301137</v>
      </c>
    </row>
    <row r="814" spans="2:11">
      <c r="B814" s="153" t="s">
        <v>1038</v>
      </c>
      <c r="C814" s="153" t="s">
        <v>866</v>
      </c>
      <c r="D814" s="153" t="s">
        <v>867</v>
      </c>
      <c r="E814" s="153" t="s">
        <v>849</v>
      </c>
      <c r="F814" s="153"/>
      <c r="G814" s="11">
        <v>33337.185680413648</v>
      </c>
      <c r="H814" s="11">
        <v>34866.865717550238</v>
      </c>
      <c r="I814" s="11">
        <v>36634.566976521906</v>
      </c>
      <c r="J814" s="11">
        <v>38445.567869925369</v>
      </c>
      <c r="K814" s="11">
        <v>40414.522727849508</v>
      </c>
    </row>
    <row r="815" spans="2:11">
      <c r="B815" s="153" t="s">
        <v>1038</v>
      </c>
      <c r="C815" s="153" t="s">
        <v>866</v>
      </c>
      <c r="D815" s="153" t="s">
        <v>867</v>
      </c>
      <c r="E815" s="153" t="s">
        <v>853</v>
      </c>
      <c r="F815" s="153"/>
      <c r="G815" s="11">
        <v>-825.09246918511838</v>
      </c>
      <c r="H815" s="11">
        <v>-853.0082022003354</v>
      </c>
      <c r="I815" s="11">
        <v>-880.81254362928871</v>
      </c>
      <c r="J815" s="11">
        <v>-907.86425498731671</v>
      </c>
      <c r="K815" s="11">
        <v>-936.90509214926544</v>
      </c>
    </row>
    <row r="816" spans="2:11">
      <c r="B816" s="153" t="s">
        <v>1038</v>
      </c>
      <c r="C816" s="153" t="s">
        <v>866</v>
      </c>
      <c r="D816" s="153" t="s">
        <v>867</v>
      </c>
      <c r="E816" s="153" t="s">
        <v>958</v>
      </c>
      <c r="F816" s="153"/>
      <c r="G816" s="11">
        <v>11.896451730115556</v>
      </c>
      <c r="H816" s="11">
        <v>12.298949853331141</v>
      </c>
      <c r="I816" s="11">
        <v>12.699841896405871</v>
      </c>
      <c r="J816" s="11">
        <v>13.089882274189995</v>
      </c>
      <c r="K816" s="11">
        <v>13.508602515135202</v>
      </c>
    </row>
    <row r="817" spans="2:11">
      <c r="B817" s="153" t="s">
        <v>1038</v>
      </c>
      <c r="C817" s="153" t="s">
        <v>866</v>
      </c>
      <c r="D817" s="153" t="s">
        <v>867</v>
      </c>
      <c r="E817" s="153" t="s">
        <v>856</v>
      </c>
      <c r="F817" s="153"/>
      <c r="G817" s="11">
        <v>12.977947341944244</v>
      </c>
      <c r="H817" s="11">
        <v>13.417036203633971</v>
      </c>
      <c r="I817" s="11">
        <v>13.854372977897315</v>
      </c>
      <c r="J817" s="11">
        <v>14.27987157184363</v>
      </c>
      <c r="K817" s="11">
        <v>14.736657289238401</v>
      </c>
    </row>
    <row r="818" spans="2:11">
      <c r="B818" s="153" t="s">
        <v>1038</v>
      </c>
      <c r="C818" s="153" t="s">
        <v>866</v>
      </c>
      <c r="D818" s="153" t="s">
        <v>867</v>
      </c>
      <c r="E818" s="153" t="s">
        <v>857</v>
      </c>
      <c r="F818" s="153"/>
      <c r="G818" s="11">
        <v>53858.481469068611</v>
      </c>
      <c r="H818" s="11">
        <v>41425.099278719885</v>
      </c>
      <c r="I818" s="11">
        <v>42775.376569257955</v>
      </c>
      <c r="J818" s="11">
        <v>77845.381135945703</v>
      </c>
      <c r="K818" s="11">
        <v>113261.19919078177</v>
      </c>
    </row>
    <row r="819" spans="2:11">
      <c r="B819" s="153" t="s">
        <v>1038</v>
      </c>
      <c r="C819" s="153" t="s">
        <v>866</v>
      </c>
      <c r="D819" s="153" t="s">
        <v>867</v>
      </c>
      <c r="E819" s="153" t="s">
        <v>949</v>
      </c>
      <c r="F819" s="153"/>
      <c r="G819" s="11">
        <v>621.85997680149501</v>
      </c>
      <c r="H819" s="11">
        <v>642.8996514241278</v>
      </c>
      <c r="I819" s="11">
        <v>663.8553718575796</v>
      </c>
      <c r="J819" s="11">
        <v>684.24384615084057</v>
      </c>
      <c r="K819" s="11">
        <v>706.13149510934011</v>
      </c>
    </row>
    <row r="820" spans="2:11">
      <c r="B820" s="153" t="s">
        <v>1038</v>
      </c>
      <c r="C820" s="153" t="s">
        <v>866</v>
      </c>
      <c r="D820" s="153" t="s">
        <v>867</v>
      </c>
      <c r="E820" s="153" t="s">
        <v>862</v>
      </c>
      <c r="F820" s="153"/>
      <c r="G820" s="11">
        <v>190.0625795685711</v>
      </c>
      <c r="H820" s="11">
        <v>196.49305424331845</v>
      </c>
      <c r="I820" s="11">
        <v>202.89786952470303</v>
      </c>
      <c r="J820" s="11">
        <v>209.12931416208909</v>
      </c>
      <c r="K820" s="11">
        <v>215.81896002600305</v>
      </c>
    </row>
    <row r="821" spans="2:11">
      <c r="B821" s="153" t="s">
        <v>1038</v>
      </c>
      <c r="C821" s="153" t="s">
        <v>866</v>
      </c>
      <c r="D821" s="153" t="s">
        <v>867</v>
      </c>
      <c r="E821" s="153" t="s">
        <v>870</v>
      </c>
      <c r="F821" s="153"/>
      <c r="G821" s="11">
        <v>2379.2860200406649</v>
      </c>
      <c r="H821" s="11">
        <v>2459.7854983208281</v>
      </c>
      <c r="I821" s="11">
        <v>2539.9637611568492</v>
      </c>
      <c r="J821" s="11">
        <v>2617.9716948808095</v>
      </c>
      <c r="K821" s="11">
        <v>2701.7155908079449</v>
      </c>
    </row>
    <row r="822" spans="2:11">
      <c r="B822" s="153" t="s">
        <v>1038</v>
      </c>
      <c r="C822" s="153" t="s">
        <v>866</v>
      </c>
      <c r="D822" s="153" t="s">
        <v>867</v>
      </c>
      <c r="E822" s="153" t="s">
        <v>933</v>
      </c>
      <c r="F822" s="153"/>
      <c r="G822" s="11">
        <v>15105.249210411272</v>
      </c>
      <c r="H822" s="11">
        <v>15616.312054679644</v>
      </c>
      <c r="I822" s="11">
        <v>16125.335615190983</v>
      </c>
      <c r="J822" s="11">
        <v>16620.580520328334</v>
      </c>
      <c r="K822" s="11">
        <v>17152.2410298994</v>
      </c>
    </row>
    <row r="823" spans="2:11">
      <c r="B823" s="153" t="s">
        <v>1038</v>
      </c>
      <c r="C823" s="153" t="s">
        <v>866</v>
      </c>
      <c r="D823" s="153" t="s">
        <v>867</v>
      </c>
      <c r="E823" s="153" t="s">
        <v>863</v>
      </c>
      <c r="F823" s="153"/>
      <c r="G823" s="11">
        <v>1.6222434177350311</v>
      </c>
      <c r="H823" s="11">
        <v>1.6771295254459766</v>
      </c>
      <c r="I823" s="11">
        <v>1.7317966222286247</v>
      </c>
      <c r="J823" s="11">
        <v>1.7849839464716521</v>
      </c>
      <c r="K823" s="11">
        <v>1.842082161145717</v>
      </c>
    </row>
    <row r="824" spans="2:11">
      <c r="B824" s="153" t="s">
        <v>1038</v>
      </c>
      <c r="C824" s="153" t="s">
        <v>866</v>
      </c>
      <c r="D824" s="153" t="s">
        <v>867</v>
      </c>
      <c r="E824" s="153" t="s">
        <v>871</v>
      </c>
      <c r="F824" s="153"/>
      <c r="G824" s="11">
        <v>43.259824472690383</v>
      </c>
      <c r="H824" s="11">
        <v>44.723454011640683</v>
      </c>
      <c r="I824" s="11">
        <v>46.181243259169754</v>
      </c>
      <c r="J824" s="11">
        <v>47.599571905642492</v>
      </c>
      <c r="K824" s="11">
        <v>49.122190963608972</v>
      </c>
    </row>
    <row r="825" spans="2:11">
      <c r="B825" s="153" t="s">
        <v>1038</v>
      </c>
      <c r="C825" s="153" t="s">
        <v>866</v>
      </c>
      <c r="D825" s="153" t="s">
        <v>867</v>
      </c>
      <c r="E825" s="153" t="s">
        <v>877</v>
      </c>
      <c r="F825" s="153"/>
      <c r="G825" s="11">
        <v>7.5704692827322431</v>
      </c>
      <c r="H825" s="11">
        <v>7.8266044520489313</v>
      </c>
      <c r="I825" s="11">
        <v>8.0817175703669033</v>
      </c>
      <c r="J825" s="11">
        <v>8.329925083500008</v>
      </c>
      <c r="K825" s="11">
        <v>8.5963834186445442</v>
      </c>
    </row>
    <row r="826" spans="2:11">
      <c r="B826" s="153" t="s">
        <v>1038</v>
      </c>
      <c r="C826" s="153" t="s">
        <v>866</v>
      </c>
      <c r="D826" s="153" t="s">
        <v>867</v>
      </c>
      <c r="E826" s="153" t="s">
        <v>864</v>
      </c>
      <c r="F826" s="153"/>
      <c r="G826" s="11">
        <v>750.55308787095055</v>
      </c>
      <c r="H826" s="11">
        <v>775.94689571341587</v>
      </c>
      <c r="I826" s="11">
        <v>801.23937515675584</v>
      </c>
      <c r="J826" s="11">
        <v>825.84721761108597</v>
      </c>
      <c r="K826" s="11">
        <v>852.26448697216142</v>
      </c>
    </row>
    <row r="827" spans="2:11">
      <c r="B827" s="153" t="s">
        <v>1038</v>
      </c>
      <c r="C827" s="153" t="s">
        <v>866</v>
      </c>
      <c r="D827" s="153" t="s">
        <v>867</v>
      </c>
      <c r="E827" s="153" t="s">
        <v>885</v>
      </c>
      <c r="F827" s="153"/>
      <c r="G827" s="11">
        <v>-723.98728800000004</v>
      </c>
      <c r="H827" s="11">
        <v>-873.10801500000002</v>
      </c>
      <c r="I827" s="11">
        <v>-891.46360100000004</v>
      </c>
      <c r="J827" s="11">
        <v>-920.65489600000001</v>
      </c>
      <c r="K827" s="11">
        <v>-1092.51367</v>
      </c>
    </row>
    <row r="828" spans="2:11">
      <c r="B828" s="153" t="s">
        <v>1039</v>
      </c>
      <c r="C828" s="153" t="s">
        <v>866</v>
      </c>
      <c r="D828" s="153" t="s">
        <v>867</v>
      </c>
      <c r="E828" s="153" t="s">
        <v>869</v>
      </c>
      <c r="F828" s="153"/>
      <c r="G828" s="11">
        <v>324.44868354860608</v>
      </c>
      <c r="H828" s="11">
        <v>335.42590509084931</v>
      </c>
      <c r="I828" s="11">
        <v>346.35932444743281</v>
      </c>
      <c r="J828" s="11">
        <v>356.99678929609075</v>
      </c>
      <c r="K828" s="11">
        <v>368.41643223096003</v>
      </c>
    </row>
    <row r="829" spans="2:11">
      <c r="B829" s="153" t="s">
        <v>1039</v>
      </c>
      <c r="C829" s="153" t="s">
        <v>866</v>
      </c>
      <c r="D829" s="153" t="s">
        <v>867</v>
      </c>
      <c r="E829" s="153" t="s">
        <v>847</v>
      </c>
      <c r="F829" s="153"/>
      <c r="G829" s="11">
        <v>30890.408303680266</v>
      </c>
      <c r="H829" s="11">
        <v>32294.02764692955</v>
      </c>
      <c r="I829" s="11">
        <v>33919.828699129379</v>
      </c>
      <c r="J829" s="11">
        <v>35587.451634484707</v>
      </c>
      <c r="K829" s="11">
        <v>37402.910591797998</v>
      </c>
    </row>
    <row r="830" spans="2:11">
      <c r="B830" s="153" t="s">
        <v>1039</v>
      </c>
      <c r="C830" s="153" t="s">
        <v>866</v>
      </c>
      <c r="D830" s="153" t="s">
        <v>867</v>
      </c>
      <c r="E830" s="153" t="s">
        <v>849</v>
      </c>
      <c r="F830" s="153"/>
      <c r="G830" s="11">
        <v>15232.376385425081</v>
      </c>
      <c r="H830" s="11">
        <v>15924.515444515764</v>
      </c>
      <c r="I830" s="11">
        <v>16726.21457751096</v>
      </c>
      <c r="J830" s="11">
        <v>17548.53650898486</v>
      </c>
      <c r="K830" s="11">
        <v>18443.757895449751</v>
      </c>
    </row>
    <row r="831" spans="2:11">
      <c r="B831" s="153" t="s">
        <v>1039</v>
      </c>
      <c r="C831" s="153" t="s">
        <v>866</v>
      </c>
      <c r="D831" s="153" t="s">
        <v>867</v>
      </c>
      <c r="E831" s="153" t="s">
        <v>856</v>
      </c>
      <c r="F831" s="153"/>
      <c r="G831" s="11">
        <v>77.86768405139118</v>
      </c>
      <c r="H831" s="11">
        <v>80.502217221520283</v>
      </c>
      <c r="I831" s="11">
        <v>83.126237867091078</v>
      </c>
      <c r="J831" s="11">
        <v>85.679229430759989</v>
      </c>
      <c r="K831" s="11">
        <v>88.419943735118963</v>
      </c>
    </row>
    <row r="832" spans="2:11">
      <c r="B832" s="153" t="s">
        <v>1039</v>
      </c>
      <c r="C832" s="153" t="s">
        <v>866</v>
      </c>
      <c r="D832" s="153" t="s">
        <v>867</v>
      </c>
      <c r="E832" s="153" t="s">
        <v>857</v>
      </c>
      <c r="F832" s="153"/>
      <c r="G832" s="11">
        <v>2162.9928458779364</v>
      </c>
      <c r="H832" s="11">
        <v>2236.1743777115589</v>
      </c>
      <c r="I832" s="11">
        <v>2309.0638947551088</v>
      </c>
      <c r="J832" s="11">
        <v>2379.9803802660699</v>
      </c>
      <c r="K832" s="11">
        <v>2456.1113902626089</v>
      </c>
    </row>
    <row r="833" spans="2:11">
      <c r="B833" s="153" t="s">
        <v>1039</v>
      </c>
      <c r="C833" s="153" t="s">
        <v>866</v>
      </c>
      <c r="D833" s="153" t="s">
        <v>867</v>
      </c>
      <c r="E833" s="153" t="s">
        <v>861</v>
      </c>
      <c r="F833" s="153"/>
      <c r="G833" s="11">
        <v>11.355703924081222</v>
      </c>
      <c r="H833" s="11">
        <v>11.739906678055677</v>
      </c>
      <c r="I833" s="11">
        <v>12.122576355532058</v>
      </c>
      <c r="J833" s="11">
        <v>12.494887625231152</v>
      </c>
      <c r="K833" s="11">
        <v>12.894575127947354</v>
      </c>
    </row>
    <row r="834" spans="2:11">
      <c r="B834" s="153" t="s">
        <v>1039</v>
      </c>
      <c r="C834" s="153" t="s">
        <v>866</v>
      </c>
      <c r="D834" s="153" t="s">
        <v>867</v>
      </c>
      <c r="E834" s="153" t="s">
        <v>862</v>
      </c>
      <c r="F834" s="153"/>
      <c r="G834" s="11">
        <v>108.14956118172594</v>
      </c>
      <c r="H834" s="11">
        <v>111.80863502910168</v>
      </c>
      <c r="I834" s="11">
        <v>115.45310814792437</v>
      </c>
      <c r="J834" s="11">
        <v>118.99892976410621</v>
      </c>
      <c r="K834" s="11">
        <v>122.80547740902242</v>
      </c>
    </row>
    <row r="835" spans="2:11">
      <c r="B835" s="153" t="s">
        <v>1039</v>
      </c>
      <c r="C835" s="153" t="s">
        <v>866</v>
      </c>
      <c r="D835" s="153" t="s">
        <v>867</v>
      </c>
      <c r="E835" s="153" t="s">
        <v>937</v>
      </c>
      <c r="F835" s="153"/>
      <c r="G835" s="11">
        <v>40556.085443394622</v>
      </c>
      <c r="H835" s="11">
        <v>41928.238136168897</v>
      </c>
      <c r="I835" s="11">
        <v>43294.915555735737</v>
      </c>
      <c r="J835" s="11">
        <v>44624.598661812044</v>
      </c>
      <c r="K835" s="11">
        <v>46052.05402866433</v>
      </c>
    </row>
    <row r="836" spans="2:11">
      <c r="B836" s="153" t="s">
        <v>1039</v>
      </c>
      <c r="C836" s="153" t="s">
        <v>866</v>
      </c>
      <c r="D836" s="153" t="s">
        <v>867</v>
      </c>
      <c r="E836" s="153" t="s">
        <v>933</v>
      </c>
      <c r="F836" s="153"/>
      <c r="G836" s="11">
        <v>14.600190759533</v>
      </c>
      <c r="H836" s="11">
        <v>15.094165728928726</v>
      </c>
      <c r="I836" s="11">
        <v>15.586169599969788</v>
      </c>
      <c r="J836" s="11">
        <v>16.064855518154339</v>
      </c>
      <c r="K836" s="11">
        <v>16.578739450218027</v>
      </c>
    </row>
    <row r="837" spans="2:11">
      <c r="B837" s="153" t="s">
        <v>1039</v>
      </c>
      <c r="C837" s="153" t="s">
        <v>866</v>
      </c>
      <c r="D837" s="153" t="s">
        <v>867</v>
      </c>
      <c r="E837" s="153" t="s">
        <v>871</v>
      </c>
      <c r="F837" s="153"/>
      <c r="G837" s="11">
        <v>15.138775574377956</v>
      </c>
      <c r="H837" s="11">
        <v>15.650972731539024</v>
      </c>
      <c r="I837" s="11">
        <v>16.161126078717214</v>
      </c>
      <c r="J837" s="11">
        <v>16.657470188555592</v>
      </c>
      <c r="K837" s="11">
        <v>17.190310727896591</v>
      </c>
    </row>
    <row r="838" spans="2:11">
      <c r="B838" s="153" t="s">
        <v>1039</v>
      </c>
      <c r="C838" s="153" t="s">
        <v>866</v>
      </c>
      <c r="D838" s="153" t="s">
        <v>867</v>
      </c>
      <c r="E838" s="153" t="s">
        <v>864</v>
      </c>
      <c r="F838" s="153"/>
      <c r="G838" s="11">
        <v>37.311598608089703</v>
      </c>
      <c r="H838" s="11">
        <v>38.573979085447668</v>
      </c>
      <c r="I838" s="11">
        <v>39.831322311454777</v>
      </c>
      <c r="J838" s="11">
        <v>41.054630769050441</v>
      </c>
      <c r="K838" s="11">
        <v>42.367889706560405</v>
      </c>
    </row>
    <row r="839" spans="2:11">
      <c r="B839" s="153" t="s">
        <v>1039</v>
      </c>
      <c r="C839" s="153" t="s">
        <v>866</v>
      </c>
      <c r="D839" s="153" t="s">
        <v>867</v>
      </c>
      <c r="E839" s="153" t="s">
        <v>947</v>
      </c>
      <c r="F839" s="153"/>
      <c r="G839" s="11">
        <v>66.511980127464255</v>
      </c>
      <c r="H839" s="11">
        <v>68.76231054362411</v>
      </c>
      <c r="I839" s="11">
        <v>71.003661511723749</v>
      </c>
      <c r="J839" s="11">
        <v>73.184341805698622</v>
      </c>
      <c r="K839" s="11">
        <v>75.525368607346834</v>
      </c>
    </row>
    <row r="840" spans="2:11">
      <c r="B840" s="153" t="s">
        <v>1039</v>
      </c>
      <c r="C840" s="153" t="s">
        <v>866</v>
      </c>
      <c r="D840" s="153" t="s">
        <v>867</v>
      </c>
      <c r="E840" s="153" t="s">
        <v>885</v>
      </c>
      <c r="F840" s="153"/>
      <c r="G840" s="11">
        <v>-5608.2181680000003</v>
      </c>
      <c r="H840" s="11">
        <v>-7652.0847779999995</v>
      </c>
      <c r="I840" s="11">
        <v>-7751.0962480000007</v>
      </c>
      <c r="J840" s="11">
        <v>-6979.1039519999995</v>
      </c>
      <c r="K840" s="11">
        <v>-8213.867189999999</v>
      </c>
    </row>
    <row r="841" spans="2:11">
      <c r="B841" s="153" t="s">
        <v>1040</v>
      </c>
      <c r="C841" s="153" t="s">
        <v>866</v>
      </c>
      <c r="D841" s="153" t="s">
        <v>867</v>
      </c>
      <c r="E841" s="153" t="s">
        <v>869</v>
      </c>
      <c r="F841" s="153"/>
      <c r="G841" s="11">
        <v>1081.4956118286871</v>
      </c>
      <c r="H841" s="11">
        <v>1118.0863503028311</v>
      </c>
      <c r="I841" s="11">
        <v>1154.5310814914428</v>
      </c>
      <c r="J841" s="11">
        <v>1189.989297653636</v>
      </c>
      <c r="K841" s="11">
        <v>1228.0547741032001</v>
      </c>
    </row>
    <row r="842" spans="2:11">
      <c r="B842" s="153" t="s">
        <v>1040</v>
      </c>
      <c r="C842" s="153" t="s">
        <v>866</v>
      </c>
      <c r="D842" s="153" t="s">
        <v>867</v>
      </c>
      <c r="E842" s="153" t="s">
        <v>1041</v>
      </c>
      <c r="F842" s="153"/>
      <c r="G842" s="11">
        <v>13626.844709041456</v>
      </c>
      <c r="H842" s="11">
        <v>15080.31236650398</v>
      </c>
      <c r="I842" s="11">
        <v>16711.269411010773</v>
      </c>
      <c r="J842" s="11">
        <v>18484.839619682283</v>
      </c>
      <c r="K842" s="11">
        <v>20471.948901960393</v>
      </c>
    </row>
    <row r="843" spans="2:11">
      <c r="B843" s="153" t="s">
        <v>1040</v>
      </c>
      <c r="C843" s="153" t="s">
        <v>866</v>
      </c>
      <c r="D843" s="153" t="s">
        <v>867</v>
      </c>
      <c r="E843" s="153" t="s">
        <v>847</v>
      </c>
      <c r="F843" s="153"/>
      <c r="G843" s="11">
        <v>77361.97490586646</v>
      </c>
      <c r="H843" s="11">
        <v>80939.288114669689</v>
      </c>
      <c r="I843" s="11">
        <v>85065.694607530764</v>
      </c>
      <c r="J843" s="11">
        <v>89289.184952680138</v>
      </c>
      <c r="K843" s="11">
        <v>93876.274803945125</v>
      </c>
    </row>
    <row r="844" spans="2:11">
      <c r="B844" s="153" t="s">
        <v>1040</v>
      </c>
      <c r="C844" s="153" t="s">
        <v>866</v>
      </c>
      <c r="D844" s="153" t="s">
        <v>867</v>
      </c>
      <c r="E844" s="153" t="s">
        <v>849</v>
      </c>
      <c r="F844" s="153"/>
      <c r="G844" s="11">
        <v>38740.154487815445</v>
      </c>
      <c r="H844" s="11">
        <v>40531.547048940862</v>
      </c>
      <c r="I844" s="11">
        <v>42597.906202872451</v>
      </c>
      <c r="J844" s="11">
        <v>44712.881533426946</v>
      </c>
      <c r="K844" s="11">
        <v>47009.934700744947</v>
      </c>
    </row>
    <row r="845" spans="2:11">
      <c r="B845" s="153" t="s">
        <v>1040</v>
      </c>
      <c r="C845" s="153" t="s">
        <v>866</v>
      </c>
      <c r="D845" s="153" t="s">
        <v>867</v>
      </c>
      <c r="E845" s="153" t="s">
        <v>855</v>
      </c>
      <c r="F845" s="153"/>
      <c r="G845" s="11">
        <v>270.37390295717177</v>
      </c>
      <c r="H845" s="11">
        <v>279.52158757570777</v>
      </c>
      <c r="I845" s="11">
        <v>288.6327703728607</v>
      </c>
      <c r="J845" s="11">
        <v>297.49732441340899</v>
      </c>
      <c r="K845" s="11">
        <v>307.01369352580002</v>
      </c>
    </row>
    <row r="846" spans="2:11">
      <c r="B846" s="153" t="s">
        <v>1040</v>
      </c>
      <c r="C846" s="153" t="s">
        <v>866</v>
      </c>
      <c r="D846" s="153" t="s">
        <v>867</v>
      </c>
      <c r="E846" s="153" t="s">
        <v>856</v>
      </c>
      <c r="F846" s="153"/>
      <c r="G846" s="11">
        <v>103.82357873555395</v>
      </c>
      <c r="H846" s="11">
        <v>107.33628962907177</v>
      </c>
      <c r="I846" s="11">
        <v>110.83498382317852</v>
      </c>
      <c r="J846" s="11">
        <v>114.23897257474904</v>
      </c>
      <c r="K846" s="11">
        <v>117.89325831390721</v>
      </c>
    </row>
    <row r="847" spans="2:11">
      <c r="B847" s="153" t="s">
        <v>1040</v>
      </c>
      <c r="C847" s="153" t="s">
        <v>866</v>
      </c>
      <c r="D847" s="153" t="s">
        <v>867</v>
      </c>
      <c r="E847" s="153" t="s">
        <v>857</v>
      </c>
      <c r="F847" s="153"/>
      <c r="G847" s="11">
        <v>13302.39602549285</v>
      </c>
      <c r="H847" s="11">
        <v>13752.462108724822</v>
      </c>
      <c r="I847" s="11">
        <v>14200.732302344746</v>
      </c>
      <c r="J847" s="11">
        <v>14636.868361139723</v>
      </c>
      <c r="K847" s="11">
        <v>15105.073721469364</v>
      </c>
    </row>
    <row r="848" spans="2:11">
      <c r="B848" s="153" t="s">
        <v>1040</v>
      </c>
      <c r="C848" s="153" t="s">
        <v>866</v>
      </c>
      <c r="D848" s="153" t="s">
        <v>867</v>
      </c>
      <c r="E848" s="153" t="s">
        <v>860</v>
      </c>
      <c r="F848" s="153"/>
      <c r="G848" s="11">
        <v>45.963563502719197</v>
      </c>
      <c r="H848" s="11">
        <v>47.518669887870317</v>
      </c>
      <c r="I848" s="11">
        <v>49.067570963386316</v>
      </c>
      <c r="J848" s="11">
        <v>50.574545150279526</v>
      </c>
      <c r="K848" s="11">
        <v>52.192327899386001</v>
      </c>
    </row>
    <row r="849" spans="2:11">
      <c r="B849" s="153" t="s">
        <v>1040</v>
      </c>
      <c r="C849" s="153" t="s">
        <v>866</v>
      </c>
      <c r="D849" s="153" t="s">
        <v>867</v>
      </c>
      <c r="E849" s="153" t="s">
        <v>861</v>
      </c>
      <c r="F849" s="153"/>
      <c r="G849" s="11">
        <v>2.7037390295382782</v>
      </c>
      <c r="H849" s="11">
        <v>2.7952158757225072</v>
      </c>
      <c r="I849" s="11">
        <v>2.8863277036929098</v>
      </c>
      <c r="J849" s="11">
        <v>2.974973244097296</v>
      </c>
      <c r="K849" s="11">
        <v>3.0701369352200296</v>
      </c>
    </row>
    <row r="850" spans="2:11">
      <c r="B850" s="153" t="s">
        <v>1040</v>
      </c>
      <c r="C850" s="153" t="s">
        <v>866</v>
      </c>
      <c r="D850" s="153" t="s">
        <v>867</v>
      </c>
      <c r="E850" s="153" t="s">
        <v>862</v>
      </c>
      <c r="F850" s="153"/>
      <c r="G850" s="11">
        <v>2162.9912236573741</v>
      </c>
      <c r="H850" s="11">
        <v>2236.1727006056622</v>
      </c>
      <c r="I850" s="11">
        <v>2309.0621629828856</v>
      </c>
      <c r="J850" s="11">
        <v>2379.9785953072719</v>
      </c>
      <c r="K850" s="11">
        <v>2456.1095482064002</v>
      </c>
    </row>
    <row r="851" spans="2:11">
      <c r="B851" s="153" t="s">
        <v>1040</v>
      </c>
      <c r="C851" s="153" t="s">
        <v>866</v>
      </c>
      <c r="D851" s="153" t="s">
        <v>867</v>
      </c>
      <c r="E851" s="153" t="s">
        <v>933</v>
      </c>
      <c r="F851" s="153"/>
      <c r="G851" s="11">
        <v>4650.4311308633542</v>
      </c>
      <c r="H851" s="11">
        <v>4807.7713063021729</v>
      </c>
      <c r="I851" s="11">
        <v>4964.4836504132036</v>
      </c>
      <c r="J851" s="11">
        <v>5116.9539799106333</v>
      </c>
      <c r="K851" s="11">
        <v>5280.6355286437602</v>
      </c>
    </row>
    <row r="852" spans="2:11">
      <c r="B852" s="153" t="s">
        <v>1040</v>
      </c>
      <c r="C852" s="153" t="s">
        <v>866</v>
      </c>
      <c r="D852" s="153" t="s">
        <v>867</v>
      </c>
      <c r="E852" s="153" t="s">
        <v>863</v>
      </c>
      <c r="F852" s="153"/>
      <c r="G852" s="11">
        <v>16.222434177430305</v>
      </c>
      <c r="H852" s="11">
        <v>16.771295254542466</v>
      </c>
      <c r="I852" s="11">
        <v>17.317966222371645</v>
      </c>
      <c r="J852" s="11">
        <v>17.849839464804543</v>
      </c>
      <c r="K852" s="11">
        <v>18.420821611548007</v>
      </c>
    </row>
    <row r="853" spans="2:11">
      <c r="B853" s="153" t="s">
        <v>1040</v>
      </c>
      <c r="C853" s="153" t="s">
        <v>866</v>
      </c>
      <c r="D853" s="153" t="s">
        <v>867</v>
      </c>
      <c r="E853" s="153" t="s">
        <v>871</v>
      </c>
      <c r="F853" s="153"/>
      <c r="G853" s="11">
        <v>81.112170887151521</v>
      </c>
      <c r="H853" s="11">
        <v>83.856476272712328</v>
      </c>
      <c r="I853" s="11">
        <v>86.589831111858203</v>
      </c>
      <c r="J853" s="11">
        <v>89.249197324022688</v>
      </c>
      <c r="K853" s="11">
        <v>92.104108057740007</v>
      </c>
    </row>
    <row r="854" spans="2:11">
      <c r="B854" s="153" t="s">
        <v>1040</v>
      </c>
      <c r="C854" s="153" t="s">
        <v>866</v>
      </c>
      <c r="D854" s="153" t="s">
        <v>867</v>
      </c>
      <c r="E854" s="153" t="s">
        <v>864</v>
      </c>
      <c r="F854" s="153"/>
      <c r="G854" s="11">
        <v>270.37390295717177</v>
      </c>
      <c r="H854" s="11">
        <v>279.52158757570777</v>
      </c>
      <c r="I854" s="11">
        <v>288.6327703728607</v>
      </c>
      <c r="J854" s="11">
        <v>297.49732441340899</v>
      </c>
      <c r="K854" s="11">
        <v>307.01369352580002</v>
      </c>
    </row>
    <row r="855" spans="2:11">
      <c r="B855" s="153" t="s">
        <v>1040</v>
      </c>
      <c r="C855" s="153" t="s">
        <v>866</v>
      </c>
      <c r="D855" s="153" t="s">
        <v>867</v>
      </c>
      <c r="E855" s="153" t="s">
        <v>1042</v>
      </c>
      <c r="F855" s="153"/>
      <c r="G855" s="11">
        <v>186017.24523453417</v>
      </c>
      <c r="H855" s="11">
        <v>202880.47093124111</v>
      </c>
      <c r="I855" s="11">
        <v>221105.77867616402</v>
      </c>
      <c r="J855" s="11">
        <v>240431.0155989195</v>
      </c>
      <c r="K855" s="11">
        <v>261636.92847401282</v>
      </c>
    </row>
    <row r="856" spans="2:11">
      <c r="B856" s="153" t="s">
        <v>1043</v>
      </c>
      <c r="C856" s="153" t="s">
        <v>866</v>
      </c>
      <c r="D856" s="153" t="s">
        <v>867</v>
      </c>
      <c r="E856" s="153" t="s">
        <v>869</v>
      </c>
      <c r="F856" s="153"/>
      <c r="G856" s="11">
        <v>2744.6320008793182</v>
      </c>
      <c r="H856" s="11">
        <v>2837.492397771849</v>
      </c>
      <c r="I856" s="11">
        <v>2929.9822556960744</v>
      </c>
      <c r="J856" s="11">
        <v>3019.9685244413486</v>
      </c>
      <c r="K856" s="11">
        <v>3116.5715283273612</v>
      </c>
    </row>
    <row r="857" spans="2:11">
      <c r="B857" s="153" t="s">
        <v>1043</v>
      </c>
      <c r="C857" s="153" t="s">
        <v>866</v>
      </c>
      <c r="D857" s="153" t="s">
        <v>867</v>
      </c>
      <c r="E857" s="153" t="s">
        <v>847</v>
      </c>
      <c r="F857" s="153"/>
      <c r="G857" s="11">
        <v>29995.201281284437</v>
      </c>
      <c r="H857" s="11">
        <v>31371.23146963372</v>
      </c>
      <c r="I857" s="11">
        <v>32961.457505181796</v>
      </c>
      <c r="J857" s="11">
        <v>34590.679780054365</v>
      </c>
      <c r="K857" s="11">
        <v>36362.053823110116</v>
      </c>
    </row>
    <row r="858" spans="2:11">
      <c r="B858" s="153" t="s">
        <v>1043</v>
      </c>
      <c r="C858" s="153" t="s">
        <v>866</v>
      </c>
      <c r="D858" s="153" t="s">
        <v>867</v>
      </c>
      <c r="E858" s="153" t="s">
        <v>849</v>
      </c>
      <c r="F858" s="153"/>
      <c r="G858" s="11">
        <v>13709.1532652434</v>
      </c>
      <c r="H858" s="11">
        <v>14338.060821914887</v>
      </c>
      <c r="I858" s="11">
        <v>15064.865494544689</v>
      </c>
      <c r="J858" s="11">
        <v>15809.493198820594</v>
      </c>
      <c r="K858" s="11">
        <v>16619.090641378083</v>
      </c>
    </row>
    <row r="859" spans="2:11">
      <c r="B859" s="153" t="s">
        <v>1043</v>
      </c>
      <c r="C859" s="153" t="s">
        <v>866</v>
      </c>
      <c r="D859" s="153" t="s">
        <v>867</v>
      </c>
      <c r="E859" s="153" t="s">
        <v>856</v>
      </c>
      <c r="F859" s="153"/>
      <c r="G859" s="11">
        <v>42.178328861318789</v>
      </c>
      <c r="H859" s="11">
        <v>43.605367661810412</v>
      </c>
      <c r="I859" s="11">
        <v>45.026712178166271</v>
      </c>
      <c r="J859" s="11">
        <v>46.409582608491803</v>
      </c>
      <c r="K859" s="11">
        <v>47.89413619002481</v>
      </c>
    </row>
    <row r="860" spans="2:11">
      <c r="B860" s="153" t="s">
        <v>1043</v>
      </c>
      <c r="C860" s="153" t="s">
        <v>866</v>
      </c>
      <c r="D860" s="153" t="s">
        <v>867</v>
      </c>
      <c r="E860" s="153" t="s">
        <v>861</v>
      </c>
      <c r="F860" s="153"/>
      <c r="G860" s="11">
        <v>5.407478059086297</v>
      </c>
      <c r="H860" s="11">
        <v>5.5904317514550845</v>
      </c>
      <c r="I860" s="11">
        <v>5.7726554073962184</v>
      </c>
      <c r="J860" s="11">
        <v>5.9499464882053106</v>
      </c>
      <c r="K860" s="11">
        <v>6.1402738704511206</v>
      </c>
    </row>
    <row r="861" spans="2:11">
      <c r="B861" s="153" t="s">
        <v>1043</v>
      </c>
      <c r="C861" s="153" t="s">
        <v>866</v>
      </c>
      <c r="D861" s="153" t="s">
        <v>867</v>
      </c>
      <c r="E861" s="153" t="s">
        <v>862</v>
      </c>
      <c r="F861" s="153"/>
      <c r="G861" s="11">
        <v>95.14890243207067</v>
      </c>
      <c r="H861" s="11">
        <v>98.368119012253374</v>
      </c>
      <c r="I861" s="11">
        <v>101.57449001746238</v>
      </c>
      <c r="J861" s="11">
        <v>104.69406841716301</v>
      </c>
      <c r="K861" s="11">
        <v>108.04303096968384</v>
      </c>
    </row>
    <row r="862" spans="2:11">
      <c r="B862" s="153" t="s">
        <v>1043</v>
      </c>
      <c r="C862" s="153" t="s">
        <v>866</v>
      </c>
      <c r="D862" s="153" t="s">
        <v>867</v>
      </c>
      <c r="E862" s="153" t="s">
        <v>933</v>
      </c>
      <c r="F862" s="153"/>
      <c r="G862" s="11">
        <v>39.674666519516158</v>
      </c>
      <c r="H862" s="11">
        <v>41.016997760425951</v>
      </c>
      <c r="I862" s="11">
        <v>42.353972724066047</v>
      </c>
      <c r="J862" s="11">
        <v>43.654757383962355</v>
      </c>
      <c r="K862" s="11">
        <v>45.051189387499868</v>
      </c>
    </row>
    <row r="863" spans="2:11">
      <c r="B863" s="153" t="s">
        <v>1043</v>
      </c>
      <c r="C863" s="153" t="s">
        <v>866</v>
      </c>
      <c r="D863" s="153" t="s">
        <v>867</v>
      </c>
      <c r="E863" s="153" t="s">
        <v>863</v>
      </c>
      <c r="F863" s="153"/>
      <c r="G863" s="11">
        <v>4.0556085443147225</v>
      </c>
      <c r="H863" s="11">
        <v>4.1928238135913132</v>
      </c>
      <c r="I863" s="11">
        <v>4.3294915555471629</v>
      </c>
      <c r="J863" s="11">
        <v>4.4624598661539823</v>
      </c>
      <c r="K863" s="11">
        <v>4.6052054028383402</v>
      </c>
    </row>
    <row r="864" spans="2:11">
      <c r="B864" s="153" t="s">
        <v>1043</v>
      </c>
      <c r="C864" s="153" t="s">
        <v>866</v>
      </c>
      <c r="D864" s="153" t="s">
        <v>867</v>
      </c>
      <c r="E864" s="153" t="s">
        <v>871</v>
      </c>
      <c r="F864" s="153"/>
      <c r="G864" s="11">
        <v>13.518695147715741</v>
      </c>
      <c r="H864" s="11">
        <v>13.976079378637706</v>
      </c>
      <c r="I864" s="11">
        <v>14.431638518490542</v>
      </c>
      <c r="J864" s="11">
        <v>14.874866220513272</v>
      </c>
      <c r="K864" s="11">
        <v>15.350684676127798</v>
      </c>
    </row>
    <row r="865" spans="2:11">
      <c r="B865" s="153" t="s">
        <v>1043</v>
      </c>
      <c r="C865" s="153" t="s">
        <v>866</v>
      </c>
      <c r="D865" s="153" t="s">
        <v>867</v>
      </c>
      <c r="E865" s="153" t="s">
        <v>864</v>
      </c>
      <c r="F865" s="153"/>
      <c r="G865" s="11">
        <v>37.852346413604081</v>
      </c>
      <c r="H865" s="11">
        <v>39.133022260185591</v>
      </c>
      <c r="I865" s="11">
        <v>40.408587851773525</v>
      </c>
      <c r="J865" s="11">
        <v>41.649625417437171</v>
      </c>
      <c r="K865" s="11">
        <v>42.981917093157847</v>
      </c>
    </row>
    <row r="866" spans="2:11">
      <c r="B866" s="153" t="s">
        <v>1044</v>
      </c>
      <c r="C866" s="153" t="s">
        <v>866</v>
      </c>
      <c r="D866" s="153" t="s">
        <v>867</v>
      </c>
      <c r="E866" s="153" t="s">
        <v>869</v>
      </c>
      <c r="F866" s="153"/>
      <c r="G866" s="11">
        <v>251.47206339877866</v>
      </c>
      <c r="H866" s="11">
        <v>259.98023338554293</v>
      </c>
      <c r="I866" s="11">
        <v>268.45445339325738</v>
      </c>
      <c r="J866" s="11">
        <v>276.69928646074379</v>
      </c>
      <c r="K866" s="11">
        <v>285.55036620839411</v>
      </c>
    </row>
    <row r="867" spans="2:11">
      <c r="B867" s="153" t="s">
        <v>1044</v>
      </c>
      <c r="C867" s="153" t="s">
        <v>866</v>
      </c>
      <c r="D867" s="153" t="s">
        <v>867</v>
      </c>
      <c r="E867" s="153" t="s">
        <v>942</v>
      </c>
      <c r="F867" s="153"/>
      <c r="G867" s="11">
        <v>18.926173206802037</v>
      </c>
      <c r="H867" s="11">
        <v>19.566511130092792</v>
      </c>
      <c r="I867" s="11">
        <v>20.204293925886759</v>
      </c>
      <c r="J867" s="11">
        <v>20.824812708718582</v>
      </c>
      <c r="K867" s="11">
        <v>21.49095854657892</v>
      </c>
    </row>
    <row r="868" spans="2:11">
      <c r="B868" s="153" t="s">
        <v>1044</v>
      </c>
      <c r="C868" s="153" t="s">
        <v>866</v>
      </c>
      <c r="D868" s="153" t="s">
        <v>867</v>
      </c>
      <c r="E868" s="153" t="s">
        <v>847</v>
      </c>
      <c r="F868" s="153"/>
      <c r="G868" s="11">
        <v>36471.614836676134</v>
      </c>
      <c r="H868" s="11">
        <v>38258.028942368095</v>
      </c>
      <c r="I868" s="11">
        <v>40291.497241805984</v>
      </c>
      <c r="J868" s="11">
        <v>42358.415231956758</v>
      </c>
      <c r="K868" s="11">
        <v>44586.060800780055</v>
      </c>
    </row>
    <row r="869" spans="2:11">
      <c r="B869" s="153" t="s">
        <v>1044</v>
      </c>
      <c r="C869" s="153" t="s">
        <v>866</v>
      </c>
      <c r="D869" s="153" t="s">
        <v>867</v>
      </c>
      <c r="E869" s="153" t="s">
        <v>850</v>
      </c>
      <c r="F869" s="153"/>
      <c r="G869" s="11">
        <v>8.9811541427600989</v>
      </c>
      <c r="H869" s="11">
        <v>9.4300248734806527</v>
      </c>
      <c r="I869" s="11">
        <v>9.9386731071007119</v>
      </c>
      <c r="J869" s="11">
        <v>10.454452983147208</v>
      </c>
      <c r="K869" s="11">
        <v>11.008853127717186</v>
      </c>
    </row>
    <row r="870" spans="2:11">
      <c r="B870" s="153" t="s">
        <v>1044</v>
      </c>
      <c r="C870" s="153" t="s">
        <v>866</v>
      </c>
      <c r="D870" s="153" t="s">
        <v>867</v>
      </c>
      <c r="E870" s="153" t="s">
        <v>849</v>
      </c>
      <c r="F870" s="153"/>
      <c r="G870" s="11">
        <v>18247.980315683319</v>
      </c>
      <c r="H870" s="11">
        <v>19141.78360852641</v>
      </c>
      <c r="I870" s="11">
        <v>20159.196455938749</v>
      </c>
      <c r="J870" s="11">
        <v>21193.345312996604</v>
      </c>
      <c r="K870" s="11">
        <v>22307.911604405468</v>
      </c>
    </row>
    <row r="871" spans="2:11">
      <c r="B871" s="153" t="s">
        <v>1044</v>
      </c>
      <c r="C871" s="153" t="s">
        <v>866</v>
      </c>
      <c r="D871" s="153" t="s">
        <v>867</v>
      </c>
      <c r="E871" s="153" t="s">
        <v>856</v>
      </c>
      <c r="F871" s="153"/>
      <c r="G871" s="11">
        <v>16.222434177330317</v>
      </c>
      <c r="H871" s="11">
        <v>16.771295254439096</v>
      </c>
      <c r="I871" s="11">
        <v>17.317966222264904</v>
      </c>
      <c r="J871" s="11">
        <v>17.849839464694519</v>
      </c>
      <c r="K871" s="11">
        <v>18.420821611434462</v>
      </c>
    </row>
    <row r="872" spans="2:11">
      <c r="B872" s="153" t="s">
        <v>1044</v>
      </c>
      <c r="C872" s="153" t="s">
        <v>866</v>
      </c>
      <c r="D872" s="153" t="s">
        <v>867</v>
      </c>
      <c r="E872" s="153" t="s">
        <v>859</v>
      </c>
      <c r="F872" s="153"/>
      <c r="G872" s="11">
        <v>3244.486835486061</v>
      </c>
      <c r="H872" s="11">
        <v>3354.259050908493</v>
      </c>
      <c r="I872" s="11">
        <v>3463.5932444743285</v>
      </c>
      <c r="J872" s="11">
        <v>3569.9678929609076</v>
      </c>
      <c r="K872" s="11">
        <v>3684.1643223096003</v>
      </c>
    </row>
    <row r="873" spans="2:11">
      <c r="B873" s="153" t="s">
        <v>1044</v>
      </c>
      <c r="C873" s="153" t="s">
        <v>866</v>
      </c>
      <c r="D873" s="153" t="s">
        <v>867</v>
      </c>
      <c r="E873" s="153" t="s">
        <v>861</v>
      </c>
      <c r="F873" s="153"/>
      <c r="G873" s="11">
        <v>10.810630135839554</v>
      </c>
      <c r="H873" s="11">
        <v>11.1763911576271</v>
      </c>
      <c r="I873" s="11">
        <v>11.540692690588463</v>
      </c>
      <c r="J873" s="11">
        <v>11.895133019345744</v>
      </c>
      <c r="K873" s="11">
        <v>12.275635521935589</v>
      </c>
    </row>
    <row r="874" spans="2:11">
      <c r="B874" s="153" t="s">
        <v>1044</v>
      </c>
      <c r="C874" s="153" t="s">
        <v>866</v>
      </c>
      <c r="D874" s="153" t="s">
        <v>867</v>
      </c>
      <c r="E874" s="153" t="s">
        <v>933</v>
      </c>
      <c r="F874" s="153"/>
      <c r="G874" s="11">
        <v>57.319267426314752</v>
      </c>
      <c r="H874" s="11">
        <v>59.258576565423894</v>
      </c>
      <c r="I874" s="11">
        <v>61.190147318399916</v>
      </c>
      <c r="J874" s="11">
        <v>63.069432774976299</v>
      </c>
      <c r="K874" s="11">
        <v>65.086903026781897</v>
      </c>
    </row>
    <row r="875" spans="2:11">
      <c r="B875" s="153" t="s">
        <v>1044</v>
      </c>
      <c r="C875" s="153" t="s">
        <v>866</v>
      </c>
      <c r="D875" s="153" t="s">
        <v>867</v>
      </c>
      <c r="E875" s="153" t="s">
        <v>871</v>
      </c>
      <c r="F875" s="153"/>
      <c r="G875" s="11">
        <v>2.7037390295174628</v>
      </c>
      <c r="H875" s="11">
        <v>2.7952158757009875</v>
      </c>
      <c r="I875" s="11">
        <v>2.8863277036706889</v>
      </c>
      <c r="J875" s="11">
        <v>2.9749732440743926</v>
      </c>
      <c r="K875" s="11">
        <v>3.0701369351963939</v>
      </c>
    </row>
    <row r="876" spans="2:11">
      <c r="B876" s="153" t="s">
        <v>1044</v>
      </c>
      <c r="C876" s="153" t="s">
        <v>866</v>
      </c>
      <c r="D876" s="153" t="s">
        <v>867</v>
      </c>
      <c r="E876" s="153" t="s">
        <v>864</v>
      </c>
      <c r="F876" s="153"/>
      <c r="G876" s="11">
        <v>10.809548640101697</v>
      </c>
      <c r="H876" s="11">
        <v>11.175273071146504</v>
      </c>
      <c r="I876" s="11">
        <v>11.539538159372432</v>
      </c>
      <c r="J876" s="11">
        <v>11.893943029909419</v>
      </c>
      <c r="K876" s="11">
        <v>12.274407467018378</v>
      </c>
    </row>
    <row r="877" spans="2:11">
      <c r="B877" s="153" t="s">
        <v>1044</v>
      </c>
      <c r="C877" s="153" t="s">
        <v>866</v>
      </c>
      <c r="D877" s="153" t="s">
        <v>867</v>
      </c>
      <c r="E877" s="153" t="s">
        <v>885</v>
      </c>
      <c r="F877" s="153"/>
      <c r="G877" s="11">
        <v>-3745.7305200000005</v>
      </c>
      <c r="H877" s="11">
        <v>-5150.790645</v>
      </c>
      <c r="I877" s="11">
        <v>-5267.1956260000006</v>
      </c>
      <c r="J877" s="11">
        <v>-4786.0486959999998</v>
      </c>
      <c r="K877" s="11">
        <v>-5682.4114</v>
      </c>
    </row>
    <row r="878" spans="2:11">
      <c r="B878" s="153" t="s">
        <v>1045</v>
      </c>
      <c r="C878" s="153" t="s">
        <v>866</v>
      </c>
      <c r="D878" s="153" t="s">
        <v>867</v>
      </c>
      <c r="E878" s="153" t="s">
        <v>847</v>
      </c>
      <c r="F878" s="153"/>
      <c r="G878" s="11">
        <v>24190.629430653727</v>
      </c>
      <c r="H878" s="11">
        <v>25379.58401402416</v>
      </c>
      <c r="I878" s="11">
        <v>26731.921277897265</v>
      </c>
      <c r="J878" s="11">
        <v>28105.942425835598</v>
      </c>
      <c r="K878" s="11">
        <v>29586.133946142556</v>
      </c>
    </row>
    <row r="879" spans="2:11">
      <c r="B879" s="153" t="s">
        <v>1045</v>
      </c>
      <c r="C879" s="153" t="s">
        <v>866</v>
      </c>
      <c r="D879" s="153" t="s">
        <v>867</v>
      </c>
      <c r="E879" s="153" t="s">
        <v>850</v>
      </c>
      <c r="F879" s="153"/>
      <c r="G879" s="11">
        <v>57.993705961528065</v>
      </c>
      <c r="H879" s="11">
        <v>60.892183903043936</v>
      </c>
      <c r="I879" s="11">
        <v>64.176661112712111</v>
      </c>
      <c r="J879" s="11">
        <v>67.5071892382567</v>
      </c>
      <c r="K879" s="11">
        <v>71.087098730750839</v>
      </c>
    </row>
    <row r="880" spans="2:11">
      <c r="B880" s="153" t="s">
        <v>1045</v>
      </c>
      <c r="C880" s="153" t="s">
        <v>866</v>
      </c>
      <c r="D880" s="153" t="s">
        <v>867</v>
      </c>
      <c r="E880" s="153" t="s">
        <v>849</v>
      </c>
      <c r="F880" s="153"/>
      <c r="G880" s="11">
        <v>12804.410642939183</v>
      </c>
      <c r="H880" s="11">
        <v>13433.739564078722</v>
      </c>
      <c r="I880" s="11">
        <v>14149.54903501534</v>
      </c>
      <c r="J880" s="11">
        <v>14876.83606409905</v>
      </c>
      <c r="K880" s="11">
        <v>15660.320433967909</v>
      </c>
    </row>
    <row r="881" spans="2:11">
      <c r="B881" s="153" t="s">
        <v>1045</v>
      </c>
      <c r="C881" s="153" t="s">
        <v>866</v>
      </c>
      <c r="D881" s="153" t="s">
        <v>867</v>
      </c>
      <c r="E881" s="153" t="s">
        <v>855</v>
      </c>
      <c r="F881" s="153"/>
      <c r="G881" s="11">
        <v>11.909970425122957</v>
      </c>
      <c r="H881" s="11">
        <v>12.312925932564717</v>
      </c>
      <c r="I881" s="11">
        <v>12.714273534774572</v>
      </c>
      <c r="J881" s="11">
        <v>13.104757140256117</v>
      </c>
      <c r="K881" s="11">
        <v>13.523953199652</v>
      </c>
    </row>
    <row r="882" spans="2:11">
      <c r="B882" s="153" t="s">
        <v>1045</v>
      </c>
      <c r="C882" s="153" t="s">
        <v>866</v>
      </c>
      <c r="D882" s="153" t="s">
        <v>867</v>
      </c>
      <c r="E882" s="153" t="s">
        <v>885</v>
      </c>
      <c r="F882" s="153"/>
      <c r="G882" s="11">
        <v>-2394.1554480000004</v>
      </c>
      <c r="H882" s="11">
        <v>-3295.41498</v>
      </c>
      <c r="I882" s="11">
        <v>-3373.9489560000002</v>
      </c>
      <c r="J882" s="11">
        <v>-3069.29304</v>
      </c>
      <c r="K882" s="11">
        <v>-3648.1816199999998</v>
      </c>
    </row>
    <row r="883" spans="2:11">
      <c r="B883" s="153" t="s">
        <v>1046</v>
      </c>
      <c r="C883" s="153" t="s">
        <v>866</v>
      </c>
      <c r="D883" s="153" t="s">
        <v>867</v>
      </c>
      <c r="E883" s="153" t="s">
        <v>847</v>
      </c>
      <c r="F883" s="153"/>
      <c r="G883" s="11">
        <v>108331.86770890567</v>
      </c>
      <c r="H883" s="11">
        <v>113651.96134307032</v>
      </c>
      <c r="I883" s="11">
        <v>119704.23900677125</v>
      </c>
      <c r="J883" s="11">
        <v>125854.15915261373</v>
      </c>
      <c r="K883" s="11">
        <v>132480.00298794769</v>
      </c>
    </row>
    <row r="884" spans="2:11">
      <c r="B884" s="153" t="s">
        <v>1046</v>
      </c>
      <c r="C884" s="153" t="s">
        <v>866</v>
      </c>
      <c r="D884" s="153" t="s">
        <v>867</v>
      </c>
      <c r="E884" s="153" t="s">
        <v>850</v>
      </c>
      <c r="F884" s="153"/>
      <c r="G884" s="11">
        <v>821.24672118340209</v>
      </c>
      <c r="H884" s="11">
        <v>862.29195991105678</v>
      </c>
      <c r="I884" s="11">
        <v>908.80331997193957</v>
      </c>
      <c r="J884" s="11">
        <v>955.96680534614666</v>
      </c>
      <c r="K884" s="11">
        <v>1006.6617710169814</v>
      </c>
    </row>
    <row r="885" spans="2:11">
      <c r="B885" s="153" t="s">
        <v>1046</v>
      </c>
      <c r="C885" s="153" t="s">
        <v>866</v>
      </c>
      <c r="D885" s="153" t="s">
        <v>867</v>
      </c>
      <c r="E885" s="153" t="s">
        <v>849</v>
      </c>
      <c r="F885" s="153"/>
      <c r="G885" s="11">
        <v>57894.743588280406</v>
      </c>
      <c r="H885" s="11">
        <v>60737.909346700028</v>
      </c>
      <c r="I885" s="11">
        <v>63972.369075637558</v>
      </c>
      <c r="J885" s="11">
        <v>67259.010924079339</v>
      </c>
      <c r="K885" s="11">
        <v>70799.996028604714</v>
      </c>
    </row>
    <row r="886" spans="2:11">
      <c r="B886" s="153" t="s">
        <v>1046</v>
      </c>
      <c r="C886" s="153" t="s">
        <v>866</v>
      </c>
      <c r="D886" s="153" t="s">
        <v>867</v>
      </c>
      <c r="E886" s="153" t="s">
        <v>852</v>
      </c>
      <c r="F886" s="153"/>
      <c r="G886" s="11">
        <v>3284.9868847370799</v>
      </c>
      <c r="H886" s="11">
        <v>3449.1678396478719</v>
      </c>
      <c r="I886" s="11">
        <v>3635.2132798915995</v>
      </c>
      <c r="J886" s="11">
        <v>3823.8672213886266</v>
      </c>
      <c r="K886" s="11">
        <v>4026.6470840721804</v>
      </c>
    </row>
    <row r="887" spans="2:11">
      <c r="B887" s="153" t="s">
        <v>1046</v>
      </c>
      <c r="C887" s="153" t="s">
        <v>866</v>
      </c>
      <c r="D887" s="153" t="s">
        <v>867</v>
      </c>
      <c r="E887" s="153" t="s">
        <v>856</v>
      </c>
      <c r="F887" s="153"/>
      <c r="G887" s="11">
        <v>71.378710380693335</v>
      </c>
      <c r="H887" s="11">
        <v>73.79369911998684</v>
      </c>
      <c r="I887" s="11">
        <v>76.199051378435215</v>
      </c>
      <c r="J887" s="11">
        <v>78.539293645139978</v>
      </c>
      <c r="K887" s="11">
        <v>81.051615090811225</v>
      </c>
    </row>
    <row r="888" spans="2:11">
      <c r="B888" s="153" t="s">
        <v>1046</v>
      </c>
      <c r="C888" s="153" t="s">
        <v>866</v>
      </c>
      <c r="D888" s="153" t="s">
        <v>867</v>
      </c>
      <c r="E888" s="153" t="s">
        <v>861</v>
      </c>
      <c r="F888" s="153"/>
      <c r="G888" s="11">
        <v>713.78710380693337</v>
      </c>
      <c r="H888" s="11">
        <v>737.93699119986843</v>
      </c>
      <c r="I888" s="11">
        <v>761.99051378435217</v>
      </c>
      <c r="J888" s="11">
        <v>785.39293645139969</v>
      </c>
      <c r="K888" s="11">
        <v>810.51615090811219</v>
      </c>
    </row>
    <row r="889" spans="2:11">
      <c r="B889" s="153" t="s">
        <v>1046</v>
      </c>
      <c r="C889" s="153" t="s">
        <v>866</v>
      </c>
      <c r="D889" s="153" t="s">
        <v>867</v>
      </c>
      <c r="E889" s="153" t="s">
        <v>862</v>
      </c>
      <c r="F889" s="153"/>
      <c r="G889" s="11">
        <v>5407.4758961522111</v>
      </c>
      <c r="H889" s="11">
        <v>5590.429515341455</v>
      </c>
      <c r="I889" s="11">
        <v>5772.6530983950524</v>
      </c>
      <c r="J889" s="11">
        <v>5949.9441082895855</v>
      </c>
      <c r="K889" s="11">
        <v>6140.2714144064539</v>
      </c>
    </row>
    <row r="890" spans="2:11">
      <c r="B890" s="153" t="s">
        <v>1047</v>
      </c>
      <c r="C890" s="153" t="s">
        <v>866</v>
      </c>
      <c r="D890" s="153" t="s">
        <v>867</v>
      </c>
      <c r="E890" s="153" t="s">
        <v>847</v>
      </c>
      <c r="F890" s="153"/>
      <c r="G890" s="11">
        <v>28836.83779484389</v>
      </c>
      <c r="H890" s="11">
        <v>30278.079337622228</v>
      </c>
      <c r="I890" s="11">
        <v>31911.255472268527</v>
      </c>
      <c r="J890" s="11">
        <v>33567.330001997798</v>
      </c>
      <c r="K890" s="11">
        <v>35347.407126638842</v>
      </c>
    </row>
    <row r="891" spans="2:11">
      <c r="B891" s="153" t="s">
        <v>1047</v>
      </c>
      <c r="C891" s="153" t="s">
        <v>866</v>
      </c>
      <c r="D891" s="153" t="s">
        <v>867</v>
      </c>
      <c r="E891" s="153" t="s">
        <v>849</v>
      </c>
      <c r="F891" s="153"/>
      <c r="G891" s="11">
        <v>15505.567682287558</v>
      </c>
      <c r="H891" s="11">
        <v>16280.523259839472</v>
      </c>
      <c r="I891" s="11">
        <v>17158.682067438785</v>
      </c>
      <c r="J891" s="11">
        <v>18049.153342074213</v>
      </c>
      <c r="K891" s="11">
        <v>19006.300811993704</v>
      </c>
    </row>
    <row r="892" spans="2:11">
      <c r="B892" s="153" t="s">
        <v>1048</v>
      </c>
      <c r="C892" s="153" t="s">
        <v>866</v>
      </c>
      <c r="D892" s="153" t="s">
        <v>867</v>
      </c>
      <c r="E892" s="153" t="s">
        <v>847</v>
      </c>
      <c r="F892" s="153"/>
      <c r="G892" s="11">
        <v>20832.649196396644</v>
      </c>
      <c r="H892" s="11">
        <v>21818.064227799736</v>
      </c>
      <c r="I892" s="11">
        <v>22948.732671137292</v>
      </c>
      <c r="J892" s="11">
        <v>24102.821381090202</v>
      </c>
      <c r="K892" s="11">
        <v>25352.460449111426</v>
      </c>
    </row>
    <row r="893" spans="2:11">
      <c r="B893" s="153" t="s">
        <v>1048</v>
      </c>
      <c r="C893" s="153" t="s">
        <v>866</v>
      </c>
      <c r="D893" s="153" t="s">
        <v>867</v>
      </c>
      <c r="E893" s="153" t="s">
        <v>849</v>
      </c>
      <c r="F893" s="153"/>
      <c r="G893" s="11">
        <v>10645.970847013949</v>
      </c>
      <c r="H893" s="11">
        <v>11149.540968971422</v>
      </c>
      <c r="I893" s="11">
        <v>11727.338980733279</v>
      </c>
      <c r="J893" s="11">
        <v>12317.105296346743</v>
      </c>
      <c r="K893" s="11">
        <v>12955.700079085402</v>
      </c>
    </row>
    <row r="894" spans="2:11">
      <c r="B894" s="153" t="s">
        <v>1048</v>
      </c>
      <c r="C894" s="153" t="s">
        <v>866</v>
      </c>
      <c r="D894" s="153" t="s">
        <v>867</v>
      </c>
      <c r="E894" s="153" t="s">
        <v>870</v>
      </c>
      <c r="F894" s="153"/>
      <c r="G894" s="11">
        <v>1054.4582215329699</v>
      </c>
      <c r="H894" s="11">
        <v>1090.1341915452604</v>
      </c>
      <c r="I894" s="11">
        <v>1125.667804454157</v>
      </c>
      <c r="J894" s="11">
        <v>1160.2395652122955</v>
      </c>
      <c r="K894" s="11">
        <v>1197.3534047506205</v>
      </c>
    </row>
    <row r="895" spans="2:11">
      <c r="B895" s="153" t="s">
        <v>1048</v>
      </c>
      <c r="C895" s="153" t="s">
        <v>866</v>
      </c>
      <c r="D895" s="153" t="s">
        <v>867</v>
      </c>
      <c r="E895" s="153" t="s">
        <v>933</v>
      </c>
      <c r="F895" s="153"/>
      <c r="G895" s="11">
        <v>648.89736709721217</v>
      </c>
      <c r="H895" s="11">
        <v>670.85181018169862</v>
      </c>
      <c r="I895" s="11">
        <v>692.71864889486562</v>
      </c>
      <c r="J895" s="11">
        <v>713.99357859218151</v>
      </c>
      <c r="K895" s="11">
        <v>736.83286446192005</v>
      </c>
    </row>
    <row r="896" spans="2:11">
      <c r="B896" s="153" t="s">
        <v>1049</v>
      </c>
      <c r="C896" s="153" t="s">
        <v>866</v>
      </c>
      <c r="D896" s="153" t="s">
        <v>867</v>
      </c>
      <c r="E896" s="153" t="s">
        <v>847</v>
      </c>
      <c r="F896" s="153"/>
      <c r="G896" s="11">
        <v>11392.158128595929</v>
      </c>
      <c r="H896" s="11">
        <v>11958.544268322006</v>
      </c>
      <c r="I896" s="11">
        <v>12601.108054855522</v>
      </c>
      <c r="J896" s="11">
        <v>13253.0859632423</v>
      </c>
      <c r="K896" s="11">
        <v>13954.37105687328</v>
      </c>
    </row>
    <row r="897" spans="2:11">
      <c r="B897" s="153" t="s">
        <v>1049</v>
      </c>
      <c r="C897" s="153" t="s">
        <v>866</v>
      </c>
      <c r="D897" s="153" t="s">
        <v>867</v>
      </c>
      <c r="E897" s="153" t="s">
        <v>849</v>
      </c>
      <c r="F897" s="153"/>
      <c r="G897" s="11">
        <v>4765.8624230185796</v>
      </c>
      <c r="H897" s="11">
        <v>5002.8077313411004</v>
      </c>
      <c r="I897" s="11">
        <v>5271.6216443911326</v>
      </c>
      <c r="J897" s="11">
        <v>5544.3739165369334</v>
      </c>
      <c r="K897" s="11">
        <v>5837.7536465083322</v>
      </c>
    </row>
    <row r="898" spans="2:11">
      <c r="B898" s="153" t="s">
        <v>1050</v>
      </c>
      <c r="C898" s="153" t="s">
        <v>866</v>
      </c>
      <c r="D898" s="153" t="s">
        <v>867</v>
      </c>
      <c r="E898" s="153" t="s">
        <v>847</v>
      </c>
      <c r="F898" s="153"/>
      <c r="G898" s="11">
        <v>5781.3702991487235</v>
      </c>
      <c r="H898" s="11">
        <v>6040.2614022084845</v>
      </c>
      <c r="I898" s="11">
        <v>6341.1854322930385</v>
      </c>
      <c r="J898" s="11">
        <v>6650.4060820053583</v>
      </c>
      <c r="K898" s="11">
        <v>6987.7025344012518</v>
      </c>
    </row>
    <row r="899" spans="2:11">
      <c r="B899" s="153" t="s">
        <v>1050</v>
      </c>
      <c r="C899" s="153" t="s">
        <v>866</v>
      </c>
      <c r="D899" s="153" t="s">
        <v>867</v>
      </c>
      <c r="E899" s="153" t="s">
        <v>849</v>
      </c>
      <c r="F899" s="153"/>
      <c r="G899" s="11">
        <v>2814.9491986555145</v>
      </c>
      <c r="H899" s="11">
        <v>2941.0032767353118</v>
      </c>
      <c r="I899" s="11">
        <v>3087.5231869834815</v>
      </c>
      <c r="J899" s="11">
        <v>3238.0827213284101</v>
      </c>
      <c r="K899" s="11">
        <v>3402.3123639999712</v>
      </c>
    </row>
    <row r="900" spans="2:11">
      <c r="B900" s="153" t="s">
        <v>1051</v>
      </c>
      <c r="C900" s="153" t="s">
        <v>866</v>
      </c>
      <c r="D900" s="153" t="s">
        <v>867</v>
      </c>
      <c r="E900" s="153" t="s">
        <v>847</v>
      </c>
      <c r="F900" s="153"/>
      <c r="G900" s="11">
        <v>17828.528654870574</v>
      </c>
      <c r="H900" s="11">
        <v>18719.5839199041</v>
      </c>
      <c r="I900" s="11">
        <v>19729.303769290589</v>
      </c>
      <c r="J900" s="11">
        <v>20753.180673475923</v>
      </c>
      <c r="K900" s="11">
        <v>21853.72284284711</v>
      </c>
    </row>
    <row r="901" spans="2:11">
      <c r="B901" s="153" t="s">
        <v>1051</v>
      </c>
      <c r="C901" s="153" t="s">
        <v>866</v>
      </c>
      <c r="D901" s="153" t="s">
        <v>867</v>
      </c>
      <c r="E901" s="153" t="s">
        <v>849</v>
      </c>
      <c r="F901" s="153"/>
      <c r="G901" s="11">
        <v>8479.2304937630051</v>
      </c>
      <c r="H901" s="11">
        <v>8903.0154914574905</v>
      </c>
      <c r="I901" s="11">
        <v>9383.2372474315434</v>
      </c>
      <c r="J901" s="11">
        <v>9870.1920845855457</v>
      </c>
      <c r="K901" s="11">
        <v>10393.60884560104</v>
      </c>
    </row>
    <row r="902" spans="2:11">
      <c r="B902" s="153" t="s">
        <v>1051</v>
      </c>
      <c r="C902" s="153" t="s">
        <v>866</v>
      </c>
      <c r="D902" s="153" t="s">
        <v>867</v>
      </c>
      <c r="E902" s="153" t="s">
        <v>856</v>
      </c>
      <c r="F902" s="153"/>
      <c r="G902" s="11">
        <v>33.857301623551123</v>
      </c>
      <c r="H902" s="11">
        <v>35.002811282210573</v>
      </c>
      <c r="I902" s="11">
        <v>36.1437500367892</v>
      </c>
      <c r="J902" s="11">
        <v>37.253804951951089</v>
      </c>
      <c r="K902" s="11">
        <v>38.445482757668557</v>
      </c>
    </row>
    <row r="903" spans="2:11">
      <c r="B903" s="153" t="s">
        <v>1052</v>
      </c>
      <c r="C903" s="153" t="s">
        <v>866</v>
      </c>
      <c r="D903" s="153" t="s">
        <v>867</v>
      </c>
      <c r="E903" s="153" t="s">
        <v>869</v>
      </c>
      <c r="F903" s="153"/>
      <c r="G903" s="11">
        <v>3369.841910357045</v>
      </c>
      <c r="H903" s="11">
        <v>3483.8553216852606</v>
      </c>
      <c r="I903" s="11">
        <v>3597.4137875984206</v>
      </c>
      <c r="J903" s="11">
        <v>3707.8983624621292</v>
      </c>
      <c r="K903" s="11">
        <v>3826.5069231205985</v>
      </c>
    </row>
    <row r="904" spans="2:11">
      <c r="B904" s="153" t="s">
        <v>1052</v>
      </c>
      <c r="C904" s="153" t="s">
        <v>866</v>
      </c>
      <c r="D904" s="153" t="s">
        <v>867</v>
      </c>
      <c r="E904" s="153" t="s">
        <v>847</v>
      </c>
      <c r="F904" s="153"/>
      <c r="G904" s="11">
        <v>25545.861141543781</v>
      </c>
      <c r="H904" s="11">
        <v>26689.810729156179</v>
      </c>
      <c r="I904" s="11">
        <v>28019.489177157622</v>
      </c>
      <c r="J904" s="11">
        <v>29385.827496779184</v>
      </c>
      <c r="K904" s="11">
        <v>30876.223006942157</v>
      </c>
    </row>
    <row r="905" spans="2:11">
      <c r="B905" s="153" t="s">
        <v>1052</v>
      </c>
      <c r="C905" s="153" t="s">
        <v>866</v>
      </c>
      <c r="D905" s="153" t="s">
        <v>867</v>
      </c>
      <c r="E905" s="153" t="s">
        <v>849</v>
      </c>
      <c r="F905" s="153"/>
      <c r="G905" s="11">
        <v>12438.279789817665</v>
      </c>
      <c r="H905" s="11">
        <v>12995.268844026141</v>
      </c>
      <c r="I905" s="11">
        <v>13642.689280358047</v>
      </c>
      <c r="J905" s="11">
        <v>14307.959408181783</v>
      </c>
      <c r="K905" s="11">
        <v>15033.632982080137</v>
      </c>
    </row>
    <row r="906" spans="2:11">
      <c r="B906" s="153" t="s">
        <v>1052</v>
      </c>
      <c r="C906" s="153" t="s">
        <v>866</v>
      </c>
      <c r="D906" s="153" t="s">
        <v>867</v>
      </c>
      <c r="E906" s="153" t="s">
        <v>856</v>
      </c>
      <c r="F906" s="153"/>
      <c r="G906" s="11">
        <v>1108.5330021244042</v>
      </c>
      <c r="H906" s="11">
        <v>1146.0385090604018</v>
      </c>
      <c r="I906" s="11">
        <v>1183.3943585287288</v>
      </c>
      <c r="J906" s="11">
        <v>1219.7390300949767</v>
      </c>
      <c r="K906" s="11">
        <v>1258.7561434557801</v>
      </c>
    </row>
    <row r="907" spans="2:11">
      <c r="B907" s="153" t="s">
        <v>1052</v>
      </c>
      <c r="C907" s="153" t="s">
        <v>866</v>
      </c>
      <c r="D907" s="153" t="s">
        <v>867</v>
      </c>
      <c r="E907" s="153" t="s">
        <v>861</v>
      </c>
      <c r="F907" s="153"/>
      <c r="G907" s="11">
        <v>7.0297214768864658</v>
      </c>
      <c r="H907" s="11">
        <v>7.2675612769684026</v>
      </c>
      <c r="I907" s="11">
        <v>7.5044520296943791</v>
      </c>
      <c r="J907" s="11">
        <v>7.7349304347486338</v>
      </c>
      <c r="K907" s="11">
        <v>7.9823560316708022</v>
      </c>
    </row>
    <row r="908" spans="2:11">
      <c r="B908" s="153" t="s">
        <v>1052</v>
      </c>
      <c r="C908" s="153" t="s">
        <v>866</v>
      </c>
      <c r="D908" s="153" t="s">
        <v>867</v>
      </c>
      <c r="E908" s="153" t="s">
        <v>862</v>
      </c>
      <c r="F908" s="153"/>
      <c r="G908" s="11">
        <v>609.69315116842233</v>
      </c>
      <c r="H908" s="11">
        <v>630.32117998322099</v>
      </c>
      <c r="I908" s="11">
        <v>650.86689719080084</v>
      </c>
      <c r="J908" s="11">
        <v>670.85646655223718</v>
      </c>
      <c r="K908" s="11">
        <v>692.31587890067908</v>
      </c>
    </row>
    <row r="909" spans="2:11">
      <c r="B909" s="153" t="s">
        <v>1052</v>
      </c>
      <c r="C909" s="153" t="s">
        <v>866</v>
      </c>
      <c r="D909" s="153" t="s">
        <v>867</v>
      </c>
      <c r="E909" s="153" t="s">
        <v>933</v>
      </c>
      <c r="F909" s="153"/>
      <c r="G909" s="11">
        <v>17.033555886301819</v>
      </c>
      <c r="H909" s="11">
        <v>17.60986001726959</v>
      </c>
      <c r="I909" s="11">
        <v>18.183864533490226</v>
      </c>
      <c r="J909" s="11">
        <v>18.742331438044769</v>
      </c>
      <c r="K909" s="11">
        <v>19.341862692125407</v>
      </c>
    </row>
    <row r="910" spans="2:11">
      <c r="B910" s="153" t="s">
        <v>1052</v>
      </c>
      <c r="C910" s="153" t="s">
        <v>866</v>
      </c>
      <c r="D910" s="153" t="s">
        <v>867</v>
      </c>
      <c r="E910" s="153" t="s">
        <v>871</v>
      </c>
      <c r="F910" s="153"/>
      <c r="G910" s="11">
        <v>33.255990063732128</v>
      </c>
      <c r="H910" s="11">
        <v>34.381155271812055</v>
      </c>
      <c r="I910" s="11">
        <v>35.501830755861874</v>
      </c>
      <c r="J910" s="11">
        <v>36.592170902849311</v>
      </c>
      <c r="K910" s="11">
        <v>37.762684303673417</v>
      </c>
    </row>
    <row r="911" spans="2:11">
      <c r="B911" s="153" t="s">
        <v>1052</v>
      </c>
      <c r="C911" s="153" t="s">
        <v>866</v>
      </c>
      <c r="D911" s="153" t="s">
        <v>867</v>
      </c>
      <c r="E911" s="153" t="s">
        <v>864</v>
      </c>
      <c r="F911" s="153"/>
      <c r="G911" s="11">
        <v>222.50420343841307</v>
      </c>
      <c r="H911" s="11">
        <v>230.03229049523082</v>
      </c>
      <c r="I911" s="11">
        <v>237.53033837814141</v>
      </c>
      <c r="J911" s="11">
        <v>244.82542312580435</v>
      </c>
      <c r="K911" s="11">
        <v>252.65691908683988</v>
      </c>
    </row>
    <row r="912" spans="2:11">
      <c r="B912" s="153" t="s">
        <v>1053</v>
      </c>
      <c r="C912" s="153" t="s">
        <v>866</v>
      </c>
      <c r="D912" s="153" t="s">
        <v>867</v>
      </c>
      <c r="E912" s="153" t="s">
        <v>847</v>
      </c>
      <c r="F912" s="153"/>
      <c r="G912" s="11">
        <v>53900.651257172867</v>
      </c>
      <c r="H912" s="11">
        <v>56382.245646226875</v>
      </c>
      <c r="I912" s="11">
        <v>59247.692625255659</v>
      </c>
      <c r="J912" s="11">
        <v>62182.117421125586</v>
      </c>
      <c r="K912" s="11">
        <v>65371.033360832982</v>
      </c>
    </row>
    <row r="913" spans="2:11">
      <c r="B913" s="153" t="s">
        <v>1053</v>
      </c>
      <c r="C913" s="153" t="s">
        <v>866</v>
      </c>
      <c r="D913" s="153" t="s">
        <v>867</v>
      </c>
      <c r="E913" s="153" t="s">
        <v>849</v>
      </c>
      <c r="F913" s="153"/>
      <c r="G913" s="11">
        <v>25533.802810821315</v>
      </c>
      <c r="H913" s="11">
        <v>26709.383073928308</v>
      </c>
      <c r="I913" s="11">
        <v>28066.801888374408</v>
      </c>
      <c r="J913" s="11">
        <v>29456.896856678824</v>
      </c>
      <c r="K913" s="11">
        <v>30967.549304944703</v>
      </c>
    </row>
    <row r="914" spans="2:11">
      <c r="B914" s="153" t="s">
        <v>1054</v>
      </c>
      <c r="C914" s="153" t="s">
        <v>866</v>
      </c>
      <c r="D914" s="153" t="s">
        <v>867</v>
      </c>
      <c r="E914" s="153" t="s">
        <v>847</v>
      </c>
      <c r="F914" s="153"/>
      <c r="G914" s="11">
        <v>50975.771567910648</v>
      </c>
      <c r="H914" s="11">
        <v>53320.131616973362</v>
      </c>
      <c r="I914" s="11">
        <v>56027.818839960739</v>
      </c>
      <c r="J914" s="11">
        <v>58801.058010195913</v>
      </c>
      <c r="K914" s="11">
        <v>61815.253707917225</v>
      </c>
    </row>
    <row r="915" spans="2:11">
      <c r="B915" s="153" t="s">
        <v>1054</v>
      </c>
      <c r="C915" s="153" t="s">
        <v>866</v>
      </c>
      <c r="D915" s="153" t="s">
        <v>867</v>
      </c>
      <c r="E915" s="153" t="s">
        <v>849</v>
      </c>
      <c r="F915" s="153"/>
      <c r="G915" s="11">
        <v>24309.310405126958</v>
      </c>
      <c r="H915" s="11">
        <v>25427.288110635967</v>
      </c>
      <c r="I915" s="11">
        <v>26718.529168084366</v>
      </c>
      <c r="J915" s="11">
        <v>28041.030618152494</v>
      </c>
      <c r="K915" s="11">
        <v>29478.439343591603</v>
      </c>
    </row>
    <row r="916" spans="2:11">
      <c r="B916" s="153" t="s">
        <v>1055</v>
      </c>
      <c r="C916" s="153" t="s">
        <v>866</v>
      </c>
      <c r="D916" s="153" t="s">
        <v>867</v>
      </c>
      <c r="E916" s="153" t="s">
        <v>847</v>
      </c>
      <c r="F916" s="153"/>
      <c r="G916" s="11">
        <v>88208.695444534897</v>
      </c>
      <c r="H916" s="11">
        <v>92296.240018533805</v>
      </c>
      <c r="I916" s="11">
        <v>97008.840517648234</v>
      </c>
      <c r="J916" s="11">
        <v>101831.06833306247</v>
      </c>
      <c r="K916" s="11">
        <v>107066.94806914247</v>
      </c>
    </row>
    <row r="917" spans="2:11">
      <c r="B917" s="153" t="s">
        <v>1055</v>
      </c>
      <c r="C917" s="153" t="s">
        <v>866</v>
      </c>
      <c r="D917" s="153" t="s">
        <v>867</v>
      </c>
      <c r="E917" s="153" t="s">
        <v>849</v>
      </c>
      <c r="F917" s="153"/>
      <c r="G917" s="11">
        <v>41950.787800934799</v>
      </c>
      <c r="H917" s="11">
        <v>43894.765253344958</v>
      </c>
      <c r="I917" s="11">
        <v>46136.010320315028</v>
      </c>
      <c r="J917" s="11">
        <v>48429.392563332229</v>
      </c>
      <c r="K917" s="11">
        <v>50919.501714732396</v>
      </c>
    </row>
    <row r="918" spans="2:11">
      <c r="B918" s="153" t="s">
        <v>1055</v>
      </c>
      <c r="C918" s="153" t="s">
        <v>866</v>
      </c>
      <c r="D918" s="153" t="s">
        <v>867</v>
      </c>
      <c r="E918" s="153" t="s">
        <v>853</v>
      </c>
      <c r="F918" s="153"/>
      <c r="G918" s="11">
        <v>-890.30016559766148</v>
      </c>
      <c r="H918" s="11">
        <v>-920.4221005981999</v>
      </c>
      <c r="I918" s="11">
        <v>-950.42384064920157</v>
      </c>
      <c r="J918" s="11">
        <v>-979.61346969228157</v>
      </c>
      <c r="K918" s="11">
        <v>-1010.949426691032</v>
      </c>
    </row>
    <row r="919" spans="2:11">
      <c r="B919" s="153" t="s">
        <v>1056</v>
      </c>
      <c r="C919" s="153" t="s">
        <v>866</v>
      </c>
      <c r="D919" s="153" t="s">
        <v>867</v>
      </c>
      <c r="E919" s="153" t="s">
        <v>847</v>
      </c>
      <c r="F919" s="153"/>
      <c r="G919" s="11">
        <v>68188.051818658147</v>
      </c>
      <c r="H919" s="11">
        <v>71272.149607145984</v>
      </c>
      <c r="I919" s="11">
        <v>74848.382956283269</v>
      </c>
      <c r="J919" s="11">
        <v>78518.694972391066</v>
      </c>
      <c r="K919" s="11">
        <v>82516.870094214173</v>
      </c>
    </row>
    <row r="920" spans="2:11">
      <c r="B920" s="153" t="s">
        <v>1056</v>
      </c>
      <c r="C920" s="153" t="s">
        <v>866</v>
      </c>
      <c r="D920" s="153" t="s">
        <v>867</v>
      </c>
      <c r="E920" s="153" t="s">
        <v>849</v>
      </c>
      <c r="F920" s="153"/>
      <c r="G920" s="11">
        <v>31418.394931013619</v>
      </c>
      <c r="H920" s="11">
        <v>32839.426911546936</v>
      </c>
      <c r="I920" s="11">
        <v>34487.215765046822</v>
      </c>
      <c r="J920" s="11">
        <v>36178.352399200747</v>
      </c>
      <c r="K920" s="11">
        <v>38020.55556574466</v>
      </c>
    </row>
    <row r="921" spans="2:11">
      <c r="B921" s="153" t="s">
        <v>1056</v>
      </c>
      <c r="C921" s="153" t="s">
        <v>866</v>
      </c>
      <c r="D921" s="153" t="s">
        <v>867</v>
      </c>
      <c r="E921" s="153" t="s">
        <v>933</v>
      </c>
      <c r="F921" s="153"/>
      <c r="G921" s="11">
        <v>6532.233495445269</v>
      </c>
      <c r="H921" s="11">
        <v>6753.2415558290995</v>
      </c>
      <c r="I921" s="11">
        <v>6973.3677322083149</v>
      </c>
      <c r="J921" s="11">
        <v>7187.535357827961</v>
      </c>
      <c r="K921" s="11">
        <v>7417.4508355833295</v>
      </c>
    </row>
    <row r="922" spans="2:11">
      <c r="B922" s="153" t="s">
        <v>1057</v>
      </c>
      <c r="C922" s="153" t="s">
        <v>866</v>
      </c>
      <c r="D922" s="153" t="s">
        <v>867</v>
      </c>
      <c r="E922" s="153" t="s">
        <v>869</v>
      </c>
      <c r="F922" s="153"/>
      <c r="G922" s="11">
        <v>83.139975159330305</v>
      </c>
      <c r="H922" s="11">
        <v>85.952888179530134</v>
      </c>
      <c r="I922" s="11">
        <v>88.754576889654658</v>
      </c>
      <c r="J922" s="11">
        <v>91.480427257123253</v>
      </c>
      <c r="K922" s="11">
        <v>94.406710759183511</v>
      </c>
    </row>
    <row r="923" spans="2:11">
      <c r="B923" s="153" t="s">
        <v>1057</v>
      </c>
      <c r="C923" s="153" t="s">
        <v>866</v>
      </c>
      <c r="D923" s="153" t="s">
        <v>867</v>
      </c>
      <c r="E923" s="153" t="s">
        <v>847</v>
      </c>
      <c r="F923" s="153"/>
      <c r="G923" s="11">
        <v>38953.898506209945</v>
      </c>
      <c r="H923" s="11">
        <v>40765.767155680202</v>
      </c>
      <c r="I923" s="11">
        <v>42852.867459407636</v>
      </c>
      <c r="J923" s="11">
        <v>44987.546217808391</v>
      </c>
      <c r="K923" s="11">
        <v>47304.174393324131</v>
      </c>
    </row>
    <row r="924" spans="2:11">
      <c r="B924" s="153" t="s">
        <v>1057</v>
      </c>
      <c r="C924" s="153" t="s">
        <v>866</v>
      </c>
      <c r="D924" s="153" t="s">
        <v>867</v>
      </c>
      <c r="E924" s="153" t="s">
        <v>849</v>
      </c>
      <c r="F924" s="153"/>
      <c r="G924" s="11">
        <v>18435.248035755321</v>
      </c>
      <c r="H924" s="11">
        <v>19292.729552165503</v>
      </c>
      <c r="I924" s="11">
        <v>20280.466678619781</v>
      </c>
      <c r="J924" s="11">
        <v>21290.720694183907</v>
      </c>
      <c r="K924" s="11">
        <v>22387.08374538002</v>
      </c>
    </row>
    <row r="925" spans="2:11">
      <c r="B925" s="153" t="s">
        <v>1057</v>
      </c>
      <c r="C925" s="153" t="s">
        <v>866</v>
      </c>
      <c r="D925" s="153" t="s">
        <v>867</v>
      </c>
      <c r="E925" s="153" t="s">
        <v>946</v>
      </c>
      <c r="F925" s="153"/>
      <c r="G925" s="11">
        <v>2639.6447328844961</v>
      </c>
      <c r="H925" s="11">
        <v>2728.9530472495558</v>
      </c>
      <c r="I925" s="11">
        <v>2817.9049964495575</v>
      </c>
      <c r="J925" s="11">
        <v>2904.4491234032957</v>
      </c>
      <c r="K925" s="11">
        <v>2997.3568830981612</v>
      </c>
    </row>
    <row r="926" spans="2:11">
      <c r="B926" s="153" t="s">
        <v>1057</v>
      </c>
      <c r="C926" s="153" t="s">
        <v>866</v>
      </c>
      <c r="D926" s="153" t="s">
        <v>867</v>
      </c>
      <c r="E926" s="153" t="s">
        <v>853</v>
      </c>
      <c r="F926" s="153"/>
      <c r="G926" s="11">
        <v>-650.26221455361451</v>
      </c>
      <c r="H926" s="11">
        <v>-672.26283514986176</v>
      </c>
      <c r="I926" s="11">
        <v>-694.17566711359586</v>
      </c>
      <c r="J926" s="11">
        <v>-715.49534507952069</v>
      </c>
      <c r="K926" s="11">
        <v>-738.38266958033705</v>
      </c>
    </row>
    <row r="927" spans="2:11">
      <c r="B927" s="153" t="s">
        <v>1057</v>
      </c>
      <c r="C927" s="153" t="s">
        <v>866</v>
      </c>
      <c r="D927" s="153" t="s">
        <v>867</v>
      </c>
      <c r="E927" s="153" t="s">
        <v>855</v>
      </c>
      <c r="F927" s="153"/>
      <c r="G927" s="11">
        <v>274.42951150911995</v>
      </c>
      <c r="H927" s="11">
        <v>283.71441139719087</v>
      </c>
      <c r="I927" s="11">
        <v>292.96226193655684</v>
      </c>
      <c r="J927" s="11">
        <v>301.95978428796224</v>
      </c>
      <c r="K927" s="11">
        <v>311.61889893730637</v>
      </c>
    </row>
    <row r="928" spans="2:11">
      <c r="B928" s="153" t="s">
        <v>1057</v>
      </c>
      <c r="C928" s="153" t="s">
        <v>866</v>
      </c>
      <c r="D928" s="153" t="s">
        <v>867</v>
      </c>
      <c r="E928" s="153" t="s">
        <v>1058</v>
      </c>
      <c r="F928" s="153"/>
      <c r="G928" s="11">
        <v>2118207.9233532338</v>
      </c>
      <c r="H928" s="11">
        <v>2070374.5936519257</v>
      </c>
      <c r="I928" s="11">
        <v>2198299.2235475415</v>
      </c>
      <c r="J928" s="11">
        <v>2326590.1645939662</v>
      </c>
      <c r="K928" s="11">
        <v>2464985.3525618003</v>
      </c>
    </row>
    <row r="929" spans="2:11">
      <c r="B929" s="153" t="s">
        <v>1057</v>
      </c>
      <c r="C929" s="153" t="s">
        <v>866</v>
      </c>
      <c r="D929" s="153" t="s">
        <v>867</v>
      </c>
      <c r="E929" s="153" t="s">
        <v>1059</v>
      </c>
      <c r="F929" s="153"/>
      <c r="G929" s="11">
        <v>124463.92248730444</v>
      </c>
      <c r="H929" s="11">
        <v>77815.673885216442</v>
      </c>
      <c r="I929" s="11">
        <v>80352.124952917322</v>
      </c>
      <c r="J929" s="11">
        <v>82819.917341833789</v>
      </c>
      <c r="K929" s="11">
        <v>85469.167733704162</v>
      </c>
    </row>
    <row r="930" spans="2:11">
      <c r="B930" s="153" t="s">
        <v>1057</v>
      </c>
      <c r="C930" s="153" t="s">
        <v>866</v>
      </c>
      <c r="D930" s="153" t="s">
        <v>867</v>
      </c>
      <c r="E930" s="153" t="s">
        <v>856</v>
      </c>
      <c r="F930" s="153"/>
      <c r="G930" s="11">
        <v>4542.2815696804855</v>
      </c>
      <c r="H930" s="11">
        <v>4695.96267127189</v>
      </c>
      <c r="I930" s="11">
        <v>4849.0305422640595</v>
      </c>
      <c r="J930" s="11">
        <v>4997.9550501452704</v>
      </c>
      <c r="K930" s="11">
        <v>5157.8300512334399</v>
      </c>
    </row>
    <row r="931" spans="2:11">
      <c r="B931" s="153" t="s">
        <v>1057</v>
      </c>
      <c r="C931" s="153" t="s">
        <v>866</v>
      </c>
      <c r="D931" s="153" t="s">
        <v>867</v>
      </c>
      <c r="E931" s="153" t="s">
        <v>862</v>
      </c>
      <c r="F931" s="153"/>
      <c r="G931" s="11">
        <v>1.4600190759532601E-2</v>
      </c>
      <c r="H931" s="11">
        <v>1.5094165728928313E-2</v>
      </c>
      <c r="I931" s="11">
        <v>1.5586169599969361E-2</v>
      </c>
      <c r="J931" s="11">
        <v>1.6064855518153898E-2</v>
      </c>
      <c r="K931" s="11">
        <v>1.657873945021757E-2</v>
      </c>
    </row>
    <row r="932" spans="2:11">
      <c r="B932" s="153" t="s">
        <v>1057</v>
      </c>
      <c r="C932" s="153" t="s">
        <v>866</v>
      </c>
      <c r="D932" s="153" t="s">
        <v>867</v>
      </c>
      <c r="E932" s="153" t="s">
        <v>933</v>
      </c>
      <c r="F932" s="153"/>
      <c r="G932" s="11">
        <v>43.53019837610465</v>
      </c>
      <c r="H932" s="11">
        <v>45.002975599688945</v>
      </c>
      <c r="I932" s="11">
        <v>46.469876030030576</v>
      </c>
      <c r="J932" s="11">
        <v>47.897069230558849</v>
      </c>
      <c r="K932" s="11">
        <v>49.429204657653813</v>
      </c>
    </row>
    <row r="933" spans="2:11">
      <c r="B933" s="153" t="s">
        <v>1057</v>
      </c>
      <c r="C933" s="153" t="s">
        <v>866</v>
      </c>
      <c r="D933" s="153" t="s">
        <v>867</v>
      </c>
      <c r="E933" s="153" t="s">
        <v>864</v>
      </c>
      <c r="F933" s="153"/>
      <c r="G933" s="11">
        <v>10.814956118286871</v>
      </c>
      <c r="H933" s="11">
        <v>11.180863503028309</v>
      </c>
      <c r="I933" s="11">
        <v>11.545310814914428</v>
      </c>
      <c r="J933" s="11">
        <v>11.899892976536359</v>
      </c>
      <c r="K933" s="11">
        <v>12.280547741032002</v>
      </c>
    </row>
    <row r="934" spans="2:11">
      <c r="B934" s="153" t="s">
        <v>1057</v>
      </c>
      <c r="C934" s="153" t="s">
        <v>866</v>
      </c>
      <c r="D934" s="153" t="s">
        <v>867</v>
      </c>
      <c r="E934" s="153" t="s">
        <v>885</v>
      </c>
      <c r="F934" s="153"/>
      <c r="G934" s="11">
        <v>-150783.27379200002</v>
      </c>
      <c r="H934" s="11">
        <v>-189952.22559300001</v>
      </c>
      <c r="I934" s="11">
        <v>-195796.94463700001</v>
      </c>
      <c r="J934" s="11">
        <v>-179089.01795199999</v>
      </c>
      <c r="K934" s="11">
        <v>-214007.41501999999</v>
      </c>
    </row>
    <row r="935" spans="2:11">
      <c r="B935" s="153" t="s">
        <v>1060</v>
      </c>
      <c r="C935" s="153" t="s">
        <v>866</v>
      </c>
      <c r="D935" s="153" t="s">
        <v>867</v>
      </c>
      <c r="E935" s="153" t="s">
        <v>1058</v>
      </c>
      <c r="F935" s="153"/>
      <c r="G935" s="11">
        <v>131672.09074014265</v>
      </c>
      <c r="H935" s="11">
        <v>136127.01314936968</v>
      </c>
      <c r="I935" s="11">
        <v>140564.15944630801</v>
      </c>
      <c r="J935" s="11">
        <v>144881.19688573427</v>
      </c>
      <c r="K935" s="11">
        <v>149515.66882094543</v>
      </c>
    </row>
    <row r="936" spans="2:11">
      <c r="B936" s="153" t="s">
        <v>1060</v>
      </c>
      <c r="C936" s="153" t="s">
        <v>866</v>
      </c>
      <c r="D936" s="153" t="s">
        <v>867</v>
      </c>
      <c r="E936" s="153" t="s">
        <v>885</v>
      </c>
      <c r="F936" s="153"/>
      <c r="G936" s="11">
        <v>-8616.3110640000014</v>
      </c>
      <c r="H936" s="11">
        <v>-11686.764648</v>
      </c>
      <c r="I936" s="11">
        <v>-11730.303760000001</v>
      </c>
      <c r="J936" s="11">
        <v>-10461.1968</v>
      </c>
      <c r="K936" s="11">
        <v>-12190.077939999999</v>
      </c>
    </row>
    <row r="937" spans="2:11">
      <c r="B937" s="153" t="s">
        <v>1061</v>
      </c>
      <c r="C937" s="153" t="s">
        <v>866</v>
      </c>
      <c r="D937" s="153" t="s">
        <v>867</v>
      </c>
      <c r="E937" s="153" t="s">
        <v>847</v>
      </c>
      <c r="F937" s="153"/>
      <c r="G937" s="11">
        <v>48320.385922785477</v>
      </c>
      <c r="H937" s="11">
        <v>50513.108644962085</v>
      </c>
      <c r="I937" s="11">
        <v>53053.721385217614</v>
      </c>
      <c r="J937" s="11">
        <v>55660.110629452065</v>
      </c>
      <c r="K937" s="11">
        <v>58498.062001432852</v>
      </c>
    </row>
    <row r="938" spans="2:11">
      <c r="B938" s="153" t="s">
        <v>1061</v>
      </c>
      <c r="C938" s="153" t="s">
        <v>866</v>
      </c>
      <c r="D938" s="153" t="s">
        <v>867</v>
      </c>
      <c r="E938" s="153" t="s">
        <v>849</v>
      </c>
      <c r="F938" s="153"/>
      <c r="G938" s="11">
        <v>22731.673936231993</v>
      </c>
      <c r="H938" s="11">
        <v>23763.210771072991</v>
      </c>
      <c r="I938" s="11">
        <v>24958.407773473016</v>
      </c>
      <c r="J938" s="11">
        <v>26184.548445145534</v>
      </c>
      <c r="K938" s="11">
        <v>27519.624397101645</v>
      </c>
    </row>
    <row r="939" spans="2:11">
      <c r="B939" s="153" t="s">
        <v>1061</v>
      </c>
      <c r="C939" s="153" t="s">
        <v>866</v>
      </c>
      <c r="D939" s="153" t="s">
        <v>867</v>
      </c>
      <c r="E939" s="153" t="s">
        <v>1062</v>
      </c>
      <c r="F939" s="153"/>
      <c r="G939" s="11">
        <v>-288722.66565701843</v>
      </c>
      <c r="H939" s="11">
        <v>-298491.15240358067</v>
      </c>
      <c r="I939" s="11">
        <v>-308220.66015455272</v>
      </c>
      <c r="J939" s="11">
        <v>-317686.80183633039</v>
      </c>
      <c r="K939" s="11">
        <v>-327848.99362871237</v>
      </c>
    </row>
    <row r="940" spans="2:11">
      <c r="B940" s="153" t="s">
        <v>1061</v>
      </c>
      <c r="C940" s="153" t="s">
        <v>866</v>
      </c>
      <c r="D940" s="153" t="s">
        <v>867</v>
      </c>
      <c r="E940" s="153" t="s">
        <v>1063</v>
      </c>
      <c r="F940" s="153"/>
      <c r="G940" s="11">
        <v>294891.67452524864</v>
      </c>
      <c r="H940" s="11">
        <v>304868.88018631516</v>
      </c>
      <c r="I940" s="11">
        <v>314806.27400491782</v>
      </c>
      <c r="J940" s="11">
        <v>324474.67452858418</v>
      </c>
      <c r="K940" s="11">
        <v>334853.99735619407</v>
      </c>
    </row>
    <row r="941" spans="2:11">
      <c r="B941" s="153" t="s">
        <v>1061</v>
      </c>
      <c r="C941" s="153" t="s">
        <v>866</v>
      </c>
      <c r="D941" s="153" t="s">
        <v>867</v>
      </c>
      <c r="E941" s="153" t="s">
        <v>856</v>
      </c>
      <c r="F941" s="153"/>
      <c r="G941" s="11">
        <v>246.58099949694062</v>
      </c>
      <c r="H941" s="11">
        <v>254.92368786904549</v>
      </c>
      <c r="I941" s="11">
        <v>263.23308658004902</v>
      </c>
      <c r="J941" s="11">
        <v>271.31755986502901</v>
      </c>
      <c r="K941" s="11">
        <v>279.99648849552966</v>
      </c>
    </row>
    <row r="942" spans="2:11">
      <c r="B942" s="153" t="s">
        <v>1061</v>
      </c>
      <c r="C942" s="153" t="s">
        <v>866</v>
      </c>
      <c r="D942" s="153" t="s">
        <v>867</v>
      </c>
      <c r="E942" s="153" t="s">
        <v>861</v>
      </c>
      <c r="F942" s="153"/>
      <c r="G942" s="11">
        <v>5.4074780591033065</v>
      </c>
      <c r="H942" s="11">
        <v>5.5904317514726696</v>
      </c>
      <c r="I942" s="11">
        <v>5.7726554074143763</v>
      </c>
      <c r="J942" s="11">
        <v>5.9499464882240254</v>
      </c>
      <c r="K942" s="11">
        <v>6.1402738704704349</v>
      </c>
    </row>
    <row r="943" spans="2:11">
      <c r="B943" s="153" t="s">
        <v>1061</v>
      </c>
      <c r="C943" s="153" t="s">
        <v>866</v>
      </c>
      <c r="D943" s="153" t="s">
        <v>867</v>
      </c>
      <c r="E943" s="153" t="s">
        <v>862</v>
      </c>
      <c r="F943" s="153"/>
      <c r="G943" s="11">
        <v>204.40267063562183</v>
      </c>
      <c r="H943" s="11">
        <v>211.31832020723508</v>
      </c>
      <c r="I943" s="11">
        <v>218.2063744018827</v>
      </c>
      <c r="J943" s="11">
        <v>224.90797725653718</v>
      </c>
      <c r="K943" s="11">
        <v>232.10235230550484</v>
      </c>
    </row>
    <row r="944" spans="2:11">
      <c r="B944" s="153" t="s">
        <v>1061</v>
      </c>
      <c r="C944" s="153" t="s">
        <v>866</v>
      </c>
      <c r="D944" s="153" t="s">
        <v>867</v>
      </c>
      <c r="E944" s="153" t="s">
        <v>937</v>
      </c>
      <c r="F944" s="153"/>
      <c r="G944" s="11">
        <v>5945.351790406522</v>
      </c>
      <c r="H944" s="11">
        <v>6146.5036121246931</v>
      </c>
      <c r="I944" s="11">
        <v>6346.852781786808</v>
      </c>
      <c r="J944" s="11">
        <v>6541.7787404673591</v>
      </c>
      <c r="K944" s="11">
        <v>6751.0377019340867</v>
      </c>
    </row>
    <row r="945" spans="2:11">
      <c r="B945" s="153" t="s">
        <v>1061</v>
      </c>
      <c r="C945" s="153" t="s">
        <v>866</v>
      </c>
      <c r="D945" s="153" t="s">
        <v>867</v>
      </c>
      <c r="E945" s="153" t="s">
        <v>933</v>
      </c>
      <c r="F945" s="153"/>
      <c r="G945" s="11">
        <v>1.0814956118286869</v>
      </c>
      <c r="H945" s="11">
        <v>1.1180863503028311</v>
      </c>
      <c r="I945" s="11">
        <v>1.1545310814914431</v>
      </c>
      <c r="J945" s="11">
        <v>1.1899892976536361</v>
      </c>
      <c r="K945" s="11">
        <v>1.2280547741032004</v>
      </c>
    </row>
    <row r="946" spans="2:11">
      <c r="B946" s="153" t="s">
        <v>1061</v>
      </c>
      <c r="C946" s="153" t="s">
        <v>866</v>
      </c>
      <c r="D946" s="153" t="s">
        <v>867</v>
      </c>
      <c r="E946" s="153" t="s">
        <v>871</v>
      </c>
      <c r="F946" s="153"/>
      <c r="G946" s="11">
        <v>8.111217088629445</v>
      </c>
      <c r="H946" s="11">
        <v>8.3856476271826264</v>
      </c>
      <c r="I946" s="11">
        <v>8.6589831110943258</v>
      </c>
      <c r="J946" s="11">
        <v>8.9249197323079645</v>
      </c>
      <c r="K946" s="11">
        <v>9.2104108056766805</v>
      </c>
    </row>
    <row r="947" spans="2:11">
      <c r="B947" s="153" t="s">
        <v>1061</v>
      </c>
      <c r="C947" s="153" t="s">
        <v>866</v>
      </c>
      <c r="D947" s="153" t="s">
        <v>867</v>
      </c>
      <c r="E947" s="153" t="s">
        <v>877</v>
      </c>
      <c r="F947" s="153"/>
      <c r="G947" s="11">
        <v>9.1927127004581308</v>
      </c>
      <c r="H947" s="11">
        <v>9.5037339774854548</v>
      </c>
      <c r="I947" s="11">
        <v>9.8135141925857674</v>
      </c>
      <c r="J947" s="11">
        <v>10.114909029961598</v>
      </c>
      <c r="K947" s="11">
        <v>10.438465579779878</v>
      </c>
    </row>
    <row r="948" spans="2:11">
      <c r="B948" s="153" t="s">
        <v>1061</v>
      </c>
      <c r="C948" s="153" t="s">
        <v>866</v>
      </c>
      <c r="D948" s="153" t="s">
        <v>867</v>
      </c>
      <c r="E948" s="153" t="s">
        <v>864</v>
      </c>
      <c r="F948" s="153"/>
      <c r="G948" s="11">
        <v>600.22844232150351</v>
      </c>
      <c r="H948" s="11">
        <v>620.53624728854572</v>
      </c>
      <c r="I948" s="11">
        <v>640.76301843112844</v>
      </c>
      <c r="J948" s="11">
        <v>660.4422752138214</v>
      </c>
      <c r="K948" s="11">
        <v>681.56855754511491</v>
      </c>
    </row>
    <row r="949" spans="2:11">
      <c r="B949" s="153" t="s">
        <v>1064</v>
      </c>
      <c r="C949" s="153" t="s">
        <v>866</v>
      </c>
      <c r="D949" s="153" t="s">
        <v>867</v>
      </c>
      <c r="E949" s="153" t="s">
        <v>869</v>
      </c>
      <c r="F949" s="153"/>
      <c r="G949" s="11">
        <v>725.95392944000616</v>
      </c>
      <c r="H949" s="11">
        <v>750.51546264077535</v>
      </c>
      <c r="I949" s="11">
        <v>774.97898845113093</v>
      </c>
      <c r="J949" s="11">
        <v>798.78031605000308</v>
      </c>
      <c r="K949" s="11">
        <v>824.33176711677311</v>
      </c>
    </row>
    <row r="950" spans="2:11">
      <c r="B950" s="153" t="s">
        <v>1064</v>
      </c>
      <c r="C950" s="153" t="s">
        <v>866</v>
      </c>
      <c r="D950" s="153" t="s">
        <v>867</v>
      </c>
      <c r="E950" s="153" t="s">
        <v>847</v>
      </c>
      <c r="F950" s="153"/>
      <c r="G950" s="11">
        <v>29788.11612168908</v>
      </c>
      <c r="H950" s="11">
        <v>31122.034871358494</v>
      </c>
      <c r="I950" s="11">
        <v>32672.52541047605</v>
      </c>
      <c r="J950" s="11">
        <v>34265.763716316971</v>
      </c>
      <c r="K950" s="11">
        <v>36003.660680447101</v>
      </c>
    </row>
    <row r="951" spans="2:11">
      <c r="B951" s="153" t="s">
        <v>1064</v>
      </c>
      <c r="C951" s="153" t="s">
        <v>866</v>
      </c>
      <c r="D951" s="153" t="s">
        <v>867</v>
      </c>
      <c r="E951" s="153" t="s">
        <v>849</v>
      </c>
      <c r="F951" s="153"/>
      <c r="G951" s="11">
        <v>14503.833739650414</v>
      </c>
      <c r="H951" s="11">
        <v>15153.318778864452</v>
      </c>
      <c r="I951" s="11">
        <v>15908.252622360787</v>
      </c>
      <c r="J951" s="11">
        <v>16684.00035347473</v>
      </c>
      <c r="K951" s="11">
        <v>17530.18238530969</v>
      </c>
    </row>
    <row r="952" spans="2:11">
      <c r="B952" s="153" t="s">
        <v>1064</v>
      </c>
      <c r="C952" s="153" t="s">
        <v>866</v>
      </c>
      <c r="D952" s="153" t="s">
        <v>867</v>
      </c>
      <c r="E952" s="153" t="s">
        <v>856</v>
      </c>
      <c r="F952" s="153"/>
      <c r="G952" s="11">
        <v>214.13613114208002</v>
      </c>
      <c r="H952" s="11">
        <v>221.38109735996053</v>
      </c>
      <c r="I952" s="11">
        <v>228.59715413530569</v>
      </c>
      <c r="J952" s="11">
        <v>235.61788093541992</v>
      </c>
      <c r="K952" s="11">
        <v>243.15484527243362</v>
      </c>
    </row>
    <row r="953" spans="2:11">
      <c r="B953" s="153" t="s">
        <v>1064</v>
      </c>
      <c r="C953" s="153" t="s">
        <v>866</v>
      </c>
      <c r="D953" s="153" t="s">
        <v>867</v>
      </c>
      <c r="E953" s="153" t="s">
        <v>857</v>
      </c>
      <c r="F953" s="153"/>
      <c r="G953" s="11">
        <v>16222.434177430305</v>
      </c>
      <c r="H953" s="11">
        <v>11180.863503028309</v>
      </c>
      <c r="I953" s="11">
        <v>11545.31081491443</v>
      </c>
      <c r="J953" s="11">
        <v>29715.687362234199</v>
      </c>
      <c r="K953" s="11">
        <v>19833.085405762969</v>
      </c>
    </row>
    <row r="954" spans="2:11">
      <c r="B954" s="153" t="s">
        <v>1064</v>
      </c>
      <c r="C954" s="153" t="s">
        <v>866</v>
      </c>
      <c r="D954" s="153" t="s">
        <v>867</v>
      </c>
      <c r="E954" s="153" t="s">
        <v>1065</v>
      </c>
      <c r="F954" s="153"/>
      <c r="G954" s="11">
        <v>8111.2170887151524</v>
      </c>
      <c r="H954" s="11">
        <v>8385.6476272712334</v>
      </c>
      <c r="I954" s="11">
        <v>8658.9831111858239</v>
      </c>
      <c r="J954" s="11">
        <v>8924.9197324022716</v>
      </c>
      <c r="K954" s="11">
        <v>9210.410805774005</v>
      </c>
    </row>
    <row r="955" spans="2:11">
      <c r="B955" s="153" t="s">
        <v>1064</v>
      </c>
      <c r="C955" s="153" t="s">
        <v>866</v>
      </c>
      <c r="D955" s="153" t="s">
        <v>867</v>
      </c>
      <c r="E955" s="153" t="s">
        <v>862</v>
      </c>
      <c r="F955" s="153"/>
      <c r="G955" s="11">
        <v>5.4074780532914017</v>
      </c>
      <c r="H955" s="11">
        <v>5.5904317454641275</v>
      </c>
      <c r="I955" s="11">
        <v>5.772655401209982</v>
      </c>
      <c r="J955" s="11">
        <v>5.9499464818290813</v>
      </c>
      <c r="K955" s="11">
        <v>6.1402738638709282</v>
      </c>
    </row>
    <row r="956" spans="2:11">
      <c r="B956" s="153" t="s">
        <v>1064</v>
      </c>
      <c r="C956" s="153" t="s">
        <v>866</v>
      </c>
      <c r="D956" s="153" t="s">
        <v>867</v>
      </c>
      <c r="E956" s="153" t="s">
        <v>937</v>
      </c>
      <c r="F956" s="153"/>
      <c r="G956" s="11">
        <v>225.22146116332405</v>
      </c>
      <c r="H956" s="11">
        <v>232.8414824505646</v>
      </c>
      <c r="I956" s="11">
        <v>240.43109772059299</v>
      </c>
      <c r="J956" s="11">
        <v>247.81527123636974</v>
      </c>
      <c r="K956" s="11">
        <v>255.74240670699152</v>
      </c>
    </row>
    <row r="957" spans="2:11">
      <c r="B957" s="153" t="s">
        <v>1064</v>
      </c>
      <c r="C957" s="153" t="s">
        <v>866</v>
      </c>
      <c r="D957" s="153" t="s">
        <v>867</v>
      </c>
      <c r="E957" s="153" t="s">
        <v>933</v>
      </c>
      <c r="F957" s="153"/>
      <c r="G957" s="11">
        <v>81.112170886694415</v>
      </c>
      <c r="H957" s="11">
        <v>83.85647627223976</v>
      </c>
      <c r="I957" s="11">
        <v>86.589831111370245</v>
      </c>
      <c r="J957" s="11">
        <v>89.249197323519738</v>
      </c>
      <c r="K957" s="11">
        <v>92.104108057220969</v>
      </c>
    </row>
    <row r="958" spans="2:11">
      <c r="B958" s="153" t="s">
        <v>1064</v>
      </c>
      <c r="C958" s="153" t="s">
        <v>866</v>
      </c>
      <c r="D958" s="153" t="s">
        <v>867</v>
      </c>
      <c r="E958" s="153" t="s">
        <v>863</v>
      </c>
      <c r="F958" s="153"/>
      <c r="G958" s="11">
        <v>5.4074780532914017</v>
      </c>
      <c r="H958" s="11">
        <v>5.5904317454641275</v>
      </c>
      <c r="I958" s="11">
        <v>5.772655401209982</v>
      </c>
      <c r="J958" s="11">
        <v>5.9499464818290813</v>
      </c>
      <c r="K958" s="11">
        <v>6.1402738638709282</v>
      </c>
    </row>
    <row r="959" spans="2:11">
      <c r="B959" s="153" t="s">
        <v>1064</v>
      </c>
      <c r="C959" s="153" t="s">
        <v>866</v>
      </c>
      <c r="D959" s="153" t="s">
        <v>867</v>
      </c>
      <c r="E959" s="153" t="s">
        <v>871</v>
      </c>
      <c r="F959" s="153"/>
      <c r="G959" s="11">
        <v>5.4074780532914017</v>
      </c>
      <c r="H959" s="11">
        <v>5.5904317454641275</v>
      </c>
      <c r="I959" s="11">
        <v>5.772655401209982</v>
      </c>
      <c r="J959" s="11">
        <v>5.9499464818290813</v>
      </c>
      <c r="K959" s="11">
        <v>6.1402738638709282</v>
      </c>
    </row>
    <row r="960" spans="2:11">
      <c r="B960" s="153" t="s">
        <v>1064</v>
      </c>
      <c r="C960" s="153" t="s">
        <v>866</v>
      </c>
      <c r="D960" s="153" t="s">
        <v>867</v>
      </c>
      <c r="E960" s="153" t="s">
        <v>877</v>
      </c>
      <c r="F960" s="153"/>
      <c r="G960" s="11">
        <v>5.4074780532914017</v>
      </c>
      <c r="H960" s="11">
        <v>5.5904317454641275</v>
      </c>
      <c r="I960" s="11">
        <v>5.772655401209982</v>
      </c>
      <c r="J960" s="11">
        <v>5.9499464818290813</v>
      </c>
      <c r="K960" s="11">
        <v>6.1402738638709282</v>
      </c>
    </row>
    <row r="961" spans="2:11">
      <c r="B961" s="153" t="s">
        <v>1064</v>
      </c>
      <c r="C961" s="153" t="s">
        <v>866</v>
      </c>
      <c r="D961" s="153" t="s">
        <v>867</v>
      </c>
      <c r="E961" s="153" t="s">
        <v>864</v>
      </c>
      <c r="F961" s="153"/>
      <c r="G961" s="11">
        <v>113.55703924201214</v>
      </c>
      <c r="H961" s="11">
        <v>117.39906678179727</v>
      </c>
      <c r="I961" s="11">
        <v>121.22576355660152</v>
      </c>
      <c r="J961" s="11">
        <v>124.94887625363179</v>
      </c>
      <c r="K961" s="11">
        <v>128.94575128083602</v>
      </c>
    </row>
    <row r="962" spans="2:11">
      <c r="B962" s="153" t="s">
        <v>1066</v>
      </c>
      <c r="C962" s="153" t="s">
        <v>866</v>
      </c>
      <c r="D962" s="153" t="s">
        <v>867</v>
      </c>
      <c r="E962" s="153" t="s">
        <v>869</v>
      </c>
      <c r="F962" s="153"/>
      <c r="G962" s="11">
        <v>811.12170887151524</v>
      </c>
      <c r="H962" s="11">
        <v>838.56476272712325</v>
      </c>
      <c r="I962" s="11">
        <v>865.89831111858211</v>
      </c>
      <c r="J962" s="11">
        <v>892.49197324022691</v>
      </c>
      <c r="K962" s="11">
        <v>921.04108057740007</v>
      </c>
    </row>
    <row r="963" spans="2:11">
      <c r="B963" s="153" t="s">
        <v>1066</v>
      </c>
      <c r="C963" s="153" t="s">
        <v>866</v>
      </c>
      <c r="D963" s="153" t="s">
        <v>867</v>
      </c>
      <c r="E963" s="153" t="s">
        <v>847</v>
      </c>
      <c r="F963" s="153"/>
      <c r="G963" s="11">
        <v>30830.563103689572</v>
      </c>
      <c r="H963" s="11">
        <v>32211.162871022072</v>
      </c>
      <c r="I963" s="11">
        <v>33815.913443789315</v>
      </c>
      <c r="J963" s="11">
        <v>35464.907758393812</v>
      </c>
      <c r="K963" s="11">
        <v>37263.623118621384</v>
      </c>
    </row>
    <row r="964" spans="2:11">
      <c r="B964" s="153" t="s">
        <v>1066</v>
      </c>
      <c r="C964" s="153" t="s">
        <v>866</v>
      </c>
      <c r="D964" s="153" t="s">
        <v>867</v>
      </c>
      <c r="E964" s="153" t="s">
        <v>849</v>
      </c>
      <c r="F964" s="153"/>
      <c r="G964" s="11">
        <v>13704.644524214273</v>
      </c>
      <c r="H964" s="11">
        <v>14318.341684978766</v>
      </c>
      <c r="I964" s="11">
        <v>15031.677217509876</v>
      </c>
      <c r="J964" s="11">
        <v>15764.67975230304</v>
      </c>
      <c r="K964" s="11">
        <v>16564.235521987073</v>
      </c>
    </row>
    <row r="965" spans="2:11">
      <c r="B965" s="153" t="s">
        <v>1066</v>
      </c>
      <c r="C965" s="153" t="s">
        <v>866</v>
      </c>
      <c r="D965" s="153" t="s">
        <v>867</v>
      </c>
      <c r="E965" s="153" t="s">
        <v>856</v>
      </c>
      <c r="F965" s="153"/>
      <c r="G965" s="11">
        <v>143.29816856730102</v>
      </c>
      <c r="H965" s="11">
        <v>148.14644141512511</v>
      </c>
      <c r="I965" s="11">
        <v>152.97536829761617</v>
      </c>
      <c r="J965" s="11">
        <v>157.67358193910675</v>
      </c>
      <c r="K965" s="11">
        <v>162.71725756867403</v>
      </c>
    </row>
    <row r="966" spans="2:11">
      <c r="B966" s="153" t="s">
        <v>1066</v>
      </c>
      <c r="C966" s="153" t="s">
        <v>866</v>
      </c>
      <c r="D966" s="153" t="s">
        <v>867</v>
      </c>
      <c r="E966" s="153" t="s">
        <v>933</v>
      </c>
      <c r="F966" s="153"/>
      <c r="G966" s="11">
        <v>121.66825633072729</v>
      </c>
      <c r="H966" s="11">
        <v>125.7847144090685</v>
      </c>
      <c r="I966" s="11">
        <v>129.88474666778734</v>
      </c>
      <c r="J966" s="11">
        <v>133.87379598603408</v>
      </c>
      <c r="K966" s="11">
        <v>138.15616208661007</v>
      </c>
    </row>
    <row r="967" spans="2:11">
      <c r="B967" s="153" t="s">
        <v>1066</v>
      </c>
      <c r="C967" s="153" t="s">
        <v>866</v>
      </c>
      <c r="D967" s="153" t="s">
        <v>867</v>
      </c>
      <c r="E967" s="153" t="s">
        <v>863</v>
      </c>
      <c r="F967" s="153"/>
      <c r="G967" s="11">
        <v>10.814956118201161</v>
      </c>
      <c r="H967" s="11">
        <v>11.180863502939703</v>
      </c>
      <c r="I967" s="11">
        <v>11.545310814822932</v>
      </c>
      <c r="J967" s="11">
        <v>11.899892976442052</v>
      </c>
      <c r="K967" s="11">
        <v>12.280547740934679</v>
      </c>
    </row>
    <row r="968" spans="2:11">
      <c r="B968" s="153" t="s">
        <v>1066</v>
      </c>
      <c r="C968" s="153" t="s">
        <v>866</v>
      </c>
      <c r="D968" s="153" t="s">
        <v>867</v>
      </c>
      <c r="E968" s="153" t="s">
        <v>871</v>
      </c>
      <c r="F968" s="153"/>
      <c r="G968" s="11">
        <v>3.2444868354517777</v>
      </c>
      <c r="H968" s="11">
        <v>3.3542590508730501</v>
      </c>
      <c r="I968" s="11">
        <v>3.4635932444377304</v>
      </c>
      <c r="J968" s="11">
        <v>3.5699678929231857</v>
      </c>
      <c r="K968" s="11">
        <v>3.6841643222706719</v>
      </c>
    </row>
    <row r="969" spans="2:11">
      <c r="B969" s="153" t="s">
        <v>1066</v>
      </c>
      <c r="C969" s="153" t="s">
        <v>866</v>
      </c>
      <c r="D969" s="153" t="s">
        <v>867</v>
      </c>
      <c r="E969" s="153" t="s">
        <v>877</v>
      </c>
      <c r="F969" s="153"/>
      <c r="G969" s="11">
        <v>3.2444868354517777</v>
      </c>
      <c r="H969" s="11">
        <v>3.3542590508730501</v>
      </c>
      <c r="I969" s="11">
        <v>3.4635932444377304</v>
      </c>
      <c r="J969" s="11">
        <v>3.5699678929231857</v>
      </c>
      <c r="K969" s="11">
        <v>3.6841643222706719</v>
      </c>
    </row>
    <row r="970" spans="2:11">
      <c r="B970" s="153" t="s">
        <v>1066</v>
      </c>
      <c r="C970" s="153" t="s">
        <v>866</v>
      </c>
      <c r="D970" s="153" t="s">
        <v>867</v>
      </c>
      <c r="E970" s="153" t="s">
        <v>864</v>
      </c>
      <c r="F970" s="153"/>
      <c r="G970" s="11">
        <v>162.22434177430304</v>
      </c>
      <c r="H970" s="11">
        <v>167.71295254542466</v>
      </c>
      <c r="I970" s="11">
        <v>173.17966222371641</v>
      </c>
      <c r="J970" s="11">
        <v>178.49839464804538</v>
      </c>
      <c r="K970" s="11">
        <v>184.20821611548001</v>
      </c>
    </row>
    <row r="971" spans="2:11">
      <c r="B971" s="153" t="s">
        <v>1067</v>
      </c>
      <c r="C971" s="153" t="s">
        <v>866</v>
      </c>
      <c r="D971" s="153" t="s">
        <v>867</v>
      </c>
      <c r="E971" s="153" t="s">
        <v>869</v>
      </c>
      <c r="F971" s="153"/>
      <c r="G971" s="11">
        <v>1162.6077827158385</v>
      </c>
      <c r="H971" s="11">
        <v>1201.9428265755432</v>
      </c>
      <c r="I971" s="11">
        <v>1241.1209126033009</v>
      </c>
      <c r="J971" s="11">
        <v>1279.2384949776583</v>
      </c>
      <c r="K971" s="11">
        <v>1320.15888216094</v>
      </c>
    </row>
    <row r="972" spans="2:11">
      <c r="B972" s="153" t="s">
        <v>1067</v>
      </c>
      <c r="C972" s="153" t="s">
        <v>866</v>
      </c>
      <c r="D972" s="153" t="s">
        <v>867</v>
      </c>
      <c r="E972" s="153" t="s">
        <v>847</v>
      </c>
      <c r="F972" s="153"/>
      <c r="G972" s="11">
        <v>105547.86344532629</v>
      </c>
      <c r="H972" s="11">
        <v>110297.66765066888</v>
      </c>
      <c r="I972" s="11">
        <v>115812.0884047423</v>
      </c>
      <c r="J972" s="11">
        <v>121475.0983465637</v>
      </c>
      <c r="K972" s="11">
        <v>127648.1782623194</v>
      </c>
    </row>
    <row r="973" spans="2:11">
      <c r="B973" s="153" t="s">
        <v>1067</v>
      </c>
      <c r="C973" s="153" t="s">
        <v>866</v>
      </c>
      <c r="D973" s="153" t="s">
        <v>867</v>
      </c>
      <c r="E973" s="153" t="s">
        <v>849</v>
      </c>
      <c r="F973" s="153"/>
      <c r="G973" s="11">
        <v>51610.714964233186</v>
      </c>
      <c r="H973" s="11">
        <v>53933.270655801833</v>
      </c>
      <c r="I973" s="11">
        <v>56629.707972875141</v>
      </c>
      <c r="J973" s="11">
        <v>59398.802319331138</v>
      </c>
      <c r="K973" s="11">
        <v>62417.310298401055</v>
      </c>
    </row>
    <row r="974" spans="2:11">
      <c r="B974" s="153" t="s">
        <v>1067</v>
      </c>
      <c r="C974" s="153" t="s">
        <v>866</v>
      </c>
      <c r="D974" s="153" t="s">
        <v>867</v>
      </c>
      <c r="E974" s="153" t="s">
        <v>855</v>
      </c>
      <c r="F974" s="153"/>
      <c r="G974" s="11">
        <v>20.007668818830709</v>
      </c>
      <c r="H974" s="11">
        <v>20.684597480602374</v>
      </c>
      <c r="I974" s="11">
        <v>21.358825007591694</v>
      </c>
      <c r="J974" s="11">
        <v>22.014802006592266</v>
      </c>
      <c r="K974" s="11">
        <v>22.719013320909205</v>
      </c>
    </row>
    <row r="975" spans="2:11">
      <c r="B975" s="153" t="s">
        <v>1067</v>
      </c>
      <c r="C975" s="153" t="s">
        <v>866</v>
      </c>
      <c r="D975" s="153" t="s">
        <v>867</v>
      </c>
      <c r="E975" s="153" t="s">
        <v>1058</v>
      </c>
      <c r="F975" s="153"/>
      <c r="G975" s="11">
        <v>270.37390295717177</v>
      </c>
      <c r="H975" s="11">
        <v>279.52158757570777</v>
      </c>
      <c r="I975" s="11">
        <v>288.6327703728607</v>
      </c>
      <c r="J975" s="11">
        <v>297.49732441340899</v>
      </c>
      <c r="K975" s="11">
        <v>307.01369352580002</v>
      </c>
    </row>
    <row r="976" spans="2:11">
      <c r="B976" s="153" t="s">
        <v>1067</v>
      </c>
      <c r="C976" s="153" t="s">
        <v>866</v>
      </c>
      <c r="D976" s="153" t="s">
        <v>867</v>
      </c>
      <c r="E976" s="153" t="s">
        <v>856</v>
      </c>
      <c r="F976" s="153"/>
      <c r="G976" s="11">
        <v>648.89736709721217</v>
      </c>
      <c r="H976" s="11">
        <v>670.85181018169862</v>
      </c>
      <c r="I976" s="11">
        <v>692.71864889486562</v>
      </c>
      <c r="J976" s="11">
        <v>713.99357859218151</v>
      </c>
      <c r="K976" s="11">
        <v>736.83286446192005</v>
      </c>
    </row>
    <row r="977" spans="2:23">
      <c r="B977" s="153" t="s">
        <v>1067</v>
      </c>
      <c r="C977" s="153" t="s">
        <v>866</v>
      </c>
      <c r="D977" s="153" t="s">
        <v>867</v>
      </c>
      <c r="E977" s="153" t="s">
        <v>857</v>
      </c>
      <c r="F977" s="153"/>
      <c r="G977" s="11">
        <v>41637.581055404451</v>
      </c>
      <c r="H977" s="11">
        <v>43046.324486658996</v>
      </c>
      <c r="I977" s="11">
        <v>44449.446637420544</v>
      </c>
      <c r="J977" s="11">
        <v>45814.587959664976</v>
      </c>
      <c r="K977" s="11">
        <v>47280.108802973198</v>
      </c>
    </row>
    <row r="978" spans="2:23">
      <c r="B978" s="153" t="s">
        <v>1067</v>
      </c>
      <c r="C978" s="153" t="s">
        <v>866</v>
      </c>
      <c r="D978" s="153" t="s">
        <v>867</v>
      </c>
      <c r="E978" s="153" t="s">
        <v>862</v>
      </c>
      <c r="F978" s="153"/>
      <c r="G978" s="11">
        <v>189.26173207002023</v>
      </c>
      <c r="H978" s="11">
        <v>195.66511130299543</v>
      </c>
      <c r="I978" s="11">
        <v>202.04293926100249</v>
      </c>
      <c r="J978" s="11">
        <v>208.24812708938629</v>
      </c>
      <c r="K978" s="11">
        <v>214.90958546806002</v>
      </c>
    </row>
    <row r="979" spans="2:23">
      <c r="B979" s="153" t="s">
        <v>1067</v>
      </c>
      <c r="C979" s="153" t="s">
        <v>866</v>
      </c>
      <c r="D979" s="153" t="s">
        <v>867</v>
      </c>
      <c r="E979" s="153" t="s">
        <v>933</v>
      </c>
      <c r="F979" s="153"/>
      <c r="G979" s="11">
        <v>297.41129325288892</v>
      </c>
      <c r="H979" s="11">
        <v>307.47374633327854</v>
      </c>
      <c r="I979" s="11">
        <v>317.49604741014673</v>
      </c>
      <c r="J979" s="11">
        <v>327.24705685474981</v>
      </c>
      <c r="K979" s="11">
        <v>337.71506287838002</v>
      </c>
    </row>
    <row r="980" spans="2:23">
      <c r="B980" s="153" t="s">
        <v>1067</v>
      </c>
      <c r="C980" s="153" t="s">
        <v>866</v>
      </c>
      <c r="D980" s="153" t="s">
        <v>867</v>
      </c>
      <c r="E980" s="153" t="s">
        <v>863</v>
      </c>
      <c r="F980" s="153"/>
      <c r="G980" s="11">
        <v>8.1112170889007906</v>
      </c>
      <c r="H980" s="11">
        <v>8.3856476274631522</v>
      </c>
      <c r="I980" s="11">
        <v>8.6589831113839963</v>
      </c>
      <c r="J980" s="11">
        <v>8.924919732606531</v>
      </c>
      <c r="K980" s="11">
        <v>9.2104108059847967</v>
      </c>
    </row>
    <row r="981" spans="2:23">
      <c r="B981" s="153" t="s">
        <v>1067</v>
      </c>
      <c r="C981" s="153" t="s">
        <v>866</v>
      </c>
      <c r="D981" s="153" t="s">
        <v>867</v>
      </c>
      <c r="E981" s="153" t="s">
        <v>871</v>
      </c>
      <c r="F981" s="153"/>
      <c r="G981" s="11">
        <v>54.074780591434347</v>
      </c>
      <c r="H981" s="11">
        <v>55.904317515141557</v>
      </c>
      <c r="I981" s="11">
        <v>57.726554074572157</v>
      </c>
      <c r="J981" s="11">
        <v>59.499464882681814</v>
      </c>
      <c r="K981" s="11">
        <v>61.402738705160033</v>
      </c>
    </row>
    <row r="982" spans="2:23">
      <c r="B982" s="153" t="s">
        <v>1067</v>
      </c>
      <c r="C982" s="153" t="s">
        <v>866</v>
      </c>
      <c r="D982" s="153" t="s">
        <v>867</v>
      </c>
      <c r="E982" s="153" t="s">
        <v>877</v>
      </c>
      <c r="F982" s="153"/>
      <c r="G982" s="11">
        <v>8.1112170889007906</v>
      </c>
      <c r="H982" s="11">
        <v>8.3856476274631522</v>
      </c>
      <c r="I982" s="11">
        <v>8.6589831113839963</v>
      </c>
      <c r="J982" s="11">
        <v>8.924919732606531</v>
      </c>
      <c r="K982" s="11">
        <v>9.2104108059847967</v>
      </c>
    </row>
    <row r="983" spans="2:23">
      <c r="B983" s="153" t="s">
        <v>1067</v>
      </c>
      <c r="C983" s="153" t="s">
        <v>866</v>
      </c>
      <c r="D983" s="153" t="s">
        <v>867</v>
      </c>
      <c r="E983" s="153" t="s">
        <v>864</v>
      </c>
      <c r="F983" s="153"/>
      <c r="G983" s="11">
        <v>2054.841662474505</v>
      </c>
      <c r="H983" s="11">
        <v>2124.3640655753793</v>
      </c>
      <c r="I983" s="11">
        <v>2193.609054833742</v>
      </c>
      <c r="J983" s="11">
        <v>2260.9796655419091</v>
      </c>
      <c r="K983" s="11">
        <v>2333.3040707960809</v>
      </c>
    </row>
    <row r="985" spans="2:23" ht="13.5" thickBot="1">
      <c r="B985" s="73" t="s">
        <v>1068</v>
      </c>
      <c r="C985" s="73"/>
      <c r="D985" s="73"/>
      <c r="E985" s="73"/>
      <c r="F985" s="73"/>
      <c r="G985" s="351">
        <f>SUM(G253:G983)</f>
        <v>9389755.9385111481</v>
      </c>
      <c r="H985" s="351">
        <f>SUM(H253:H983)</f>
        <v>9816991.3769336082</v>
      </c>
      <c r="I985" s="351">
        <f>SUM(I253:I983)</f>
        <v>10572631.831282251</v>
      </c>
      <c r="J985" s="351">
        <f>SUM(J253:J983)</f>
        <v>10532534.726496268</v>
      </c>
      <c r="K985" s="351">
        <f>SUM(K253:K983)</f>
        <v>11036020.450541755</v>
      </c>
    </row>
    <row r="987" spans="2:23" ht="25.5">
      <c r="B987" s="62" t="s">
        <v>1069</v>
      </c>
      <c r="C987" s="175"/>
      <c r="D987" s="175"/>
      <c r="E987" s="175"/>
      <c r="F987" s="175"/>
      <c r="G987" s="61" t="str">
        <f>$B$987</f>
        <v>Total Metering 5-6</v>
      </c>
      <c r="H987" s="61" t="str">
        <f>$B$987</f>
        <v>Total Metering 5-6</v>
      </c>
      <c r="I987" s="61" t="str">
        <f>$B$987</f>
        <v>Total Metering 5-6</v>
      </c>
      <c r="J987" s="61" t="str">
        <f>$B$987</f>
        <v>Total Metering 5-6</v>
      </c>
      <c r="K987" s="61" t="str">
        <f>$B$987</f>
        <v>Total Metering 5-6</v>
      </c>
    </row>
    <row r="989" spans="2:23" ht="13.5" thickBot="1">
      <c r="B989" s="73" t="s">
        <v>14</v>
      </c>
      <c r="C989" s="73" t="s">
        <v>843</v>
      </c>
      <c r="D989" s="73" t="s">
        <v>12</v>
      </c>
      <c r="E989" s="73" t="s">
        <v>460</v>
      </c>
      <c r="F989" s="73"/>
      <c r="G989" s="352">
        <v>19916669.945264548</v>
      </c>
      <c r="H989" s="352">
        <v>20648938.30742953</v>
      </c>
      <c r="I989" s="352">
        <v>21961520.590191945</v>
      </c>
      <c r="J989" s="352">
        <v>22574165.030670796</v>
      </c>
      <c r="K989" s="352">
        <v>23674006.434457161</v>
      </c>
      <c r="L989" s="353"/>
      <c r="M989" s="354"/>
      <c r="N989" s="354"/>
      <c r="O989" s="354"/>
      <c r="P989" s="354"/>
      <c r="Q989" s="354"/>
      <c r="R989" s="354"/>
      <c r="S989" s="7"/>
      <c r="T989" s="7"/>
      <c r="U989" s="7"/>
      <c r="V989" s="7"/>
      <c r="W989" s="7"/>
    </row>
    <row r="990" spans="2:23">
      <c r="B990" s="76" t="s">
        <v>433</v>
      </c>
      <c r="G990" s="355">
        <f>G989-SUM(G253:G983,G203:G247,G28:G197)</f>
        <v>0</v>
      </c>
      <c r="H990" s="355">
        <f>H989-SUM(H253:H983,H203:H247,H28:H197)</f>
        <v>0</v>
      </c>
      <c r="I990" s="355">
        <f>I989-SUM(I253:I983,I203:I247,I28:I197)</f>
        <v>0</v>
      </c>
      <c r="J990" s="355">
        <f>J989-SUM(J253:J983,J203:J247,J28:J197)</f>
        <v>0</v>
      </c>
      <c r="K990" s="355">
        <f>K989-SUM(K253:K983,K203:K247,K28:K197)</f>
        <v>0</v>
      </c>
    </row>
    <row r="991" spans="2:23">
      <c r="H991" s="94"/>
      <c r="I991" s="94"/>
      <c r="J991" s="94"/>
      <c r="K991" s="94"/>
    </row>
    <row r="992" spans="2:23">
      <c r="B992" s="366" t="s">
        <v>1075</v>
      </c>
      <c r="C992" s="175"/>
      <c r="D992" s="175"/>
      <c r="E992" s="175"/>
      <c r="F992" s="175"/>
      <c r="G992" s="175"/>
      <c r="H992" s="175"/>
      <c r="I992" s="175"/>
      <c r="J992" s="175"/>
      <c r="K992" s="175"/>
    </row>
    <row r="994" spans="2:11">
      <c r="G994" s="350" t="s">
        <v>438</v>
      </c>
      <c r="H994" s="350" t="s">
        <v>439</v>
      </c>
      <c r="I994" s="350" t="s">
        <v>440</v>
      </c>
      <c r="J994" s="350" t="s">
        <v>441</v>
      </c>
      <c r="K994" s="350" t="s">
        <v>442</v>
      </c>
    </row>
    <row r="995" spans="2:11" ht="25.5">
      <c r="B995" s="356" t="s">
        <v>1070</v>
      </c>
      <c r="C995" s="357"/>
      <c r="D995" s="357"/>
      <c r="E995" s="358"/>
      <c r="F995" s="358"/>
      <c r="G995" s="350" t="s">
        <v>798</v>
      </c>
      <c r="H995" s="350" t="s">
        <v>799</v>
      </c>
      <c r="I995" s="350" t="s">
        <v>799</v>
      </c>
      <c r="J995" s="350" t="s">
        <v>799</v>
      </c>
      <c r="K995" s="350" t="s">
        <v>799</v>
      </c>
    </row>
    <row r="996" spans="2:11" s="7" customFormat="1">
      <c r="B996" s="16"/>
      <c r="C996" s="16"/>
      <c r="D996" s="16"/>
      <c r="E996" s="16"/>
      <c r="F996" s="16"/>
      <c r="G996" s="86"/>
      <c r="H996" s="86"/>
      <c r="I996" s="86"/>
      <c r="J996" s="86"/>
      <c r="K996" s="86"/>
    </row>
    <row r="997" spans="2:11">
      <c r="B997" s="10" t="str">
        <f>B22</f>
        <v>Metering 5-6 - Direct</v>
      </c>
      <c r="G997" s="355">
        <f>G24</f>
        <v>0</v>
      </c>
      <c r="H997" s="355">
        <f>H24</f>
        <v>0</v>
      </c>
      <c r="I997" s="355">
        <f>I24</f>
        <v>0</v>
      </c>
      <c r="J997" s="355">
        <f>J24</f>
        <v>0</v>
      </c>
      <c r="K997" s="355">
        <f>K24</f>
        <v>0</v>
      </c>
    </row>
    <row r="998" spans="2:11">
      <c r="B998" s="10" t="str">
        <f>B26</f>
        <v>Metering 5-6 - Specific</v>
      </c>
      <c r="G998" s="355">
        <f>G199</f>
        <v>10776183.751489397</v>
      </c>
      <c r="H998" s="355">
        <f>H199</f>
        <v>11177775.665942926</v>
      </c>
      <c r="I998" s="355">
        <f>I199</f>
        <v>11749998.284616698</v>
      </c>
      <c r="J998" s="355">
        <f>J199</f>
        <v>12368150.972054519</v>
      </c>
      <c r="K998" s="355">
        <f>K199</f>
        <v>13029528.125355428</v>
      </c>
    </row>
    <row r="999" spans="2:11">
      <c r="B999" s="10" t="str">
        <f>B201</f>
        <v>Metering 5-6 - Network OH</v>
      </c>
      <c r="G999" s="355">
        <f>G249</f>
        <v>-249269.74473599996</v>
      </c>
      <c r="H999" s="355">
        <f>H249</f>
        <v>-345828.73544699996</v>
      </c>
      <c r="I999" s="355">
        <f>I249</f>
        <v>-361109.52570699999</v>
      </c>
      <c r="J999" s="355">
        <f>J249</f>
        <v>-326520.66787999991</v>
      </c>
      <c r="K999" s="355">
        <f>K249</f>
        <v>-391542.14143999992</v>
      </c>
    </row>
    <row r="1000" spans="2:11">
      <c r="B1000" s="10" t="str">
        <f>B251</f>
        <v>Metering 5-6 - Corporate OH</v>
      </c>
      <c r="G1000" s="355">
        <f>G985</f>
        <v>9389755.9385111481</v>
      </c>
      <c r="H1000" s="355">
        <f>H985</f>
        <v>9816991.3769336082</v>
      </c>
      <c r="I1000" s="355">
        <f>I985</f>
        <v>10572631.831282251</v>
      </c>
      <c r="J1000" s="355">
        <f>J985</f>
        <v>10532534.726496268</v>
      </c>
      <c r="K1000" s="355">
        <f>K985</f>
        <v>11036020.450541755</v>
      </c>
    </row>
    <row r="1001" spans="2:11">
      <c r="B1001" s="68" t="str">
        <f>B987</f>
        <v>Total Metering 5-6</v>
      </c>
      <c r="C1001" s="68"/>
      <c r="D1001" s="68"/>
      <c r="E1001" s="68"/>
      <c r="F1001" s="68"/>
      <c r="G1001" s="359">
        <f>SUM(G997:G1000)</f>
        <v>19916669.945264544</v>
      </c>
      <c r="H1001" s="359">
        <f>SUM(H997:H1000)</f>
        <v>20648938.307429533</v>
      </c>
      <c r="I1001" s="359">
        <f>SUM(I997:I1000)</f>
        <v>21961520.590191945</v>
      </c>
      <c r="J1001" s="359">
        <f>SUM(J997:J1000)</f>
        <v>22574165.030670784</v>
      </c>
      <c r="K1001" s="359">
        <f>SUM(K997:K1000)</f>
        <v>23674006.434457183</v>
      </c>
    </row>
  </sheetData>
  <autoFilter ref="B26:K197"/>
  <mergeCells count="4">
    <mergeCell ref="B6:F6"/>
    <mergeCell ref="B8:F8"/>
    <mergeCell ref="B9:F9"/>
    <mergeCell ref="B10:F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40"/>
  <sheetViews>
    <sheetView showGridLines="0" zoomScaleNormal="100" workbookViewId="0"/>
  </sheetViews>
  <sheetFormatPr defaultColWidth="9.140625" defaultRowHeight="12.75"/>
  <cols>
    <col min="1" max="1" width="2.85546875" style="1" customWidth="1"/>
    <col min="2" max="2" width="44.28515625" style="10" customWidth="1"/>
    <col min="3" max="7" width="12.85546875" style="10" customWidth="1"/>
    <col min="8" max="8" width="71.28515625" style="90" customWidth="1"/>
    <col min="9" max="19" width="9.140625" style="10"/>
    <col min="20" max="16384" width="9.140625" style="1"/>
  </cols>
  <sheetData>
    <row r="2" spans="1:8" ht="15.75">
      <c r="A2" s="5" t="s">
        <v>408</v>
      </c>
    </row>
    <row r="3" spans="1:8" ht="15.75">
      <c r="A3" s="5" t="s">
        <v>465</v>
      </c>
    </row>
    <row r="4" spans="1:8" ht="15.75">
      <c r="A4" s="6" t="s">
        <v>1120</v>
      </c>
    </row>
    <row r="6" spans="1:8">
      <c r="B6" s="381" t="s">
        <v>466</v>
      </c>
      <c r="C6" s="382"/>
      <c r="D6" s="382"/>
      <c r="E6" s="382"/>
      <c r="F6" s="382"/>
      <c r="G6" s="382"/>
      <c r="H6" s="383"/>
    </row>
    <row r="8" spans="1:8">
      <c r="B8" s="381" t="s">
        <v>30</v>
      </c>
      <c r="C8" s="382"/>
      <c r="D8" s="382"/>
      <c r="E8" s="382"/>
      <c r="F8" s="382"/>
      <c r="G8" s="382"/>
      <c r="H8" s="383"/>
    </row>
    <row r="9" spans="1:8" ht="15" customHeight="1">
      <c r="B9" s="418" t="s">
        <v>1099</v>
      </c>
      <c r="C9" s="419"/>
      <c r="D9" s="419"/>
      <c r="E9" s="419"/>
      <c r="F9" s="419"/>
      <c r="G9" s="419"/>
      <c r="H9" s="420"/>
    </row>
    <row r="10" spans="1:8" ht="15" customHeight="1">
      <c r="B10" s="418" t="s">
        <v>1100</v>
      </c>
      <c r="C10" s="419"/>
      <c r="D10" s="419"/>
      <c r="E10" s="419"/>
      <c r="F10" s="419"/>
      <c r="G10" s="419"/>
      <c r="H10" s="420"/>
    </row>
    <row r="12" spans="1:8">
      <c r="B12" s="381" t="s">
        <v>462</v>
      </c>
      <c r="C12" s="382"/>
      <c r="D12" s="382"/>
      <c r="E12" s="382"/>
      <c r="F12" s="382"/>
      <c r="G12" s="382"/>
      <c r="H12" s="383"/>
    </row>
    <row r="14" spans="1:8">
      <c r="C14" s="87" t="s">
        <v>438</v>
      </c>
      <c r="D14" s="87" t="s">
        <v>439</v>
      </c>
      <c r="E14" s="87" t="s">
        <v>440</v>
      </c>
      <c r="F14" s="87" t="s">
        <v>441</v>
      </c>
      <c r="G14" s="87" t="s">
        <v>442</v>
      </c>
      <c r="H14" s="93" t="s">
        <v>33</v>
      </c>
    </row>
    <row r="15" spans="1:8">
      <c r="B15" s="70"/>
      <c r="C15" s="70"/>
      <c r="D15" s="70"/>
      <c r="E15" s="70"/>
      <c r="F15" s="70"/>
      <c r="G15" s="70"/>
      <c r="H15" s="91"/>
    </row>
    <row r="16" spans="1:8">
      <c r="B16" s="421" t="s">
        <v>683</v>
      </c>
      <c r="C16" s="421"/>
      <c r="D16" s="421"/>
      <c r="E16" s="421"/>
      <c r="F16" s="421"/>
      <c r="G16" s="421"/>
      <c r="H16" s="83"/>
    </row>
    <row r="17" spans="2:19" s="7" customFormat="1">
      <c r="B17" s="84"/>
      <c r="C17" s="84"/>
      <c r="D17" s="84"/>
      <c r="E17" s="84"/>
      <c r="F17" s="84"/>
      <c r="G17" s="84"/>
      <c r="H17" s="84"/>
      <c r="I17" s="16"/>
      <c r="J17" s="16"/>
      <c r="K17" s="16"/>
      <c r="L17" s="16"/>
      <c r="M17" s="16"/>
      <c r="N17" s="16"/>
      <c r="O17" s="16"/>
      <c r="P17" s="16"/>
      <c r="Q17" s="16"/>
      <c r="R17" s="16"/>
      <c r="S17" s="16"/>
    </row>
    <row r="18" spans="2:19" ht="51">
      <c r="B18" s="16" t="s">
        <v>22</v>
      </c>
      <c r="C18" s="88">
        <f>'15-19 SCI Metering Capex'!D14</f>
        <v>1807921.3035227563</v>
      </c>
      <c r="D18" s="88">
        <f>'15-19 SCI Metering Capex'!E14</f>
        <v>2036394.8758832428</v>
      </c>
      <c r="E18" s="88">
        <f>'15-19 SCI Metering Capex'!F14</f>
        <v>2038659.2395958456</v>
      </c>
      <c r="F18" s="88">
        <f>'15-19 SCI Metering Capex'!G14</f>
        <v>2049708.3340433086</v>
      </c>
      <c r="G18" s="88">
        <f>'15-19 SCI Metering Capex'!H14</f>
        <v>2145383.21071692</v>
      </c>
      <c r="H18" s="202" t="s">
        <v>716</v>
      </c>
      <c r="I18" s="1"/>
      <c r="J18" s="1"/>
      <c r="K18" s="1"/>
      <c r="L18" s="1"/>
      <c r="M18" s="1"/>
      <c r="N18" s="1"/>
      <c r="O18" s="1"/>
      <c r="P18" s="1"/>
      <c r="Q18" s="1"/>
      <c r="R18" s="1"/>
      <c r="S18" s="1"/>
    </row>
    <row r="19" spans="2:19" ht="38.25">
      <c r="B19" s="16" t="s">
        <v>23</v>
      </c>
      <c r="C19" s="88">
        <f>'15-19 SCI Metering Capex'!D15</f>
        <v>206619.5774864238</v>
      </c>
      <c r="D19" s="88">
        <f>'15-19 SCI Metering Capex'!E15</f>
        <v>217215.45342754587</v>
      </c>
      <c r="E19" s="88">
        <f>'15-19 SCI Metering Capex'!F15</f>
        <v>217456.98555689026</v>
      </c>
      <c r="F19" s="88">
        <f>'15-19 SCI Metering Capex'!G15</f>
        <v>218635.55563128626</v>
      </c>
      <c r="G19" s="88">
        <f>'15-19 SCI Metering Capex'!H15</f>
        <v>228840.87580980486</v>
      </c>
      <c r="H19" s="202" t="s">
        <v>679</v>
      </c>
      <c r="I19" s="1"/>
      <c r="J19" s="1"/>
      <c r="K19" s="1"/>
      <c r="L19" s="1"/>
      <c r="M19" s="1"/>
      <c r="N19" s="1"/>
      <c r="O19" s="1"/>
      <c r="P19" s="1"/>
      <c r="Q19" s="1"/>
      <c r="R19" s="1"/>
      <c r="S19" s="1"/>
    </row>
    <row r="20" spans="2:19">
      <c r="B20" s="16" t="s">
        <v>24</v>
      </c>
      <c r="C20" s="88">
        <v>0</v>
      </c>
      <c r="D20" s="88">
        <v>0</v>
      </c>
      <c r="E20" s="88">
        <v>0</v>
      </c>
      <c r="F20" s="88">
        <v>0</v>
      </c>
      <c r="G20" s="88">
        <v>0</v>
      </c>
      <c r="H20" s="202" t="s">
        <v>788</v>
      </c>
      <c r="I20" s="1"/>
      <c r="J20" s="1"/>
      <c r="K20" s="1"/>
      <c r="L20" s="1"/>
      <c r="M20" s="1"/>
      <c r="N20" s="1"/>
      <c r="O20" s="1"/>
      <c r="P20" s="1"/>
      <c r="Q20" s="1"/>
      <c r="R20" s="1"/>
      <c r="S20" s="1"/>
    </row>
    <row r="21" spans="2:19" ht="38.25">
      <c r="B21" s="16" t="s">
        <v>25</v>
      </c>
      <c r="C21" s="88">
        <f>'15-19 SCI Metering Capex'!D16</f>
        <v>2831406.5512977499</v>
      </c>
      <c r="D21" s="88">
        <f>'15-19 SCI Metering Capex'!E16</f>
        <v>3791045.3286637785</v>
      </c>
      <c r="E21" s="88">
        <f>'15-19 SCI Metering Capex'!F16</f>
        <v>3810266.182927384</v>
      </c>
      <c r="F21" s="88">
        <f>'15-19 SCI Metering Capex'!G16</f>
        <v>3402535.5023010694</v>
      </c>
      <c r="G21" s="88">
        <f>'15-19 SCI Metering Capex'!H16</f>
        <v>4966325.3813449414</v>
      </c>
      <c r="H21" s="202" t="s">
        <v>680</v>
      </c>
      <c r="I21" s="1"/>
      <c r="J21" s="1"/>
      <c r="K21" s="1"/>
      <c r="L21" s="1"/>
      <c r="M21" s="1"/>
      <c r="N21" s="1"/>
      <c r="O21" s="1"/>
      <c r="P21" s="1"/>
      <c r="Q21" s="1"/>
      <c r="R21" s="1"/>
      <c r="S21" s="1"/>
    </row>
    <row r="22" spans="2:19" ht="25.5">
      <c r="B22" s="16" t="s">
        <v>26</v>
      </c>
      <c r="C22" s="88">
        <f>'15-19 SCI Metering Capex'!D17</f>
        <v>261979.87844972761</v>
      </c>
      <c r="D22" s="88">
        <f>'15-19 SCI Metering Capex'!E17</f>
        <v>249548.41257491068</v>
      </c>
      <c r="E22" s="88">
        <f>'15-19 SCI Metering Capex'!F17</f>
        <v>288289.27011862089</v>
      </c>
      <c r="F22" s="88">
        <f>'15-19 SCI Metering Capex'!G17</f>
        <v>327549.04199129983</v>
      </c>
      <c r="G22" s="88">
        <f>'15-19 SCI Metering Capex'!H17</f>
        <v>380123.05290471669</v>
      </c>
      <c r="H22" s="202" t="s">
        <v>681</v>
      </c>
      <c r="I22" s="1"/>
      <c r="J22" s="1"/>
      <c r="K22" s="1"/>
      <c r="L22" s="1"/>
      <c r="M22" s="1"/>
      <c r="N22" s="1"/>
      <c r="O22" s="1"/>
      <c r="P22" s="1"/>
      <c r="Q22" s="1"/>
      <c r="R22" s="1"/>
      <c r="S22" s="1"/>
    </row>
    <row r="23" spans="2:19" ht="38.25">
      <c r="B23" s="16" t="s">
        <v>27</v>
      </c>
      <c r="C23" s="88">
        <f>'15-19 SCI Metering Capex'!D18</f>
        <v>0</v>
      </c>
      <c r="D23" s="88">
        <f>'15-19 SCI Metering Capex'!E18</f>
        <v>0</v>
      </c>
      <c r="E23" s="88">
        <f>'15-19 SCI Metering Capex'!F18</f>
        <v>0</v>
      </c>
      <c r="F23" s="88">
        <f>'15-19 SCI Metering Capex'!G18</f>
        <v>0</v>
      </c>
      <c r="G23" s="88">
        <f>'15-19 SCI Metering Capex'!H18</f>
        <v>0</v>
      </c>
      <c r="H23" s="202" t="s">
        <v>789</v>
      </c>
      <c r="I23" s="1"/>
      <c r="J23" s="1"/>
      <c r="K23" s="1"/>
      <c r="L23" s="1"/>
      <c r="M23" s="1"/>
      <c r="N23" s="1"/>
      <c r="O23" s="1"/>
      <c r="P23" s="1"/>
      <c r="Q23" s="1"/>
      <c r="R23" s="1"/>
      <c r="S23" s="1"/>
    </row>
    <row r="24" spans="2:19">
      <c r="B24" s="16" t="s">
        <v>28</v>
      </c>
      <c r="C24" s="88">
        <f>'15-19 SCI Metering Capex'!D19</f>
        <v>126065.61705108406</v>
      </c>
      <c r="D24" s="88">
        <f>'15-19 SCI Metering Capex'!E19</f>
        <v>131642.53615727639</v>
      </c>
      <c r="E24" s="88">
        <f>'15-19 SCI Metering Capex'!F19</f>
        <v>137760.61927474017</v>
      </c>
      <c r="F24" s="88">
        <f>'15-19 SCI Metering Capex'!G19</f>
        <v>141958.77067625721</v>
      </c>
      <c r="G24" s="88">
        <f>'15-19 SCI Metering Capex'!H19</f>
        <v>147663.32209196541</v>
      </c>
      <c r="H24" s="202" t="s">
        <v>436</v>
      </c>
      <c r="I24" s="1"/>
      <c r="J24" s="1"/>
      <c r="K24" s="1"/>
      <c r="L24" s="1"/>
      <c r="M24" s="1"/>
      <c r="N24" s="1"/>
      <c r="O24" s="1"/>
      <c r="P24" s="1"/>
      <c r="Q24" s="1"/>
      <c r="R24" s="1"/>
      <c r="S24" s="1"/>
    </row>
    <row r="25" spans="2:19">
      <c r="B25" s="16" t="s">
        <v>29</v>
      </c>
      <c r="C25" s="88">
        <f>'15-19 SCI Metering Capex'!D20</f>
        <v>0</v>
      </c>
      <c r="D25" s="88">
        <f>'15-19 SCI Metering Capex'!E20</f>
        <v>0</v>
      </c>
      <c r="E25" s="88">
        <f>'15-19 SCI Metering Capex'!F20</f>
        <v>0</v>
      </c>
      <c r="F25" s="88">
        <f>'15-19 SCI Metering Capex'!G20</f>
        <v>0</v>
      </c>
      <c r="G25" s="88">
        <f>'15-19 SCI Metering Capex'!H20</f>
        <v>0</v>
      </c>
      <c r="H25" s="202" t="s">
        <v>788</v>
      </c>
      <c r="I25" s="1"/>
      <c r="J25" s="1"/>
      <c r="K25" s="1"/>
      <c r="L25" s="1"/>
      <c r="M25" s="1"/>
      <c r="N25" s="1"/>
      <c r="O25" s="1"/>
      <c r="P25" s="1"/>
      <c r="Q25" s="1"/>
      <c r="R25" s="1"/>
      <c r="S25" s="1"/>
    </row>
    <row r="26" spans="2:19">
      <c r="B26" s="68" t="s">
        <v>463</v>
      </c>
      <c r="C26" s="89">
        <f>SUM(C18:C25)</f>
        <v>5233992.9278077427</v>
      </c>
      <c r="D26" s="89">
        <f t="shared" ref="D26:G26" si="0">SUM(D18:D25)</f>
        <v>6425846.6067067543</v>
      </c>
      <c r="E26" s="89">
        <f t="shared" si="0"/>
        <v>6492432.2974734809</v>
      </c>
      <c r="F26" s="89">
        <f t="shared" si="0"/>
        <v>6140387.2046432216</v>
      </c>
      <c r="G26" s="89">
        <f t="shared" si="0"/>
        <v>7868335.8428683477</v>
      </c>
      <c r="H26" s="92"/>
      <c r="I26" s="1"/>
      <c r="J26" s="1"/>
      <c r="K26" s="1"/>
      <c r="L26" s="1"/>
      <c r="M26" s="1"/>
      <c r="N26" s="1"/>
      <c r="O26" s="1"/>
      <c r="P26" s="1"/>
      <c r="Q26" s="1"/>
      <c r="R26" s="1"/>
      <c r="S26" s="1"/>
    </row>
    <row r="28" spans="2:19">
      <c r="B28" s="421" t="s">
        <v>790</v>
      </c>
      <c r="C28" s="421"/>
      <c r="D28" s="421"/>
      <c r="E28" s="421"/>
      <c r="F28" s="421"/>
      <c r="G28" s="421"/>
      <c r="H28" s="83"/>
      <c r="I28" s="1"/>
      <c r="J28" s="1"/>
      <c r="K28" s="1"/>
      <c r="L28" s="1"/>
      <c r="M28" s="1"/>
      <c r="N28" s="1"/>
      <c r="O28" s="1"/>
      <c r="P28" s="1"/>
      <c r="Q28" s="1"/>
      <c r="R28" s="1"/>
      <c r="S28" s="1"/>
    </row>
    <row r="30" spans="2:19">
      <c r="B30" s="10" t="str">
        <f t="shared" ref="B30:F30" si="1">B21</f>
        <v>Project - MC104 - METERS RENEWAL</v>
      </c>
      <c r="C30" s="88">
        <f t="shared" si="1"/>
        <v>2831406.5512977499</v>
      </c>
      <c r="D30" s="88">
        <f t="shared" si="1"/>
        <v>3791045.3286637785</v>
      </c>
      <c r="E30" s="88">
        <f t="shared" si="1"/>
        <v>3810266.182927384</v>
      </c>
      <c r="F30" s="88">
        <f t="shared" si="1"/>
        <v>3402535.5023010694</v>
      </c>
      <c r="G30" s="88">
        <f>G21</f>
        <v>4966325.3813449414</v>
      </c>
      <c r="I30" s="1"/>
      <c r="J30" s="1"/>
      <c r="K30" s="1"/>
      <c r="L30" s="1"/>
      <c r="M30" s="1"/>
      <c r="N30" s="1"/>
      <c r="O30" s="1"/>
      <c r="P30" s="1"/>
      <c r="Q30" s="1"/>
      <c r="R30" s="1"/>
      <c r="S30" s="1"/>
    </row>
    <row r="31" spans="2:19">
      <c r="B31" s="10" t="str">
        <f t="shared" ref="B31:G31" si="2">B24</f>
        <v>Project - MC107 - TEST EQUIPMENT</v>
      </c>
      <c r="C31" s="88">
        <f t="shared" si="2"/>
        <v>126065.61705108406</v>
      </c>
      <c r="D31" s="88">
        <f t="shared" si="2"/>
        <v>131642.53615727639</v>
      </c>
      <c r="E31" s="88">
        <f t="shared" si="2"/>
        <v>137760.61927474017</v>
      </c>
      <c r="F31" s="88">
        <f t="shared" si="2"/>
        <v>141958.77067625721</v>
      </c>
      <c r="G31" s="88">
        <f t="shared" si="2"/>
        <v>147663.32209196541</v>
      </c>
      <c r="I31" s="1"/>
      <c r="J31" s="1"/>
      <c r="K31" s="1"/>
      <c r="L31" s="1"/>
      <c r="M31" s="1"/>
      <c r="N31" s="1"/>
      <c r="O31" s="1"/>
      <c r="P31" s="1"/>
      <c r="Q31" s="1"/>
      <c r="R31" s="1"/>
      <c r="S31" s="1"/>
    </row>
    <row r="32" spans="2:19" ht="13.5" thickBot="1">
      <c r="B32" s="73" t="s">
        <v>32</v>
      </c>
      <c r="C32" s="95">
        <f>SUM(C30:C31)</f>
        <v>2957472.1683488339</v>
      </c>
      <c r="D32" s="95">
        <f>SUM(D30:D31)</f>
        <v>3922687.864821055</v>
      </c>
      <c r="E32" s="95">
        <f>SUM(E30:E31)</f>
        <v>3948026.8022021241</v>
      </c>
      <c r="F32" s="95">
        <f>SUM(F30:F31)</f>
        <v>3544494.2729773265</v>
      </c>
      <c r="G32" s="95">
        <f>SUM(G30:G31)</f>
        <v>5113988.7034369064</v>
      </c>
      <c r="I32" s="1"/>
      <c r="J32" s="1"/>
      <c r="K32" s="1"/>
      <c r="L32" s="1"/>
      <c r="M32" s="1"/>
      <c r="N32" s="1"/>
      <c r="O32" s="1"/>
      <c r="P32" s="1"/>
      <c r="Q32" s="1"/>
      <c r="R32" s="1"/>
      <c r="S32" s="1"/>
    </row>
    <row r="34" spans="2:8">
      <c r="B34" s="10" t="s">
        <v>644</v>
      </c>
      <c r="C34" s="136">
        <f>'Calculation Variables'!I14</f>
        <v>8.8300000000000003E-2</v>
      </c>
      <c r="D34" s="136">
        <f>'Calculation Variables'!J14</f>
        <v>8.8300000000000003E-2</v>
      </c>
      <c r="E34" s="136">
        <f>'Calculation Variables'!K14</f>
        <v>8.8300000000000003E-2</v>
      </c>
      <c r="F34" s="136">
        <f>'Calculation Variables'!L14</f>
        <v>8.8300000000000003E-2</v>
      </c>
      <c r="G34" s="136">
        <f>'Calculation Variables'!M14</f>
        <v>8.8300000000000003E-2</v>
      </c>
    </row>
    <row r="35" spans="2:8" ht="25.5">
      <c r="B35" s="10" t="s">
        <v>637</v>
      </c>
      <c r="C35" s="136">
        <f>C34/2</f>
        <v>4.4150000000000002E-2</v>
      </c>
      <c r="D35" s="136">
        <f t="shared" ref="D35:G35" si="3">D34/2</f>
        <v>4.4150000000000002E-2</v>
      </c>
      <c r="E35" s="136">
        <f t="shared" si="3"/>
        <v>4.4150000000000002E-2</v>
      </c>
      <c r="F35" s="136">
        <f t="shared" si="3"/>
        <v>4.4150000000000002E-2</v>
      </c>
      <c r="G35" s="136">
        <f t="shared" si="3"/>
        <v>4.4150000000000002E-2</v>
      </c>
      <c r="H35" s="90" t="s">
        <v>718</v>
      </c>
    </row>
    <row r="37" spans="2:8" ht="13.5" thickBot="1">
      <c r="B37" s="73" t="s">
        <v>590</v>
      </c>
      <c r="C37" s="95">
        <f>C32*(1+C35)</f>
        <v>3088044.5645814347</v>
      </c>
      <c r="D37" s="95">
        <f t="shared" ref="D37:G37" si="4">D32*(1+D35)</f>
        <v>4095874.5340529042</v>
      </c>
      <c r="E37" s="95">
        <f t="shared" si="4"/>
        <v>4122332.1855193474</v>
      </c>
      <c r="F37" s="95">
        <f t="shared" si="4"/>
        <v>3700983.6951292753</v>
      </c>
      <c r="G37" s="95">
        <f t="shared" si="4"/>
        <v>5339771.3046936458</v>
      </c>
    </row>
    <row r="39" spans="2:8">
      <c r="B39" s="324" t="s">
        <v>793</v>
      </c>
      <c r="C39" s="88"/>
      <c r="D39" s="88"/>
      <c r="E39" s="88"/>
      <c r="F39" s="88"/>
      <c r="G39" s="88"/>
    </row>
    <row r="40" spans="2:8">
      <c r="B40" s="320" t="s">
        <v>837</v>
      </c>
    </row>
  </sheetData>
  <mergeCells count="7">
    <mergeCell ref="B28:G28"/>
    <mergeCell ref="B16:G16"/>
    <mergeCell ref="B6:H6"/>
    <mergeCell ref="B8:H8"/>
    <mergeCell ref="B9:H9"/>
    <mergeCell ref="B12:H12"/>
    <mergeCell ref="B10:H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2:Z31"/>
  <sheetViews>
    <sheetView showGridLines="0" zoomScaleNormal="100" workbookViewId="0"/>
  </sheetViews>
  <sheetFormatPr defaultColWidth="9.140625" defaultRowHeight="12.75"/>
  <cols>
    <col min="1" max="1" width="3" style="1" customWidth="1"/>
    <col min="2" max="2" width="41.7109375" style="10" customWidth="1"/>
    <col min="3" max="3" width="12.85546875" style="10" customWidth="1"/>
    <col min="4" max="15" width="13.5703125" style="10" customWidth="1"/>
    <col min="16" max="25" width="13.5703125" style="1" customWidth="1"/>
    <col min="26" max="16384" width="9.140625" style="1"/>
  </cols>
  <sheetData>
    <row r="2" spans="1:26" ht="15.75">
      <c r="A2" s="5" t="s">
        <v>408</v>
      </c>
    </row>
    <row r="3" spans="1:26" ht="15.75">
      <c r="A3" s="5" t="s">
        <v>464</v>
      </c>
    </row>
    <row r="4" spans="1:26" ht="15.75">
      <c r="A4" s="6" t="s">
        <v>1120</v>
      </c>
    </row>
    <row r="6" spans="1:26" ht="27.75" customHeight="1">
      <c r="B6" s="401" t="s">
        <v>468</v>
      </c>
      <c r="C6" s="401"/>
      <c r="D6" s="401"/>
      <c r="E6" s="401"/>
      <c r="F6" s="401"/>
      <c r="G6" s="401"/>
      <c r="H6" s="401"/>
    </row>
    <row r="8" spans="1:26">
      <c r="B8" s="401" t="s">
        <v>30</v>
      </c>
      <c r="C8" s="401"/>
      <c r="D8" s="401"/>
      <c r="E8" s="401"/>
      <c r="F8" s="401"/>
      <c r="G8" s="401"/>
      <c r="H8" s="401"/>
    </row>
    <row r="9" spans="1:26" ht="41.25" customHeight="1">
      <c r="B9" s="426" t="s">
        <v>1098</v>
      </c>
      <c r="C9" s="426"/>
      <c r="D9" s="426"/>
      <c r="E9" s="426"/>
      <c r="F9" s="426"/>
      <c r="G9" s="426"/>
      <c r="H9" s="426"/>
    </row>
    <row r="11" spans="1:26">
      <c r="B11" s="401" t="s">
        <v>462</v>
      </c>
      <c r="C11" s="401"/>
      <c r="D11" s="401"/>
      <c r="E11" s="401"/>
      <c r="F11" s="401"/>
      <c r="G11" s="401"/>
      <c r="H11" s="401"/>
    </row>
    <row r="12" spans="1:26" s="10" customFormat="1" ht="12.75" customHeight="1">
      <c r="A12" s="1"/>
      <c r="B12" s="162"/>
      <c r="C12" s="162"/>
      <c r="D12" s="162"/>
      <c r="E12" s="162"/>
      <c r="F12" s="162"/>
      <c r="G12" s="162"/>
      <c r="H12" s="162"/>
      <c r="P12" s="1"/>
      <c r="Q12" s="1"/>
      <c r="R12" s="1"/>
      <c r="S12" s="1"/>
      <c r="T12" s="1"/>
      <c r="U12" s="1"/>
      <c r="V12" s="1"/>
      <c r="W12" s="1"/>
      <c r="X12" s="1"/>
      <c r="Y12" s="1"/>
      <c r="Z12" s="1"/>
    </row>
    <row r="13" spans="1:26" s="10" customFormat="1" ht="25.5">
      <c r="A13" s="1"/>
      <c r="B13" s="162"/>
      <c r="C13" s="242" t="s">
        <v>643</v>
      </c>
      <c r="E13" s="162"/>
      <c r="F13" s="162"/>
      <c r="G13" s="162"/>
      <c r="H13" s="162"/>
      <c r="P13" s="1"/>
      <c r="Q13" s="1"/>
      <c r="R13" s="1"/>
      <c r="S13" s="1"/>
      <c r="T13" s="1"/>
      <c r="U13" s="1"/>
      <c r="V13" s="1"/>
      <c r="W13" s="1"/>
      <c r="X13" s="1"/>
      <c r="Y13" s="1"/>
      <c r="Z13" s="1"/>
    </row>
    <row r="14" spans="1:26" s="10" customFormat="1">
      <c r="A14" s="1"/>
      <c r="B14" s="1"/>
      <c r="C14" s="8" t="s">
        <v>595</v>
      </c>
      <c r="E14" s="165"/>
      <c r="F14" s="1"/>
      <c r="G14" s="1"/>
      <c r="H14" s="1"/>
      <c r="P14" s="1"/>
      <c r="Q14" s="1"/>
      <c r="R14" s="1"/>
      <c r="S14" s="1"/>
      <c r="T14" s="1"/>
      <c r="U14" s="1"/>
      <c r="V14" s="1"/>
      <c r="W14" s="1"/>
      <c r="X14" s="1"/>
      <c r="Y14" s="1"/>
      <c r="Z14" s="1"/>
    </row>
    <row r="15" spans="1:26" s="10" customFormat="1">
      <c r="A15" s="1"/>
      <c r="P15" s="1"/>
      <c r="Q15" s="1"/>
      <c r="R15" s="1"/>
      <c r="S15" s="1"/>
      <c r="T15" s="1"/>
      <c r="U15" s="1"/>
      <c r="V15" s="1"/>
      <c r="W15" s="1"/>
      <c r="X15" s="1"/>
      <c r="Y15" s="1"/>
      <c r="Z15" s="1"/>
    </row>
    <row r="16" spans="1:26" s="10" customFormat="1" ht="13.5" thickBot="1">
      <c r="A16" s="1"/>
      <c r="B16" s="9" t="s">
        <v>616</v>
      </c>
      <c r="C16" s="147">
        <f>'Opening RAB Workings'!C47</f>
        <v>22.721055826388085</v>
      </c>
      <c r="P16" s="1"/>
      <c r="Q16" s="1"/>
      <c r="R16" s="1"/>
      <c r="S16" s="1"/>
      <c r="T16" s="1"/>
      <c r="U16" s="1"/>
      <c r="V16" s="1"/>
      <c r="W16" s="1"/>
      <c r="X16" s="1"/>
      <c r="Y16" s="1"/>
      <c r="Z16" s="1"/>
    </row>
    <row r="18" spans="2:15" s="163" customFormat="1">
      <c r="B18" s="167" t="s">
        <v>648</v>
      </c>
      <c r="C18" s="168"/>
      <c r="D18" s="168"/>
      <c r="E18" s="168"/>
      <c r="F18" s="168"/>
      <c r="G18" s="168"/>
      <c r="H18" s="168"/>
      <c r="I18" s="169"/>
      <c r="J18" s="169"/>
      <c r="K18" s="169"/>
      <c r="L18" s="169"/>
      <c r="M18" s="164"/>
      <c r="N18" s="164"/>
      <c r="O18" s="164"/>
    </row>
    <row r="20" spans="2:15">
      <c r="B20" s="62" t="s">
        <v>719</v>
      </c>
      <c r="C20" s="62"/>
      <c r="D20" s="100" t="s">
        <v>438</v>
      </c>
      <c r="E20" s="100" t="s">
        <v>439</v>
      </c>
      <c r="F20" s="100" t="s">
        <v>440</v>
      </c>
      <c r="G20" s="100" t="s">
        <v>441</v>
      </c>
      <c r="H20" s="100" t="s">
        <v>442</v>
      </c>
    </row>
    <row r="21" spans="2:15">
      <c r="B21" s="10" t="s">
        <v>638</v>
      </c>
      <c r="C21" s="10">
        <v>5</v>
      </c>
      <c r="D21" s="10">
        <v>4</v>
      </c>
      <c r="E21" s="10">
        <v>3</v>
      </c>
      <c r="F21" s="10">
        <v>2</v>
      </c>
      <c r="G21" s="10">
        <v>1</v>
      </c>
    </row>
    <row r="22" spans="2:15">
      <c r="B22" s="10" t="s">
        <v>641</v>
      </c>
      <c r="D22" s="160">
        <f>(C16*'Calculation Variables'!I13)-C16</f>
        <v>0</v>
      </c>
      <c r="E22" s="160">
        <f>(D25*'Calculation Variables'!J13)-D25</f>
        <v>0.45442111652776163</v>
      </c>
      <c r="F22" s="160">
        <f>(E25*'Calculation Variables'!K13)-E25</f>
        <v>0.70740587249470011</v>
      </c>
      <c r="G22" s="160">
        <f>(F25*'Calculation Variables'!L13)-F25</f>
        <v>0.75254675486838174</v>
      </c>
      <c r="H22" s="160">
        <f>(G25*'Calculation Variables'!M13)-G25</f>
        <v>0.54708269889441485</v>
      </c>
    </row>
    <row r="23" spans="2:15">
      <c r="B23" s="10" t="s">
        <v>639</v>
      </c>
      <c r="D23" s="158">
        <f>C16+D22</f>
        <v>22.721055826388085</v>
      </c>
      <c r="E23" s="158">
        <f>D25+E22</f>
        <v>18.63126577763823</v>
      </c>
      <c r="F23" s="158">
        <f>E25+F22</f>
        <v>14.680855205723372</v>
      </c>
      <c r="G23" s="158">
        <f>F25+G22</f>
        <v>10.539783558683963</v>
      </c>
      <c r="H23" s="158">
        <f>G25+H22</f>
        <v>5.8169744782363964</v>
      </c>
    </row>
    <row r="24" spans="2:15">
      <c r="B24" s="10" t="s">
        <v>642</v>
      </c>
      <c r="D24" s="160">
        <f>D23/C21</f>
        <v>4.5442111652776171</v>
      </c>
      <c r="E24" s="160">
        <f t="shared" ref="E24:H24" si="0">E23/D21</f>
        <v>4.6578164444095576</v>
      </c>
      <c r="F24" s="160">
        <f t="shared" si="0"/>
        <v>4.8936184019077906</v>
      </c>
      <c r="G24" s="160">
        <f t="shared" si="0"/>
        <v>5.2698917793419815</v>
      </c>
      <c r="H24" s="160">
        <f t="shared" si="0"/>
        <v>5.8169744782363964</v>
      </c>
    </row>
    <row r="25" spans="2:15">
      <c r="B25" s="109" t="s">
        <v>640</v>
      </c>
      <c r="C25" s="109"/>
      <c r="D25" s="161">
        <f>D23-D24</f>
        <v>18.176844661110469</v>
      </c>
      <c r="E25" s="161">
        <f t="shared" ref="E25:H25" si="1">E23-E24</f>
        <v>13.973449333228672</v>
      </c>
      <c r="F25" s="161">
        <f t="shared" si="1"/>
        <v>9.7872368038155813</v>
      </c>
      <c r="G25" s="161">
        <f t="shared" si="1"/>
        <v>5.2698917793419815</v>
      </c>
      <c r="H25" s="161">
        <f t="shared" si="1"/>
        <v>0</v>
      </c>
    </row>
    <row r="26" spans="2:15">
      <c r="D26" s="159"/>
      <c r="E26" s="159"/>
      <c r="F26" s="159"/>
      <c r="G26" s="159"/>
      <c r="H26" s="159"/>
    </row>
    <row r="27" spans="2:15">
      <c r="B27" s="109" t="s">
        <v>589</v>
      </c>
      <c r="C27" s="109"/>
      <c r="D27" s="161">
        <f>D23*'Calculation Variables'!I15</f>
        <v>1.4041612500707836</v>
      </c>
      <c r="E27" s="161">
        <f>E23*'Calculation Variables'!J15</f>
        <v>1.1514122250580427</v>
      </c>
      <c r="F27" s="161">
        <f>F23*'Calculation Variables'!K15</f>
        <v>0.90727685171370442</v>
      </c>
      <c r="G27" s="161">
        <f>G23*'Calculation Variables'!L15</f>
        <v>0.65135862392666888</v>
      </c>
      <c r="H27" s="161">
        <f>H23*'Calculation Variables'!M15</f>
        <v>0.35948902275500932</v>
      </c>
    </row>
    <row r="29" spans="2:15" ht="13.5" thickBot="1">
      <c r="B29" s="73" t="s">
        <v>647</v>
      </c>
      <c r="C29" s="73"/>
      <c r="D29" s="166">
        <f>SUM(D24,D27)</f>
        <v>5.948372415348401</v>
      </c>
      <c r="E29" s="166">
        <f t="shared" ref="E29:H29" si="2">SUM(E24,E27)</f>
        <v>5.8092286694676005</v>
      </c>
      <c r="F29" s="166">
        <f t="shared" si="2"/>
        <v>5.8008952536214951</v>
      </c>
      <c r="G29" s="166">
        <f t="shared" si="2"/>
        <v>5.9212504032686502</v>
      </c>
      <c r="H29" s="166">
        <f t="shared" si="2"/>
        <v>6.1764635009914057</v>
      </c>
    </row>
    <row r="31" spans="2:15">
      <c r="B31" s="320" t="s">
        <v>803</v>
      </c>
    </row>
  </sheetData>
  <mergeCells count="4">
    <mergeCell ref="B6:H6"/>
    <mergeCell ref="B8:H8"/>
    <mergeCell ref="B9:H9"/>
    <mergeCell ref="B11:H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1"/>
  <sheetViews>
    <sheetView showGridLines="0" workbookViewId="0"/>
  </sheetViews>
  <sheetFormatPr defaultColWidth="9.140625" defaultRowHeight="12.75" outlineLevelRow="1"/>
  <cols>
    <col min="1" max="1" width="2.85546875" style="1" customWidth="1"/>
    <col min="2" max="2" width="42.7109375" style="10" bestFit="1" customWidth="1"/>
    <col min="3" max="7" width="15.28515625" style="10" customWidth="1"/>
    <col min="8" max="16" width="9.140625" style="10"/>
    <col min="17" max="16384" width="9.140625" style="1"/>
  </cols>
  <sheetData>
    <row r="2" spans="1:16" ht="15.75">
      <c r="A2" s="5" t="s">
        <v>408</v>
      </c>
    </row>
    <row r="3" spans="1:16" ht="15.75">
      <c r="A3" s="5" t="s">
        <v>833</v>
      </c>
    </row>
    <row r="4" spans="1:16" ht="15.75">
      <c r="A4" s="6" t="s">
        <v>1120</v>
      </c>
    </row>
    <row r="6" spans="1:16" ht="28.5" customHeight="1">
      <c r="B6" s="401" t="s">
        <v>1096</v>
      </c>
      <c r="C6" s="401"/>
      <c r="D6" s="401"/>
      <c r="E6" s="401"/>
    </row>
    <row r="8" spans="1:16">
      <c r="B8" s="401" t="s">
        <v>30</v>
      </c>
      <c r="C8" s="401"/>
      <c r="D8" s="401"/>
      <c r="E8" s="401"/>
    </row>
    <row r="9" spans="1:16" ht="39.75" customHeight="1">
      <c r="B9" s="426" t="s">
        <v>1097</v>
      </c>
      <c r="C9" s="426"/>
      <c r="D9" s="426"/>
      <c r="E9" s="426"/>
    </row>
    <row r="10" spans="1:16">
      <c r="B10" s="427"/>
      <c r="C10" s="427"/>
      <c r="D10" s="427"/>
      <c r="E10" s="427"/>
    </row>
    <row r="11" spans="1:16">
      <c r="B11" s="401" t="s">
        <v>31</v>
      </c>
      <c r="C11" s="401"/>
      <c r="D11" s="401"/>
      <c r="E11" s="401"/>
    </row>
    <row r="13" spans="1:16">
      <c r="B13" s="1"/>
      <c r="C13" s="8" t="s">
        <v>595</v>
      </c>
    </row>
    <row r="14" spans="1:16">
      <c r="B14" s="148" t="s">
        <v>617</v>
      </c>
      <c r="C14" s="319" t="s">
        <v>596</v>
      </c>
    </row>
    <row r="15" spans="1:16" s="7" customFormat="1">
      <c r="B15" s="150"/>
      <c r="C15" s="151"/>
      <c r="D15" s="16"/>
      <c r="E15" s="16"/>
      <c r="F15" s="16"/>
      <c r="G15" s="16"/>
      <c r="H15" s="16"/>
      <c r="I15" s="16"/>
      <c r="J15" s="16"/>
      <c r="K15" s="16"/>
      <c r="L15" s="16"/>
      <c r="M15" s="16"/>
      <c r="N15" s="16"/>
      <c r="O15" s="16"/>
      <c r="P15" s="16"/>
    </row>
    <row r="16" spans="1:16">
      <c r="B16" s="1" t="s">
        <v>597</v>
      </c>
      <c r="C16" s="340">
        <f>'[22]Total actual RAB roll forward'!L359</f>
        <v>550.79945705286411</v>
      </c>
    </row>
    <row r="17" spans="2:3">
      <c r="B17" s="1" t="s">
        <v>598</v>
      </c>
      <c r="C17" s="340">
        <f>'[22]Total actual RAB roll forward'!L360</f>
        <v>1181.671788014567</v>
      </c>
    </row>
    <row r="18" spans="2:3">
      <c r="B18" s="1" t="s">
        <v>443</v>
      </c>
      <c r="C18" s="340">
        <f>'[22]Total actual RAB roll forward'!L361</f>
        <v>2090.0261252418518</v>
      </c>
    </row>
    <row r="19" spans="2:3">
      <c r="B19" s="1" t="s">
        <v>444</v>
      </c>
      <c r="C19" s="340">
        <f>'[22]Total actual RAB roll forward'!L362</f>
        <v>482.40338834288633</v>
      </c>
    </row>
    <row r="20" spans="2:3">
      <c r="B20" s="1" t="s">
        <v>599</v>
      </c>
      <c r="C20" s="340">
        <f>'[22]Total actual RAB roll forward'!L363</f>
        <v>677.05725328632411</v>
      </c>
    </row>
    <row r="21" spans="2:3">
      <c r="B21" s="142" t="s">
        <v>600</v>
      </c>
      <c r="C21" s="340">
        <f>'[22]Total actual RAB roll forward'!L364</f>
        <v>29.860109315821887</v>
      </c>
    </row>
    <row r="22" spans="2:3">
      <c r="B22" s="1" t="s">
        <v>601</v>
      </c>
      <c r="C22" s="340">
        <f>'[22]Total actual RAB roll forward'!L365</f>
        <v>13.73966568921665</v>
      </c>
    </row>
    <row r="23" spans="2:3">
      <c r="B23" s="1" t="s">
        <v>445</v>
      </c>
      <c r="C23" s="340">
        <f>'[22]Total actual RAB roll forward'!L366</f>
        <v>132.60143731545304</v>
      </c>
    </row>
    <row r="24" spans="2:3">
      <c r="B24" s="1" t="s">
        <v>602</v>
      </c>
      <c r="C24" s="340">
        <f>'[22]Total actual RAB roll forward'!L367</f>
        <v>15.449926532733459</v>
      </c>
    </row>
    <row r="25" spans="2:3">
      <c r="B25" s="1" t="s">
        <v>603</v>
      </c>
      <c r="C25" s="340">
        <f>'[22]Total actual RAB roll forward'!$L$369</f>
        <v>15.298114635908254</v>
      </c>
    </row>
    <row r="26" spans="2:3">
      <c r="B26" s="109" t="s">
        <v>604</v>
      </c>
      <c r="C26" s="143">
        <f>SUM(C16:C25)</f>
        <v>5188.907265427627</v>
      </c>
    </row>
    <row r="27" spans="2:3">
      <c r="B27" s="1" t="s">
        <v>605</v>
      </c>
      <c r="C27" s="340">
        <f>'[22]Total actual RAB roll forward'!L371</f>
        <v>49.069964855463809</v>
      </c>
    </row>
    <row r="28" spans="2:3">
      <c r="B28" s="1" t="s">
        <v>606</v>
      </c>
      <c r="C28" s="340">
        <f>'[22]Total actual RAB roll forward'!L372</f>
        <v>45.924655885594959</v>
      </c>
    </row>
    <row r="29" spans="2:3">
      <c r="B29" s="1" t="s">
        <v>607</v>
      </c>
      <c r="C29" s="340">
        <f>'[22]Total actual RAB roll forward'!L373</f>
        <v>22.636244189176374</v>
      </c>
    </row>
    <row r="30" spans="2:3">
      <c r="B30" s="1" t="s">
        <v>608</v>
      </c>
      <c r="C30" s="340">
        <f>'[22]Total actual RAB roll forward'!L374</f>
        <v>198.61908442043421</v>
      </c>
    </row>
    <row r="31" spans="2:3">
      <c r="B31" s="1" t="s">
        <v>609</v>
      </c>
      <c r="C31" s="340">
        <f>'[22]Total actual RAB roll forward'!L375</f>
        <v>116.21784646828532</v>
      </c>
    </row>
    <row r="32" spans="2:3">
      <c r="B32" s="1" t="s">
        <v>610</v>
      </c>
      <c r="C32" s="340">
        <f>'[22]Total actual RAB roll forward'!L376</f>
        <v>-8.5584993181518649E-3</v>
      </c>
    </row>
    <row r="33" spans="2:3">
      <c r="B33" s="109" t="s">
        <v>611</v>
      </c>
      <c r="C33" s="109">
        <f>SUM(C27:C32)</f>
        <v>432.45923731963649</v>
      </c>
    </row>
    <row r="34" spans="2:3">
      <c r="B34" s="109" t="s">
        <v>612</v>
      </c>
      <c r="C34" s="109">
        <f>C33+C26</f>
        <v>5621.3665027472634</v>
      </c>
    </row>
    <row r="35" spans="2:3">
      <c r="B35" s="2"/>
      <c r="C35" s="144"/>
    </row>
    <row r="36" spans="2:3">
      <c r="B36" s="142" t="s">
        <v>461</v>
      </c>
      <c r="C36" s="149">
        <f>'System RAB %'!$H$50</f>
        <v>0.70237836090778138</v>
      </c>
    </row>
    <row r="37" spans="2:3">
      <c r="B37" s="142" t="s">
        <v>613</v>
      </c>
      <c r="C37" s="145">
        <f>C36*C21</f>
        <v>20.97309463777415</v>
      </c>
    </row>
    <row r="38" spans="2:3">
      <c r="B38" s="142" t="s">
        <v>614</v>
      </c>
      <c r="C38" s="146">
        <f>C37/C26</f>
        <v>4.0419097056354353E-3</v>
      </c>
    </row>
    <row r="39" spans="2:3">
      <c r="B39" s="142" t="s">
        <v>615</v>
      </c>
      <c r="C39" s="145">
        <f>SUM(C40:C45)</f>
        <v>1.7479611886139366</v>
      </c>
    </row>
    <row r="40" spans="2:3" hidden="1" outlineLevel="1">
      <c r="B40" s="245" t="s">
        <v>605</v>
      </c>
      <c r="C40" s="145">
        <f>$C$38*C27</f>
        <v>0.19833636720448888</v>
      </c>
    </row>
    <row r="41" spans="2:3" hidden="1" outlineLevel="1">
      <c r="B41" s="245" t="s">
        <v>606</v>
      </c>
      <c r="C41" s="145">
        <f t="shared" ref="C41:C45" si="0">$C$38*C28</f>
        <v>0.18562331235195378</v>
      </c>
    </row>
    <row r="42" spans="2:3" hidden="1" outlineLevel="1">
      <c r="B42" s="245" t="s">
        <v>607</v>
      </c>
      <c r="C42" s="145">
        <f t="shared" si="0"/>
        <v>9.1493655087365705E-2</v>
      </c>
    </row>
    <row r="43" spans="2:3" hidden="1" outlineLevel="1">
      <c r="B43" s="245" t="s">
        <v>608</v>
      </c>
      <c r="C43" s="145">
        <f t="shared" si="0"/>
        <v>0.80280040504337691</v>
      </c>
    </row>
    <row r="44" spans="2:3" hidden="1" outlineLevel="1">
      <c r="B44" s="245" t="s">
        <v>609</v>
      </c>
      <c r="C44" s="145">
        <f t="shared" si="0"/>
        <v>0.46974204160821131</v>
      </c>
    </row>
    <row r="45" spans="2:3" hidden="1" outlineLevel="1">
      <c r="B45" s="245" t="s">
        <v>610</v>
      </c>
      <c r="C45" s="145">
        <f t="shared" si="0"/>
        <v>-3.4592681459712278E-5</v>
      </c>
    </row>
    <row r="46" spans="2:3" collapsed="1"/>
    <row r="47" spans="2:3" ht="13.5" thickBot="1">
      <c r="B47" s="9" t="s">
        <v>616</v>
      </c>
      <c r="C47" s="147">
        <f>C39+C37</f>
        <v>22.721055826388085</v>
      </c>
    </row>
    <row r="49" spans="2:3">
      <c r="B49" s="320" t="s">
        <v>803</v>
      </c>
    </row>
    <row r="50" spans="2:3">
      <c r="B50" s="320" t="s">
        <v>828</v>
      </c>
      <c r="C50" s="156"/>
    </row>
    <row r="51" spans="2:3">
      <c r="C51" s="156"/>
    </row>
  </sheetData>
  <mergeCells count="5">
    <mergeCell ref="B6:E6"/>
    <mergeCell ref="B8:E8"/>
    <mergeCell ref="B9:E9"/>
    <mergeCell ref="B10:E10"/>
    <mergeCell ref="B11:E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showGridLines="0" zoomScaleNormal="100" workbookViewId="0"/>
  </sheetViews>
  <sheetFormatPr defaultColWidth="9.140625" defaultRowHeight="12.75"/>
  <cols>
    <col min="1" max="1" width="2.85546875" style="1" customWidth="1"/>
    <col min="2" max="2" width="41.7109375" style="10" bestFit="1" customWidth="1"/>
    <col min="3" max="8" width="14.5703125" style="10" customWidth="1"/>
    <col min="9" max="9" width="68.7109375" style="10" bestFit="1" customWidth="1"/>
    <col min="10" max="16384" width="9.140625" style="1"/>
  </cols>
  <sheetData>
    <row r="1" spans="1:9">
      <c r="I1" s="322"/>
    </row>
    <row r="2" spans="1:9" ht="15.75">
      <c r="A2" s="5" t="s">
        <v>408</v>
      </c>
    </row>
    <row r="3" spans="1:9" ht="15.75">
      <c r="A3" s="5" t="s">
        <v>461</v>
      </c>
    </row>
    <row r="4" spans="1:9" ht="15.75">
      <c r="A4" s="6" t="s">
        <v>1120</v>
      </c>
    </row>
    <row r="6" spans="1:9" ht="27" customHeight="1">
      <c r="B6" s="381" t="s">
        <v>1094</v>
      </c>
      <c r="C6" s="382"/>
      <c r="D6" s="382"/>
      <c r="E6" s="382"/>
      <c r="F6" s="382"/>
      <c r="G6" s="382"/>
      <c r="H6" s="382"/>
      <c r="I6" s="383"/>
    </row>
    <row r="8" spans="1:9">
      <c r="B8" s="381" t="s">
        <v>30</v>
      </c>
      <c r="C8" s="382"/>
      <c r="D8" s="382"/>
      <c r="E8" s="382"/>
      <c r="F8" s="382"/>
      <c r="G8" s="382"/>
      <c r="H8" s="382"/>
      <c r="I8" s="383"/>
    </row>
    <row r="9" spans="1:9" ht="29.25" customHeight="1">
      <c r="B9" s="369" t="s">
        <v>1095</v>
      </c>
      <c r="C9" s="370"/>
      <c r="D9" s="370"/>
      <c r="E9" s="370"/>
      <c r="F9" s="370"/>
      <c r="G9" s="370"/>
      <c r="H9" s="370"/>
      <c r="I9" s="371"/>
    </row>
    <row r="10" spans="1:9" ht="15" customHeight="1">
      <c r="B10" s="369" t="s">
        <v>413</v>
      </c>
      <c r="C10" s="370"/>
      <c r="D10" s="370"/>
      <c r="E10" s="370"/>
      <c r="F10" s="370"/>
      <c r="G10" s="370"/>
      <c r="H10" s="370"/>
      <c r="I10" s="371"/>
    </row>
    <row r="11" spans="1:9" ht="15" customHeight="1">
      <c r="B11" s="369" t="s">
        <v>414</v>
      </c>
      <c r="C11" s="370"/>
      <c r="D11" s="370"/>
      <c r="E11" s="370"/>
      <c r="F11" s="370"/>
      <c r="G11" s="370"/>
      <c r="H11" s="370"/>
      <c r="I11" s="371"/>
    </row>
    <row r="13" spans="1:9">
      <c r="B13" s="381" t="s">
        <v>31</v>
      </c>
      <c r="C13" s="382"/>
      <c r="D13" s="382"/>
      <c r="E13" s="382"/>
      <c r="F13" s="382"/>
      <c r="G13" s="382"/>
      <c r="H13" s="382"/>
      <c r="I13" s="383"/>
    </row>
    <row r="15" spans="1:9">
      <c r="C15" s="61" t="s">
        <v>9</v>
      </c>
      <c r="D15" s="61" t="s">
        <v>9</v>
      </c>
      <c r="E15" s="61" t="s">
        <v>9</v>
      </c>
      <c r="F15" s="61" t="s">
        <v>9</v>
      </c>
      <c r="G15" s="61" t="s">
        <v>415</v>
      </c>
    </row>
    <row r="16" spans="1:9">
      <c r="C16" s="61" t="s">
        <v>18</v>
      </c>
      <c r="D16" s="61" t="s">
        <v>19</v>
      </c>
      <c r="E16" s="61" t="s">
        <v>20</v>
      </c>
      <c r="F16" s="61" t="s">
        <v>21</v>
      </c>
      <c r="G16" s="61" t="s">
        <v>416</v>
      </c>
      <c r="H16" s="61" t="s">
        <v>434</v>
      </c>
      <c r="I16" s="61" t="s">
        <v>33</v>
      </c>
    </row>
    <row r="17" spans="2:9" s="7" customFormat="1">
      <c r="B17" s="16"/>
      <c r="C17" s="86"/>
      <c r="D17" s="86"/>
      <c r="E17" s="86"/>
      <c r="F17" s="86"/>
      <c r="G17" s="86"/>
      <c r="H17" s="86"/>
      <c r="I17" s="86"/>
    </row>
    <row r="18" spans="2:9" s="7" customFormat="1">
      <c r="B18" s="421" t="s">
        <v>435</v>
      </c>
      <c r="C18" s="421"/>
      <c r="D18" s="421"/>
      <c r="E18" s="421"/>
      <c r="F18" s="421"/>
      <c r="G18" s="421"/>
      <c r="H18" s="421"/>
      <c r="I18" s="421"/>
    </row>
    <row r="19" spans="2:9" s="7" customFormat="1">
      <c r="B19" s="84"/>
      <c r="C19" s="84"/>
      <c r="D19" s="84"/>
      <c r="E19" s="84"/>
      <c r="F19" s="84"/>
      <c r="G19" s="84"/>
      <c r="H19" s="84"/>
      <c r="I19" s="84"/>
    </row>
    <row r="20" spans="2:9" ht="51">
      <c r="B20" s="16" t="s">
        <v>22</v>
      </c>
      <c r="C20" s="63">
        <f>VLOOKUP($B20,'Historic Metering Capex'!$B$25:$I$400,5,FALSE)</f>
        <v>1371354.15</v>
      </c>
      <c r="D20" s="63">
        <f>VLOOKUP($B20,'Historic Metering Capex'!$B$25:$I$400,6,FALSE)</f>
        <v>2647843.1400000006</v>
      </c>
      <c r="E20" s="63">
        <f>VLOOKUP($B20,'Historic Metering Capex'!$B$25:$I$400,7,FALSE)</f>
        <v>2755043.09</v>
      </c>
      <c r="F20" s="63">
        <f>VLOOKUP($B20,'Historic Metering Capex'!$B$25:$I$400,8,FALSE)</f>
        <v>1977125.18</v>
      </c>
      <c r="G20" s="63">
        <f>'1314 Forecast Metering Capex'!C25</f>
        <v>3527793.4526740052</v>
      </c>
      <c r="H20" s="64">
        <f>SUM(C20:G20)</f>
        <v>12279159.012674006</v>
      </c>
      <c r="I20" s="202" t="s">
        <v>716</v>
      </c>
    </row>
    <row r="21" spans="2:9" ht="38.25">
      <c r="B21" s="16" t="s">
        <v>23</v>
      </c>
      <c r="C21" s="63">
        <f>VLOOKUP($B21,'Historic Metering Capex'!$B$25:$I$400,5,FALSE)</f>
        <v>187606.05</v>
      </c>
      <c r="D21" s="63">
        <f>VLOOKUP($B21,'Historic Metering Capex'!$B$25:$I$400,6,FALSE)</f>
        <v>201370.44</v>
      </c>
      <c r="E21" s="63">
        <f>VLOOKUP($B21,'Historic Metering Capex'!$B$25:$I$400,7,FALSE)</f>
        <v>230896.87</v>
      </c>
      <c r="F21" s="63">
        <f>VLOOKUP($B21,'Historic Metering Capex'!$B$25:$I$400,8,FALSE)</f>
        <v>219721.1</v>
      </c>
      <c r="G21" s="63">
        <f>'1314 Forecast Metering Capex'!C26</f>
        <v>150000.48076923078</v>
      </c>
      <c r="H21" s="64">
        <f t="shared" ref="H21:H27" si="0">SUM(C21:G21)</f>
        <v>989594.94076923071</v>
      </c>
      <c r="I21" s="202" t="s">
        <v>679</v>
      </c>
    </row>
    <row r="22" spans="2:9">
      <c r="B22" s="16" t="s">
        <v>24</v>
      </c>
      <c r="C22" s="63">
        <f>VLOOKUP($B22,'Historic Metering Capex'!$B$25:$I$400,5,FALSE)</f>
        <v>2604957.6399999997</v>
      </c>
      <c r="D22" s="63">
        <f>VLOOKUP($B22,'Historic Metering Capex'!$B$25:$I$400,6,FALSE)</f>
        <v>1496850.7899999996</v>
      </c>
      <c r="E22" s="63">
        <f>VLOOKUP($B22,'Historic Metering Capex'!$B$25:$I$400,7,FALSE)</f>
        <v>45164.80999999999</v>
      </c>
      <c r="F22" s="63">
        <f>VLOOKUP($B22,'Historic Metering Capex'!$B$25:$I$400,8,FALSE)</f>
        <v>1.3642420526593924E-12</v>
      </c>
      <c r="G22" s="63">
        <f>'1314 Forecast Metering Capex'!C27</f>
        <v>0</v>
      </c>
      <c r="H22" s="64">
        <f t="shared" si="0"/>
        <v>4146973.2399999993</v>
      </c>
      <c r="I22" s="202" t="s">
        <v>717</v>
      </c>
    </row>
    <row r="23" spans="2:9" ht="38.25">
      <c r="B23" s="16" t="s">
        <v>25</v>
      </c>
      <c r="C23" s="63">
        <f>VLOOKUP($B23,'Historic Metering Capex'!$B$25:$I$400,5,FALSE)</f>
        <v>1023026.24</v>
      </c>
      <c r="D23" s="63">
        <f>VLOOKUP($B23,'Historic Metering Capex'!$B$25:$I$400,6,FALSE)</f>
        <v>257499.53</v>
      </c>
      <c r="E23" s="63">
        <f>VLOOKUP($B23,'Historic Metering Capex'!$B$25:$I$400,7,FALSE)</f>
        <v>638778.48999999976</v>
      </c>
      <c r="F23" s="63">
        <f>VLOOKUP($B23,'Historic Metering Capex'!$B$25:$I$400,8,FALSE)</f>
        <v>444753.6</v>
      </c>
      <c r="G23" s="63">
        <f>'1314 Forecast Metering Capex'!C28</f>
        <v>900000</v>
      </c>
      <c r="H23" s="64">
        <f t="shared" si="0"/>
        <v>3264057.86</v>
      </c>
      <c r="I23" s="202" t="s">
        <v>680</v>
      </c>
    </row>
    <row r="24" spans="2:9" ht="25.5">
      <c r="B24" s="16" t="s">
        <v>26</v>
      </c>
      <c r="C24" s="63">
        <f>VLOOKUP($B24,'Historic Metering Capex'!$B$25:$I$400,5,FALSE)</f>
        <v>163620.77000000008</v>
      </c>
      <c r="D24" s="63">
        <f>VLOOKUP($B24,'Historic Metering Capex'!$B$25:$I$400,6,FALSE)</f>
        <v>18414.09</v>
      </c>
      <c r="E24" s="63">
        <f>VLOOKUP($B24,'Historic Metering Capex'!$B$25:$I$400,7,FALSE)</f>
        <v>39280.149999999994</v>
      </c>
      <c r="F24" s="63">
        <f>VLOOKUP($B24,'Historic Metering Capex'!$B$25:$I$400,8,FALSE)</f>
        <v>23856.010000000002</v>
      </c>
      <c r="G24" s="63">
        <f>'1314 Forecast Metering Capex'!C29</f>
        <v>90000.076923076922</v>
      </c>
      <c r="H24" s="64">
        <f t="shared" si="0"/>
        <v>335171.09692307701</v>
      </c>
      <c r="I24" s="202" t="s">
        <v>681</v>
      </c>
    </row>
    <row r="25" spans="2:9" ht="38.25">
      <c r="B25" s="16" t="s">
        <v>27</v>
      </c>
      <c r="C25" s="63">
        <f>VLOOKUP($B25,'Historic Metering Capex'!$B$25:$I$400,5,FALSE)</f>
        <v>613739.89999999979</v>
      </c>
      <c r="D25" s="63">
        <f>VLOOKUP($B25,'Historic Metering Capex'!$B$25:$I$400,6,FALSE)</f>
        <v>446559.08999999991</v>
      </c>
      <c r="E25" s="63">
        <f>VLOOKUP($B25,'Historic Metering Capex'!$B$25:$I$400,7,FALSE)</f>
        <v>669922.58999999985</v>
      </c>
      <c r="F25" s="63">
        <f>VLOOKUP($B25,'Historic Metering Capex'!$B$25:$I$400,8,FALSE)</f>
        <v>675115.08000000031</v>
      </c>
      <c r="G25" s="63">
        <f>'1314 Forecast Metering Capex'!C30</f>
        <v>1540000</v>
      </c>
      <c r="H25" s="64">
        <f t="shared" si="0"/>
        <v>3945336.66</v>
      </c>
      <c r="I25" s="202" t="s">
        <v>682</v>
      </c>
    </row>
    <row r="26" spans="2:9">
      <c r="B26" s="16" t="s">
        <v>28</v>
      </c>
      <c r="C26" s="63">
        <f>VLOOKUP($B26,'Historic Metering Capex'!$B$25:$I$400,5,FALSE)</f>
        <v>184919.92</v>
      </c>
      <c r="D26" s="63">
        <f>VLOOKUP($B26,'Historic Metering Capex'!$B$25:$I$400,6,FALSE)</f>
        <v>71843.709999999992</v>
      </c>
      <c r="E26" s="63">
        <f>VLOOKUP($B26,'Historic Metering Capex'!$B$25:$I$400,7,FALSE)</f>
        <v>136746.63999999998</v>
      </c>
      <c r="F26" s="63">
        <f>VLOOKUP($B26,'Historic Metering Capex'!$B$25:$I$400,8,FALSE)</f>
        <v>0</v>
      </c>
      <c r="G26" s="63">
        <f>'1314 Forecast Metering Capex'!C31</f>
        <v>0</v>
      </c>
      <c r="H26" s="64">
        <f t="shared" si="0"/>
        <v>393510.27</v>
      </c>
      <c r="I26" s="202" t="s">
        <v>436</v>
      </c>
    </row>
    <row r="27" spans="2:9">
      <c r="B27" s="16" t="s">
        <v>29</v>
      </c>
      <c r="C27" s="63">
        <f>VLOOKUP($B27,'Historic Metering Capex'!$B$25:$I$400,5,FALSE)</f>
        <v>0</v>
      </c>
      <c r="D27" s="63">
        <f>VLOOKUP($B27,'Historic Metering Capex'!$B$25:$I$400,6,FALSE)</f>
        <v>2817.3599999999997</v>
      </c>
      <c r="E27" s="63">
        <f>VLOOKUP($B27,'Historic Metering Capex'!$B$25:$I$400,7,FALSE)</f>
        <v>1046019.9700000002</v>
      </c>
      <c r="F27" s="63">
        <f>VLOOKUP($B27,'Historic Metering Capex'!$B$25:$I$400,8,FALSE)</f>
        <v>481048.82999999996</v>
      </c>
      <c r="G27" s="63">
        <f>'1314 Forecast Metering Capex'!C32</f>
        <v>900000</v>
      </c>
      <c r="H27" s="64">
        <f t="shared" si="0"/>
        <v>2429886.16</v>
      </c>
      <c r="I27" s="202" t="s">
        <v>717</v>
      </c>
    </row>
    <row r="28" spans="2:9">
      <c r="B28" s="68" t="s">
        <v>32</v>
      </c>
      <c r="C28" s="69">
        <f t="shared" ref="C28:G28" si="1">SUM(C20:C27)</f>
        <v>6149224.6699999999</v>
      </c>
      <c r="D28" s="69">
        <f t="shared" si="1"/>
        <v>5143198.1500000004</v>
      </c>
      <c r="E28" s="69">
        <f t="shared" si="1"/>
        <v>5561852.6099999994</v>
      </c>
      <c r="F28" s="69">
        <f t="shared" si="1"/>
        <v>3821619.8</v>
      </c>
      <c r="G28" s="69">
        <f t="shared" si="1"/>
        <v>7107794.0103663132</v>
      </c>
      <c r="H28" s="69">
        <f>SUM(H20:H27)</f>
        <v>27783689.24036631</v>
      </c>
      <c r="I28" s="74"/>
    </row>
    <row r="29" spans="2:9" s="77" customFormat="1">
      <c r="B29" s="78" t="s">
        <v>433</v>
      </c>
      <c r="C29" s="80">
        <f>C28-'Historic Metering Capex'!F25</f>
        <v>0</v>
      </c>
      <c r="D29" s="80">
        <f>D28-'Historic Metering Capex'!G25</f>
        <v>0</v>
      </c>
      <c r="E29" s="80">
        <f>E28-'Historic Metering Capex'!H25</f>
        <v>0</v>
      </c>
      <c r="F29" s="80">
        <f>F28-'Historic Metering Capex'!I25</f>
        <v>0</v>
      </c>
      <c r="G29" s="80">
        <f>G28-'1314 Forecast Metering Capex'!C33</f>
        <v>0</v>
      </c>
      <c r="H29" s="79"/>
      <c r="I29" s="78"/>
    </row>
    <row r="30" spans="2:9">
      <c r="H30" s="70"/>
    </row>
    <row r="31" spans="2:9">
      <c r="B31" s="421" t="s">
        <v>469</v>
      </c>
      <c r="C31" s="421"/>
      <c r="D31" s="421"/>
      <c r="E31" s="421"/>
      <c r="F31" s="421"/>
      <c r="G31" s="421"/>
      <c r="H31" s="421"/>
      <c r="I31" s="421"/>
    </row>
    <row r="32" spans="2:9">
      <c r="B32" s="71"/>
      <c r="H32" s="70"/>
    </row>
    <row r="33" spans="2:9">
      <c r="B33" s="10" t="s">
        <v>25</v>
      </c>
      <c r="C33" s="65">
        <f>C23</f>
        <v>1023026.24</v>
      </c>
      <c r="D33" s="65">
        <f t="shared" ref="D33:H34" si="2">D23</f>
        <v>257499.53</v>
      </c>
      <c r="E33" s="65">
        <f t="shared" si="2"/>
        <v>638778.48999999976</v>
      </c>
      <c r="F33" s="65">
        <f t="shared" si="2"/>
        <v>444753.6</v>
      </c>
      <c r="G33" s="65">
        <f t="shared" si="2"/>
        <v>900000</v>
      </c>
      <c r="H33" s="67">
        <f t="shared" si="2"/>
        <v>3264057.86</v>
      </c>
    </row>
    <row r="34" spans="2:9">
      <c r="B34" s="10" t="s">
        <v>26</v>
      </c>
      <c r="C34" s="65">
        <f>C24</f>
        <v>163620.77000000008</v>
      </c>
      <c r="D34" s="65">
        <f t="shared" si="2"/>
        <v>18414.09</v>
      </c>
      <c r="E34" s="65">
        <f t="shared" si="2"/>
        <v>39280.149999999994</v>
      </c>
      <c r="F34" s="65">
        <f t="shared" si="2"/>
        <v>23856.010000000002</v>
      </c>
      <c r="G34" s="65">
        <f t="shared" si="2"/>
        <v>90000.076923076922</v>
      </c>
      <c r="H34" s="67">
        <f t="shared" si="2"/>
        <v>335171.09692307701</v>
      </c>
    </row>
    <row r="35" spans="2:9">
      <c r="B35" s="68" t="s">
        <v>684</v>
      </c>
      <c r="C35" s="69">
        <f>SUM(C33:C34)</f>
        <v>1186647.01</v>
      </c>
      <c r="D35" s="69">
        <f t="shared" ref="D35:H35" si="3">SUM(D33:D34)</f>
        <v>275913.62</v>
      </c>
      <c r="E35" s="69">
        <f t="shared" si="3"/>
        <v>678058.63999999978</v>
      </c>
      <c r="F35" s="69">
        <f t="shared" si="3"/>
        <v>468609.61</v>
      </c>
      <c r="G35" s="69">
        <f t="shared" si="3"/>
        <v>990000.07692307688</v>
      </c>
      <c r="H35" s="69">
        <f t="shared" si="3"/>
        <v>3599228.9569230769</v>
      </c>
    </row>
    <row r="36" spans="2:9">
      <c r="B36" s="203" t="s">
        <v>685</v>
      </c>
      <c r="C36" s="204">
        <f>C33/C35</f>
        <v>0.86211504464162425</v>
      </c>
      <c r="D36" s="204">
        <f t="shared" ref="D36:H36" si="4">D33/D35</f>
        <v>0.93326139535989561</v>
      </c>
      <c r="E36" s="204">
        <f t="shared" si="4"/>
        <v>0.94206968589029405</v>
      </c>
      <c r="F36" s="204">
        <f t="shared" si="4"/>
        <v>0.94909193176810858</v>
      </c>
      <c r="G36" s="204">
        <f t="shared" si="4"/>
        <v>0.90909083845448035</v>
      </c>
      <c r="H36" s="204">
        <f t="shared" si="4"/>
        <v>0.90687697255869781</v>
      </c>
    </row>
    <row r="37" spans="2:9">
      <c r="B37" s="71"/>
      <c r="H37" s="70"/>
    </row>
    <row r="38" spans="2:9">
      <c r="B38" s="10" t="s">
        <v>27</v>
      </c>
      <c r="C38" s="65">
        <f>C25</f>
        <v>613739.89999999979</v>
      </c>
      <c r="D38" s="65">
        <f>D25</f>
        <v>446559.08999999991</v>
      </c>
      <c r="E38" s="65">
        <f>E25</f>
        <v>669922.58999999985</v>
      </c>
      <c r="F38" s="65">
        <f>F25</f>
        <v>675115.08000000031</v>
      </c>
      <c r="G38" s="65">
        <f>G25</f>
        <v>1540000</v>
      </c>
      <c r="H38" s="67">
        <f>SUM(C38:G38)</f>
        <v>3945336.66</v>
      </c>
      <c r="I38" s="65"/>
    </row>
    <row r="39" spans="2:9">
      <c r="B39" s="70"/>
      <c r="H39" s="70"/>
    </row>
    <row r="40" spans="2:9">
      <c r="B40" s="68" t="s">
        <v>336</v>
      </c>
      <c r="C40" s="82">
        <f>C38*C36</f>
        <v>529114.40128684579</v>
      </c>
      <c r="D40" s="82">
        <f t="shared" ref="D40:H40" si="5">D38*D36</f>
        <v>416756.35944404511</v>
      </c>
      <c r="E40" s="82">
        <f t="shared" si="5"/>
        <v>631113.76393211214</v>
      </c>
      <c r="F40" s="82">
        <f t="shared" si="5"/>
        <v>640746.27544298151</v>
      </c>
      <c r="G40" s="82">
        <f t="shared" si="5"/>
        <v>1399999.8912198998</v>
      </c>
      <c r="H40" s="82">
        <f t="shared" si="5"/>
        <v>3577934.9659456448</v>
      </c>
      <c r="I40" s="81"/>
    </row>
    <row r="41" spans="2:9">
      <c r="C41" s="66"/>
      <c r="D41" s="66"/>
      <c r="E41" s="66"/>
      <c r="F41" s="66"/>
      <c r="G41" s="66"/>
      <c r="H41" s="70"/>
    </row>
    <row r="42" spans="2:9">
      <c r="B42" s="421" t="s">
        <v>467</v>
      </c>
      <c r="C42" s="421"/>
      <c r="D42" s="421"/>
      <c r="E42" s="421"/>
      <c r="F42" s="421"/>
      <c r="G42" s="421"/>
      <c r="H42" s="421"/>
      <c r="I42" s="421"/>
    </row>
    <row r="43" spans="2:9">
      <c r="B43" s="70"/>
      <c r="C43" s="72"/>
      <c r="D43" s="72"/>
      <c r="E43" s="72"/>
      <c r="F43" s="72"/>
      <c r="G43" s="72"/>
      <c r="H43" s="67"/>
      <c r="I43" s="65"/>
    </row>
    <row r="44" spans="2:9">
      <c r="B44" s="10" t="str">
        <f t="shared" ref="B44:H44" si="6">B20</f>
        <v>Project - MC101 - METERS - GROWTH</v>
      </c>
      <c r="C44" s="66">
        <f t="shared" si="6"/>
        <v>1371354.15</v>
      </c>
      <c r="D44" s="66">
        <f t="shared" si="6"/>
        <v>2647843.1400000006</v>
      </c>
      <c r="E44" s="66">
        <f t="shared" si="6"/>
        <v>2755043.09</v>
      </c>
      <c r="F44" s="66">
        <f t="shared" si="6"/>
        <v>1977125.18</v>
      </c>
      <c r="G44" s="66">
        <f t="shared" si="6"/>
        <v>3527793.4526740052</v>
      </c>
      <c r="H44" s="72">
        <f t="shared" si="6"/>
        <v>12279159.012674006</v>
      </c>
      <c r="I44" s="65"/>
    </row>
    <row r="45" spans="2:9">
      <c r="B45" s="10" t="str">
        <f t="shared" ref="B45:H45" si="7">B23</f>
        <v>Project - MC104 - METERS RENEWAL</v>
      </c>
      <c r="C45" s="66">
        <f t="shared" si="7"/>
        <v>1023026.24</v>
      </c>
      <c r="D45" s="66">
        <f t="shared" si="7"/>
        <v>257499.53</v>
      </c>
      <c r="E45" s="66">
        <f t="shared" si="7"/>
        <v>638778.48999999976</v>
      </c>
      <c r="F45" s="66">
        <f t="shared" si="7"/>
        <v>444753.6</v>
      </c>
      <c r="G45" s="66">
        <f t="shared" si="7"/>
        <v>900000</v>
      </c>
      <c r="H45" s="72">
        <f t="shared" si="7"/>
        <v>3264057.86</v>
      </c>
      <c r="I45" s="65"/>
    </row>
    <row r="46" spans="2:9">
      <c r="B46" s="10" t="str">
        <f>B25</f>
        <v>Project - MC106 - LABOUR (METER/RELAY RENEWAL)</v>
      </c>
      <c r="C46" s="66">
        <f>C40</f>
        <v>529114.40128684579</v>
      </c>
      <c r="D46" s="66">
        <f t="shared" ref="D46:G46" si="8">D40</f>
        <v>416756.35944404511</v>
      </c>
      <c r="E46" s="66">
        <f t="shared" si="8"/>
        <v>631113.76393211214</v>
      </c>
      <c r="F46" s="66">
        <f t="shared" si="8"/>
        <v>640746.27544298151</v>
      </c>
      <c r="G46" s="66">
        <f t="shared" si="8"/>
        <v>1399999.8912198998</v>
      </c>
      <c r="H46" s="72">
        <f>H40</f>
        <v>3577934.9659456448</v>
      </c>
      <c r="I46" s="65"/>
    </row>
    <row r="47" spans="2:9">
      <c r="B47" s="10" t="str">
        <f>B26</f>
        <v>Project - MC107 - TEST EQUIPMENT</v>
      </c>
      <c r="C47" s="66">
        <f t="shared" ref="C47:H47" si="9">C26</f>
        <v>184919.92</v>
      </c>
      <c r="D47" s="66">
        <f t="shared" si="9"/>
        <v>71843.709999999992</v>
      </c>
      <c r="E47" s="66">
        <f t="shared" si="9"/>
        <v>136746.63999999998</v>
      </c>
      <c r="F47" s="66">
        <f t="shared" si="9"/>
        <v>0</v>
      </c>
      <c r="G47" s="66">
        <f t="shared" si="9"/>
        <v>0</v>
      </c>
      <c r="H47" s="72">
        <f t="shared" si="9"/>
        <v>393510.27</v>
      </c>
      <c r="I47" s="65"/>
    </row>
    <row r="48" spans="2:9">
      <c r="B48" s="68" t="s">
        <v>437</v>
      </c>
      <c r="C48" s="82">
        <f>SUM(C44:C47)</f>
        <v>3108414.7112868456</v>
      </c>
      <c r="D48" s="82">
        <f t="shared" ref="D48:H48" si="10">SUM(D44:D47)</f>
        <v>3393942.7394440453</v>
      </c>
      <c r="E48" s="82">
        <f t="shared" si="10"/>
        <v>4161681.9839321119</v>
      </c>
      <c r="F48" s="82">
        <f t="shared" si="10"/>
        <v>3062625.0554429814</v>
      </c>
      <c r="G48" s="82">
        <f t="shared" si="10"/>
        <v>5827793.3438939052</v>
      </c>
      <c r="H48" s="82">
        <f t="shared" si="10"/>
        <v>19514662.108619649</v>
      </c>
      <c r="I48" s="65"/>
    </row>
    <row r="49" spans="2:9">
      <c r="B49" s="70"/>
      <c r="C49" s="72"/>
      <c r="D49" s="72"/>
      <c r="E49" s="72"/>
      <c r="F49" s="72"/>
      <c r="G49" s="72"/>
      <c r="H49" s="67"/>
      <c r="I49" s="65"/>
    </row>
    <row r="50" spans="2:9" ht="13.5" thickBot="1">
      <c r="B50" s="73" t="s">
        <v>335</v>
      </c>
      <c r="C50" s="85">
        <f t="shared" ref="C50:H50" si="11">C48/C28</f>
        <v>0.50549701435560745</v>
      </c>
      <c r="D50" s="85">
        <f t="shared" si="11"/>
        <v>0.65988955518737791</v>
      </c>
      <c r="E50" s="85">
        <f t="shared" si="11"/>
        <v>0.74825463307847573</v>
      </c>
      <c r="F50" s="85">
        <f t="shared" si="11"/>
        <v>0.80139449126859286</v>
      </c>
      <c r="G50" s="85">
        <f t="shared" si="11"/>
        <v>0.81991590293618533</v>
      </c>
      <c r="H50" s="341">
        <f t="shared" si="11"/>
        <v>0.70237836090778138</v>
      </c>
      <c r="I50" s="65"/>
    </row>
    <row r="51" spans="2:9">
      <c r="B51" s="70"/>
      <c r="C51" s="72"/>
      <c r="D51" s="72"/>
      <c r="E51" s="72"/>
      <c r="F51" s="72"/>
      <c r="G51" s="72"/>
      <c r="H51" s="67"/>
      <c r="I51" s="65"/>
    </row>
    <row r="52" spans="2:9">
      <c r="B52" s="325" t="s">
        <v>793</v>
      </c>
      <c r="C52" s="72"/>
      <c r="D52" s="72"/>
      <c r="E52" s="72"/>
      <c r="F52" s="72"/>
      <c r="G52" s="72"/>
      <c r="H52" s="67"/>
      <c r="I52" s="65"/>
    </row>
    <row r="53" spans="2:9">
      <c r="B53" s="76" t="s">
        <v>795</v>
      </c>
      <c r="C53" s="72"/>
      <c r="D53" s="72"/>
      <c r="E53" s="72"/>
      <c r="F53" s="72"/>
      <c r="G53" s="72"/>
      <c r="H53" s="67"/>
      <c r="I53" s="65"/>
    </row>
  </sheetData>
  <mergeCells count="9">
    <mergeCell ref="B18:I18"/>
    <mergeCell ref="B31:I31"/>
    <mergeCell ref="B42:I42"/>
    <mergeCell ref="B6:I6"/>
    <mergeCell ref="B8:I8"/>
    <mergeCell ref="B9:I9"/>
    <mergeCell ref="B10:I10"/>
    <mergeCell ref="B11:I11"/>
    <mergeCell ref="B13:I13"/>
  </mergeCells>
  <pageMargins left="0.7" right="0.7" top="0.75" bottom="0.75" header="0.3" footer="0.3"/>
  <pageSetup paperSize="9"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02"/>
  <sheetViews>
    <sheetView showGridLines="0" workbookViewId="0"/>
  </sheetViews>
  <sheetFormatPr defaultColWidth="9.140625" defaultRowHeight="12.75" outlineLevelRow="1" outlineLevelCol="1"/>
  <cols>
    <col min="1" max="1" width="3" style="1" customWidth="1"/>
    <col min="2" max="2" width="60.28515625" style="10" bestFit="1" customWidth="1"/>
    <col min="3" max="9" width="12.28515625" style="10" customWidth="1"/>
    <col min="10" max="10" width="4.85546875" style="15" customWidth="1"/>
    <col min="11" max="12" width="12.28515625" style="10" customWidth="1"/>
    <col min="13" max="15" width="12.28515625" style="10" hidden="1" customWidth="1" outlineLevel="1"/>
    <col min="16" max="16" width="12.28515625" style="10" customWidth="1" collapsed="1"/>
    <col min="17" max="17" width="12.28515625" style="10" customWidth="1"/>
    <col min="18" max="20" width="12.28515625" style="10" hidden="1" customWidth="1" outlineLevel="1"/>
    <col min="21" max="21" width="12.28515625" style="10" customWidth="1" collapsed="1"/>
    <col min="22" max="22" width="12.28515625" style="10" customWidth="1"/>
    <col min="23" max="24" width="12.28515625" style="10" hidden="1" customWidth="1" outlineLevel="1"/>
    <col min="25" max="25" width="12.28515625" style="10" customWidth="1" collapsed="1"/>
    <col min="26" max="26" width="12.28515625" style="10" customWidth="1"/>
    <col min="27" max="30" width="12.28515625" style="10" hidden="1" customWidth="1" outlineLevel="1"/>
    <col min="31" max="31" width="12.28515625" style="10" customWidth="1" collapsed="1"/>
    <col min="32" max="32" width="12.28515625" style="10" customWidth="1"/>
    <col min="33" max="36" width="12.28515625" style="10" hidden="1" customWidth="1" outlineLevel="1"/>
    <col min="37" max="37" width="12.28515625" style="10" customWidth="1" collapsed="1"/>
    <col min="38" max="38" width="12.28515625" style="10" customWidth="1"/>
    <col min="39" max="42" width="12.28515625" style="10" hidden="1" customWidth="1" outlineLevel="1"/>
    <col min="43" max="43" width="12.28515625" style="10" customWidth="1" collapsed="1"/>
    <col min="44" max="44" width="12.28515625" style="10" customWidth="1"/>
    <col min="45" max="48" width="17.28515625" style="10" hidden="1" customWidth="1" outlineLevel="1"/>
    <col min="49" max="49" width="9.140625" style="1" collapsed="1"/>
    <col min="50" max="16384" width="9.140625" style="1"/>
  </cols>
  <sheetData>
    <row r="1" spans="1:20">
      <c r="I1" s="322"/>
    </row>
    <row r="2" spans="1:20" ht="15.75">
      <c r="A2" s="5" t="s">
        <v>408</v>
      </c>
    </row>
    <row r="3" spans="1:20" ht="15.75">
      <c r="A3" s="5" t="s">
        <v>834</v>
      </c>
    </row>
    <row r="4" spans="1:20" ht="15.75">
      <c r="A4" s="6" t="s">
        <v>1120</v>
      </c>
    </row>
    <row r="6" spans="1:20" ht="29.25" customHeight="1">
      <c r="B6" s="381" t="s">
        <v>1091</v>
      </c>
      <c r="C6" s="382"/>
      <c r="D6" s="382"/>
      <c r="E6" s="382"/>
      <c r="F6" s="382"/>
      <c r="G6" s="382"/>
      <c r="H6" s="382"/>
      <c r="I6" s="383"/>
      <c r="J6" s="10"/>
    </row>
    <row r="8" spans="1:20">
      <c r="B8" s="381" t="s">
        <v>30</v>
      </c>
      <c r="C8" s="382"/>
      <c r="D8" s="382"/>
      <c r="E8" s="382"/>
      <c r="F8" s="382"/>
      <c r="G8" s="382"/>
      <c r="H8" s="382"/>
      <c r="I8" s="383"/>
    </row>
    <row r="9" spans="1:20">
      <c r="B9" s="434" t="s">
        <v>1092</v>
      </c>
      <c r="C9" s="435"/>
      <c r="D9" s="435"/>
      <c r="E9" s="435"/>
      <c r="F9" s="435"/>
      <c r="G9" s="435"/>
      <c r="H9" s="435"/>
      <c r="I9" s="436"/>
    </row>
    <row r="11" spans="1:20">
      <c r="B11" s="62" t="s">
        <v>1093</v>
      </c>
      <c r="C11" s="62"/>
      <c r="D11" s="175"/>
      <c r="E11" s="175"/>
      <c r="F11" s="175"/>
      <c r="G11" s="175"/>
      <c r="H11" s="175"/>
      <c r="I11" s="175"/>
    </row>
    <row r="12" spans="1:20" ht="13.5" thickBot="1"/>
    <row r="13" spans="1:20" hidden="1" outlineLevel="1">
      <c r="B13" s="381" t="s">
        <v>409</v>
      </c>
      <c r="C13" s="383"/>
      <c r="D13" s="1"/>
      <c r="E13" s="1"/>
      <c r="F13" s="1"/>
      <c r="G13" s="1"/>
      <c r="H13" s="1"/>
      <c r="I13" s="1"/>
      <c r="J13" s="38"/>
      <c r="K13" s="1"/>
      <c r="L13" s="1"/>
      <c r="M13" s="1"/>
      <c r="N13" s="1"/>
      <c r="O13" s="1"/>
      <c r="P13" s="1"/>
      <c r="Q13" s="1"/>
      <c r="R13" s="1"/>
      <c r="S13" s="1"/>
      <c r="T13" s="1"/>
    </row>
    <row r="14" spans="1:20" ht="25.5" hidden="1" outlineLevel="1">
      <c r="B14" s="13" t="s">
        <v>0</v>
      </c>
      <c r="C14" s="14" t="s">
        <v>1</v>
      </c>
      <c r="D14" s="1"/>
      <c r="E14" s="1"/>
      <c r="F14" s="1"/>
      <c r="G14" s="1"/>
      <c r="H14" s="1"/>
      <c r="I14" s="1"/>
      <c r="J14" s="38"/>
      <c r="K14" s="1"/>
      <c r="L14" s="1"/>
      <c r="M14" s="1"/>
      <c r="N14" s="1"/>
      <c r="O14" s="1"/>
      <c r="P14" s="1"/>
      <c r="Q14" s="1"/>
      <c r="R14" s="1"/>
      <c r="S14" s="1"/>
      <c r="T14" s="1"/>
    </row>
    <row r="15" spans="1:20" hidden="1" outlineLevel="1">
      <c r="B15" s="13" t="s">
        <v>2</v>
      </c>
      <c r="C15" s="14" t="s">
        <v>3</v>
      </c>
      <c r="D15" s="1"/>
      <c r="E15" s="1"/>
      <c r="F15" s="1"/>
      <c r="G15" s="1"/>
      <c r="H15" s="1"/>
      <c r="I15" s="1"/>
      <c r="J15" s="38"/>
      <c r="K15" s="1"/>
      <c r="L15" s="1"/>
      <c r="M15" s="1"/>
      <c r="N15" s="1"/>
      <c r="O15" s="1"/>
      <c r="P15" s="1"/>
      <c r="Q15" s="1"/>
      <c r="R15" s="1"/>
      <c r="S15" s="1"/>
      <c r="T15" s="1"/>
    </row>
    <row r="16" spans="1:20" hidden="1" outlineLevel="1">
      <c r="B16" s="13" t="s">
        <v>4</v>
      </c>
      <c r="C16" s="14" t="s">
        <v>5</v>
      </c>
      <c r="D16" s="1"/>
      <c r="E16" s="1"/>
      <c r="F16" s="1"/>
      <c r="G16" s="1"/>
      <c r="H16" s="1"/>
      <c r="I16" s="1"/>
      <c r="J16" s="38"/>
      <c r="K16" s="1"/>
      <c r="L16" s="1"/>
      <c r="M16" s="1"/>
      <c r="N16" s="1"/>
      <c r="O16" s="1"/>
      <c r="P16" s="1"/>
      <c r="Q16" s="1"/>
      <c r="R16" s="1"/>
      <c r="S16" s="1"/>
      <c r="T16" s="1"/>
    </row>
    <row r="17" spans="2:49" hidden="1" outlineLevel="1">
      <c r="B17" s="13" t="s">
        <v>6</v>
      </c>
      <c r="C17" s="14" t="s">
        <v>7</v>
      </c>
      <c r="D17" s="1"/>
      <c r="E17" s="1"/>
      <c r="F17" s="1"/>
      <c r="G17" s="1"/>
      <c r="H17" s="1"/>
      <c r="I17" s="1"/>
      <c r="J17" s="38"/>
      <c r="K17" s="1"/>
      <c r="L17" s="1"/>
      <c r="M17" s="1"/>
      <c r="N17" s="1"/>
      <c r="O17" s="1"/>
      <c r="P17" s="1"/>
      <c r="Q17" s="1"/>
      <c r="R17" s="1"/>
      <c r="S17" s="1"/>
      <c r="T17" s="1"/>
    </row>
    <row r="18" spans="2:49" hidden="1" outlineLevel="1">
      <c r="B18" s="13" t="s">
        <v>8</v>
      </c>
      <c r="C18" s="14" t="s">
        <v>9</v>
      </c>
      <c r="K18" s="1"/>
      <c r="L18" s="15"/>
    </row>
    <row r="19" spans="2:49" hidden="1" outlineLevel="1">
      <c r="B19" s="13" t="s">
        <v>10</v>
      </c>
      <c r="C19" s="14" t="s">
        <v>337</v>
      </c>
      <c r="K19" s="1"/>
      <c r="L19" s="15"/>
    </row>
    <row r="20" spans="2:49" ht="25.5" hidden="1" outlineLevel="1">
      <c r="B20" s="13" t="s">
        <v>11</v>
      </c>
      <c r="C20" s="14" t="s">
        <v>12</v>
      </c>
      <c r="K20" s="1"/>
      <c r="L20" s="15"/>
    </row>
    <row r="21" spans="2:49" ht="25.5" hidden="1" outlineLevel="1">
      <c r="B21" s="13" t="s">
        <v>13</v>
      </c>
      <c r="C21" s="14" t="s">
        <v>14</v>
      </c>
      <c r="K21" s="1"/>
      <c r="L21" s="15"/>
    </row>
    <row r="22" spans="2:49" ht="13.5" hidden="1" outlineLevel="1" thickBot="1">
      <c r="L22" s="16"/>
    </row>
    <row r="23" spans="2:49" collapsed="1">
      <c r="C23" s="41" t="s">
        <v>15</v>
      </c>
      <c r="D23" s="42" t="s">
        <v>16</v>
      </c>
      <c r="E23" s="42" t="s">
        <v>17</v>
      </c>
      <c r="F23" s="42" t="s">
        <v>18</v>
      </c>
      <c r="G23" s="42" t="s">
        <v>19</v>
      </c>
      <c r="H23" s="42" t="s">
        <v>20</v>
      </c>
      <c r="I23" s="43" t="s">
        <v>21</v>
      </c>
      <c r="K23" s="428" t="s">
        <v>15</v>
      </c>
      <c r="L23" s="429"/>
      <c r="M23" s="429"/>
      <c r="N23" s="429"/>
      <c r="O23" s="430"/>
      <c r="P23" s="428" t="s">
        <v>16</v>
      </c>
      <c r="Q23" s="429"/>
      <c r="R23" s="429"/>
      <c r="S23" s="429"/>
      <c r="T23" s="430"/>
      <c r="U23" s="428" t="s">
        <v>17</v>
      </c>
      <c r="V23" s="429"/>
      <c r="W23" s="429"/>
      <c r="X23" s="430"/>
      <c r="Y23" s="428" t="s">
        <v>18</v>
      </c>
      <c r="Z23" s="429"/>
      <c r="AA23" s="429"/>
      <c r="AB23" s="429"/>
      <c r="AC23" s="429"/>
      <c r="AD23" s="430"/>
      <c r="AE23" s="428" t="s">
        <v>19</v>
      </c>
      <c r="AF23" s="429"/>
      <c r="AG23" s="429"/>
      <c r="AH23" s="429"/>
      <c r="AI23" s="429"/>
      <c r="AJ23" s="430"/>
      <c r="AK23" s="428" t="s">
        <v>20</v>
      </c>
      <c r="AL23" s="429"/>
      <c r="AM23" s="429"/>
      <c r="AN23" s="429"/>
      <c r="AO23" s="429"/>
      <c r="AP23" s="430"/>
      <c r="AQ23" s="428" t="s">
        <v>21</v>
      </c>
      <c r="AR23" s="429"/>
      <c r="AS23" s="429"/>
      <c r="AT23" s="429"/>
      <c r="AU23" s="429"/>
      <c r="AV23" s="430"/>
      <c r="AW23" s="58"/>
    </row>
    <row r="24" spans="2:49" ht="26.25" thickBot="1">
      <c r="C24" s="431" t="s">
        <v>411</v>
      </c>
      <c r="D24" s="432"/>
      <c r="E24" s="432"/>
      <c r="F24" s="432"/>
      <c r="G24" s="432"/>
      <c r="H24" s="432"/>
      <c r="I24" s="433"/>
      <c r="K24" s="33" t="s">
        <v>338</v>
      </c>
      <c r="L24" s="34" t="s">
        <v>410</v>
      </c>
      <c r="M24" s="34" t="s">
        <v>339</v>
      </c>
      <c r="N24" s="34" t="s">
        <v>340</v>
      </c>
      <c r="O24" s="35" t="s">
        <v>341</v>
      </c>
      <c r="P24" s="33" t="s">
        <v>338</v>
      </c>
      <c r="Q24" s="34" t="s">
        <v>410</v>
      </c>
      <c r="R24" s="34" t="s">
        <v>339</v>
      </c>
      <c r="S24" s="34" t="s">
        <v>340</v>
      </c>
      <c r="T24" s="35" t="s">
        <v>341</v>
      </c>
      <c r="U24" s="33" t="s">
        <v>338</v>
      </c>
      <c r="V24" s="34" t="s">
        <v>410</v>
      </c>
      <c r="W24" s="34" t="s">
        <v>339</v>
      </c>
      <c r="X24" s="35" t="s">
        <v>341</v>
      </c>
      <c r="Y24" s="33" t="s">
        <v>338</v>
      </c>
      <c r="Z24" s="34" t="s">
        <v>410</v>
      </c>
      <c r="AA24" s="34" t="s">
        <v>339</v>
      </c>
      <c r="AB24" s="34" t="s">
        <v>340</v>
      </c>
      <c r="AC24" s="34" t="s">
        <v>342</v>
      </c>
      <c r="AD24" s="35" t="s">
        <v>341</v>
      </c>
      <c r="AE24" s="33" t="s">
        <v>338</v>
      </c>
      <c r="AF24" s="34" t="s">
        <v>410</v>
      </c>
      <c r="AG24" s="34" t="s">
        <v>339</v>
      </c>
      <c r="AH24" s="34" t="s">
        <v>340</v>
      </c>
      <c r="AI24" s="34" t="s">
        <v>342</v>
      </c>
      <c r="AJ24" s="35" t="s">
        <v>341</v>
      </c>
      <c r="AK24" s="33" t="s">
        <v>338</v>
      </c>
      <c r="AL24" s="34" t="s">
        <v>410</v>
      </c>
      <c r="AM24" s="34" t="s">
        <v>339</v>
      </c>
      <c r="AN24" s="34" t="s">
        <v>340</v>
      </c>
      <c r="AO24" s="34" t="s">
        <v>342</v>
      </c>
      <c r="AP24" s="35" t="s">
        <v>341</v>
      </c>
      <c r="AQ24" s="33" t="s">
        <v>338</v>
      </c>
      <c r="AR24" s="34" t="s">
        <v>410</v>
      </c>
      <c r="AS24" s="34" t="s">
        <v>339</v>
      </c>
      <c r="AT24" s="34" t="s">
        <v>340</v>
      </c>
      <c r="AU24" s="34" t="s">
        <v>342</v>
      </c>
      <c r="AV24" s="35" t="s">
        <v>341</v>
      </c>
      <c r="AW24" s="58"/>
    </row>
    <row r="25" spans="2:49" s="2" customFormat="1" ht="13.5" thickBot="1">
      <c r="B25" s="49" t="s">
        <v>412</v>
      </c>
      <c r="C25" s="50">
        <f>SUM(C26,C66,C82,C197,C289,C304,C357,C369)</f>
        <v>6714902.7599999998</v>
      </c>
      <c r="D25" s="50">
        <f t="shared" ref="D25:I25" si="0">SUM(D26,D66,D82,D197,D289,D304,D357,D369)</f>
        <v>5205746.4600000009</v>
      </c>
      <c r="E25" s="50">
        <f t="shared" si="0"/>
        <v>4914569.25</v>
      </c>
      <c r="F25" s="50">
        <f t="shared" si="0"/>
        <v>6149224.6699999999</v>
      </c>
      <c r="G25" s="50">
        <f t="shared" si="0"/>
        <v>5143198.1500000004</v>
      </c>
      <c r="H25" s="50">
        <f t="shared" si="0"/>
        <v>5561852.6099999994</v>
      </c>
      <c r="I25" s="50">
        <f t="shared" si="0"/>
        <v>3821619.8</v>
      </c>
      <c r="J25" s="39"/>
      <c r="K25" s="50">
        <f t="shared" ref="K25" si="1">SUM(K26,K66,K82,K197,K289,K304,K357,K369)</f>
        <v>1302577.0099999998</v>
      </c>
      <c r="L25" s="50">
        <f t="shared" ref="L25" si="2">SUM(L26,L66,L82,L197,L289,L304,L357,L369)</f>
        <v>5412325.75</v>
      </c>
      <c r="M25" s="50">
        <f t="shared" ref="M25" si="3">SUM(M26,M66,M82,M197,M289,M304,M357,M369)</f>
        <v>5369573.7699999996</v>
      </c>
      <c r="N25" s="50">
        <f t="shared" ref="N25" si="4">SUM(N26,N66,N82,N197,N289,N304,N357,N369)</f>
        <v>8444</v>
      </c>
      <c r="O25" s="50">
        <f t="shared" ref="O25" si="5">SUM(O26,O66,O82,O197,O289,O304,O357,O369)</f>
        <v>34307.979999999981</v>
      </c>
      <c r="P25" s="50">
        <f t="shared" ref="P25" si="6">SUM(P26,P66,P82,P197,P289,P304,P357,P369)</f>
        <v>1392992.8800000006</v>
      </c>
      <c r="Q25" s="50">
        <f t="shared" ref="Q25" si="7">SUM(Q26,Q66,Q82,Q197,Q289,Q304,Q357,Q369)</f>
        <v>3812753.58</v>
      </c>
      <c r="R25" s="50">
        <f t="shared" ref="R25" si="8">SUM(R26,R66,R82,R197,R289,R304,R357,R369)</f>
        <v>3805983.58</v>
      </c>
      <c r="S25" s="50">
        <f t="shared" ref="S25" si="9">SUM(S26,S66,S82,S197,S289,S304,S357,S369)</f>
        <v>6500</v>
      </c>
      <c r="T25" s="50">
        <f t="shared" ref="T25" si="10">SUM(T26,T66,T82,T197,T289,T304,T357,T369)</f>
        <v>270</v>
      </c>
      <c r="U25" s="50">
        <f t="shared" ref="U25" si="11">SUM(U26,U66,U82,U197,U289,U304,U357,U369)</f>
        <v>1144201.4300000002</v>
      </c>
      <c r="V25" s="50">
        <f t="shared" ref="V25" si="12">SUM(V26,V66,V82,V197,V289,V304,V357,V369)</f>
        <v>3770367.82</v>
      </c>
      <c r="W25" s="50">
        <f t="shared" ref="W25" si="13">SUM(W26,W66,W82,W197,W289,W304,W357,W369)</f>
        <v>3765681.2499999995</v>
      </c>
      <c r="X25" s="50">
        <f t="shared" ref="X25" si="14">SUM(X26,X66,X82,X197,X289,X304,X357,X369)</f>
        <v>4686.57</v>
      </c>
      <c r="Y25" s="50">
        <f t="shared" ref="Y25" si="15">SUM(Y26,Y66,Y82,Y197,Y289,Y304,Y357,Y369)</f>
        <v>1079315.9499999997</v>
      </c>
      <c r="Z25" s="50">
        <f t="shared" ref="Z25" si="16">SUM(Z26,Z66,Z82,Z197,Z289,Z304,Z357,Z369)</f>
        <v>5069908.7200000007</v>
      </c>
      <c r="AA25" s="50">
        <f t="shared" ref="AA25" si="17">SUM(AA26,AA66,AA82,AA197,AA289,AA304,AA357,AA369)</f>
        <v>4834923.1000000006</v>
      </c>
      <c r="AB25" s="50">
        <f t="shared" ref="AB25" si="18">SUM(AB26,AB66,AB82,AB197,AB289,AB304,AB357,AB369)</f>
        <v>29468</v>
      </c>
      <c r="AC25" s="50">
        <f t="shared" ref="AC25" si="19">SUM(AC26,AC66,AC82,AC197,AC289,AC304,AC357,AC369)</f>
        <v>201272.12</v>
      </c>
      <c r="AD25" s="50">
        <f t="shared" ref="AD25" si="20">SUM(AD26,AD66,AD82,AD197,AD289,AD304,AD357,AD369)</f>
        <v>4245.5</v>
      </c>
      <c r="AE25" s="50">
        <f t="shared" ref="AE25" si="21">SUM(AE26,AE66,AE82,AE197,AE289,AE304,AE357,AE369)</f>
        <v>1323677.68</v>
      </c>
      <c r="AF25" s="50">
        <f t="shared" ref="AF25" si="22">SUM(AF26,AF66,AF82,AF197,AF289,AF304,AF357,AF369)</f>
        <v>3819520.47</v>
      </c>
      <c r="AG25" s="50">
        <f t="shared" ref="AG25" si="23">SUM(AG26,AG66,AG82,AG197,AG289,AG304,AG357,AG369)</f>
        <v>3629157.46</v>
      </c>
      <c r="AH25" s="50">
        <f t="shared" ref="AH25" si="24">SUM(AH26,AH66,AH82,AH197,AH289,AH304,AH357,AH369)</f>
        <v>32734</v>
      </c>
      <c r="AI25" s="50">
        <f t="shared" ref="AI25" si="25">SUM(AI26,AI66,AI82,AI197,AI289,AI304,AI357,AI369)</f>
        <v>76092.7</v>
      </c>
      <c r="AJ25" s="50">
        <f t="shared" ref="AJ25" si="26">SUM(AJ26,AJ66,AJ82,AJ197,AJ289,AJ304,AJ357,AJ369)</f>
        <v>81536.31</v>
      </c>
      <c r="AK25" s="50">
        <f t="shared" ref="AK25" si="27">SUM(AK26,AK66,AK82,AK197,AK289,AK304,AK357,AK369)</f>
        <v>1522884.21</v>
      </c>
      <c r="AL25" s="50">
        <f t="shared" ref="AL25" si="28">SUM(AL26,AL66,AL82,AL197,AL289,AL304,AL357,AL369)</f>
        <v>4038968.4</v>
      </c>
      <c r="AM25" s="50">
        <f t="shared" ref="AM25" si="29">SUM(AM26,AM66,AM82,AM197,AM289,AM304,AM357,AM369)</f>
        <v>4001933.9799999995</v>
      </c>
      <c r="AN25" s="50">
        <f t="shared" ref="AN25" si="30">SUM(AN26,AN66,AN82,AN197,AN289,AN304,AN357,AN369)</f>
        <v>33840.47</v>
      </c>
      <c r="AO25" s="50">
        <f t="shared" ref="AO25" si="31">SUM(AO26,AO66,AO82,AO197,AO289,AO304,AO357,AO369)</f>
        <v>-11060</v>
      </c>
      <c r="AP25" s="50">
        <f t="shared" ref="AP25" si="32">SUM(AP26,AP66,AP82,AP197,AP289,AP304,AP357,AP369)</f>
        <v>14253.950000000012</v>
      </c>
      <c r="AQ25" s="50">
        <f t="shared" ref="AQ25" si="33">SUM(AQ26,AQ66,AQ82,AQ197,AQ289,AQ304,AQ357,AQ369)</f>
        <v>980024.30000000028</v>
      </c>
      <c r="AR25" s="50">
        <f t="shared" ref="AR25" si="34">SUM(AR26,AR66,AR82,AR197,AR289,AR304,AR357,AR369)</f>
        <v>2841595.5</v>
      </c>
      <c r="AS25" s="50">
        <f t="shared" ref="AS25" si="35">SUM(AS26,AS66,AS82,AS197,AS289,AS304,AS357,AS369)</f>
        <v>2828365.4</v>
      </c>
      <c r="AT25" s="50">
        <f t="shared" ref="AT25" si="36">SUM(AT26,AT66,AT82,AT197,AT289,AT304,AT357,AT369)</f>
        <v>12443.3</v>
      </c>
      <c r="AU25" s="50">
        <f t="shared" ref="AU25" si="37">SUM(AU26,AU66,AU82,AU197,AU289,AU304,AU357,AU369)</f>
        <v>818.19</v>
      </c>
      <c r="AV25" s="59">
        <f t="shared" ref="AV25" si="38">SUM(AV26,AV66,AV82,AV197,AV289,AV304,AV357,AV369)</f>
        <v>-31.390000000001237</v>
      </c>
      <c r="AW25" s="60"/>
    </row>
    <row r="26" spans="2:49" s="2" customFormat="1">
      <c r="B26" s="26" t="s">
        <v>22</v>
      </c>
      <c r="C26" s="44">
        <f>SUM(K26:L26)</f>
        <v>1466961.0499999996</v>
      </c>
      <c r="D26" s="45">
        <f>SUM(P26:Q26)</f>
        <v>1244535.19</v>
      </c>
      <c r="E26" s="45">
        <f>SUM(U26:V26)</f>
        <v>1103831.2699999998</v>
      </c>
      <c r="F26" s="45">
        <f>SUM(Y26:Z26)</f>
        <v>1371354.15</v>
      </c>
      <c r="G26" s="45">
        <f>SUM(AE26:AF26)</f>
        <v>2647843.1400000006</v>
      </c>
      <c r="H26" s="45">
        <f>SUM(AK26:AL26)</f>
        <v>2755043.09</v>
      </c>
      <c r="I26" s="46">
        <f>SUM(AQ26:AR26)</f>
        <v>1977125.18</v>
      </c>
      <c r="J26" s="39"/>
      <c r="K26" s="29">
        <v>0</v>
      </c>
      <c r="L26" s="30">
        <f>SUM(M26:O26)</f>
        <v>1466961.0499999996</v>
      </c>
      <c r="M26" s="30">
        <v>1466961.0499999996</v>
      </c>
      <c r="N26" s="30">
        <v>0</v>
      </c>
      <c r="O26" s="31">
        <v>0</v>
      </c>
      <c r="P26" s="29">
        <v>0</v>
      </c>
      <c r="Q26" s="30">
        <f>SUM(R26:T26)</f>
        <v>1244535.19</v>
      </c>
      <c r="R26" s="30">
        <v>1244535.19</v>
      </c>
      <c r="S26" s="30">
        <v>0</v>
      </c>
      <c r="T26" s="31">
        <v>0</v>
      </c>
      <c r="U26" s="29">
        <v>0</v>
      </c>
      <c r="V26" s="30">
        <f>SUM(W26:X26)</f>
        <v>1103831.2699999998</v>
      </c>
      <c r="W26" s="30">
        <v>1103831.2699999998</v>
      </c>
      <c r="X26" s="31">
        <v>0</v>
      </c>
      <c r="Y26" s="29">
        <v>0</v>
      </c>
      <c r="Z26" s="30">
        <f>SUM(AA26:AD26)</f>
        <v>1371354.15</v>
      </c>
      <c r="AA26" s="30">
        <v>1371354.15</v>
      </c>
      <c r="AB26" s="30">
        <v>0</v>
      </c>
      <c r="AC26" s="30">
        <v>0</v>
      </c>
      <c r="AD26" s="31">
        <v>0</v>
      </c>
      <c r="AE26" s="29">
        <v>0</v>
      </c>
      <c r="AF26" s="30">
        <f>SUM(AG26:AJ26)</f>
        <v>2647843.1400000006</v>
      </c>
      <c r="AG26" s="30">
        <v>2647843.1400000006</v>
      </c>
      <c r="AH26" s="30">
        <v>0</v>
      </c>
      <c r="AI26" s="30">
        <v>0</v>
      </c>
      <c r="AJ26" s="31">
        <v>0</v>
      </c>
      <c r="AK26" s="29">
        <v>0</v>
      </c>
      <c r="AL26" s="30">
        <f>SUM(AM26:AP26)</f>
        <v>2755043.09</v>
      </c>
      <c r="AM26" s="30">
        <v>2755043.09</v>
      </c>
      <c r="AN26" s="30">
        <v>0</v>
      </c>
      <c r="AO26" s="30">
        <v>0</v>
      </c>
      <c r="AP26" s="31">
        <v>0</v>
      </c>
      <c r="AQ26" s="29">
        <v>0</v>
      </c>
      <c r="AR26" s="30">
        <f>SUM(AS26:AV26)</f>
        <v>1977125.18</v>
      </c>
      <c r="AS26" s="30">
        <v>1977125.18</v>
      </c>
      <c r="AT26" s="30">
        <v>0</v>
      </c>
      <c r="AU26" s="30">
        <v>0</v>
      </c>
      <c r="AV26" s="32">
        <v>0</v>
      </c>
      <c r="AW26" s="60"/>
    </row>
    <row r="27" spans="2:49" hidden="1" outlineLevel="1">
      <c r="B27" s="27" t="s">
        <v>34</v>
      </c>
      <c r="C27" s="21">
        <f t="shared" ref="C27:C90" si="39">SUM(K27:L27)</f>
        <v>0</v>
      </c>
      <c r="D27" s="36">
        <f t="shared" ref="D27:D90" si="40">SUM(P27:Q27)</f>
        <v>26196.100000000002</v>
      </c>
      <c r="E27" s="36">
        <f t="shared" ref="E27:E90" si="41">SUM(U27:V27)</f>
        <v>2356</v>
      </c>
      <c r="F27" s="36">
        <f t="shared" ref="F27:F90" si="42">SUM(Y27:Z27)</f>
        <v>0</v>
      </c>
      <c r="G27" s="36">
        <f t="shared" ref="G27:G90" si="43">SUM(AE27:AF27)</f>
        <v>0</v>
      </c>
      <c r="H27" s="36">
        <f t="shared" ref="H27:H90" si="44">SUM(AK27:AL27)</f>
        <v>0</v>
      </c>
      <c r="I27" s="47">
        <f t="shared" ref="I27:I90" si="45">SUM(AQ27:AR27)</f>
        <v>0</v>
      </c>
      <c r="J27" s="40"/>
      <c r="K27" s="21">
        <v>0</v>
      </c>
      <c r="L27" s="11">
        <f t="shared" ref="L27:L90" si="46">SUM(M27:O27)</f>
        <v>0</v>
      </c>
      <c r="M27" s="11">
        <v>0</v>
      </c>
      <c r="N27" s="11">
        <v>0</v>
      </c>
      <c r="O27" s="22">
        <v>0</v>
      </c>
      <c r="P27" s="21">
        <v>0</v>
      </c>
      <c r="Q27" s="11">
        <f t="shared" ref="Q27:Q90" si="47">SUM(R27:T27)</f>
        <v>26196.100000000002</v>
      </c>
      <c r="R27" s="11">
        <v>26196.100000000002</v>
      </c>
      <c r="S27" s="11">
        <v>0</v>
      </c>
      <c r="T27" s="22">
        <v>0</v>
      </c>
      <c r="U27" s="21">
        <v>0</v>
      </c>
      <c r="V27" s="11">
        <f t="shared" ref="V27:V90" si="48">SUM(W27:X27)</f>
        <v>2356</v>
      </c>
      <c r="W27" s="11">
        <v>2356</v>
      </c>
      <c r="X27" s="22">
        <v>0</v>
      </c>
      <c r="Y27" s="21">
        <v>0</v>
      </c>
      <c r="Z27" s="11">
        <f t="shared" ref="Z27:Z90" si="49">SUM(AA27:AD27)</f>
        <v>0</v>
      </c>
      <c r="AA27" s="11">
        <v>0</v>
      </c>
      <c r="AB27" s="11">
        <v>0</v>
      </c>
      <c r="AC27" s="11">
        <v>0</v>
      </c>
      <c r="AD27" s="22">
        <v>0</v>
      </c>
      <c r="AE27" s="21">
        <v>0</v>
      </c>
      <c r="AF27" s="11">
        <f t="shared" ref="AF27:AF90" si="50">SUM(AG27:AJ27)</f>
        <v>0</v>
      </c>
      <c r="AG27" s="11">
        <v>0</v>
      </c>
      <c r="AH27" s="11">
        <v>0</v>
      </c>
      <c r="AI27" s="11">
        <v>0</v>
      </c>
      <c r="AJ27" s="22">
        <v>0</v>
      </c>
      <c r="AK27" s="21">
        <v>0</v>
      </c>
      <c r="AL27" s="11">
        <f t="shared" ref="AL27:AL90" si="51">SUM(AM27:AP27)</f>
        <v>0</v>
      </c>
      <c r="AM27" s="11">
        <v>0</v>
      </c>
      <c r="AN27" s="11">
        <v>0</v>
      </c>
      <c r="AO27" s="11">
        <v>0</v>
      </c>
      <c r="AP27" s="22">
        <v>0</v>
      </c>
      <c r="AQ27" s="21">
        <v>0</v>
      </c>
      <c r="AR27" s="11">
        <f t="shared" ref="AR27:AR90" si="52">SUM(AS27:AV27)</f>
        <v>0</v>
      </c>
      <c r="AS27" s="11">
        <v>0</v>
      </c>
      <c r="AT27" s="11">
        <v>0</v>
      </c>
      <c r="AU27" s="11">
        <v>0</v>
      </c>
      <c r="AV27" s="18">
        <v>0</v>
      </c>
      <c r="AW27" s="58"/>
    </row>
    <row r="28" spans="2:49" hidden="1" outlineLevel="1">
      <c r="B28" s="27" t="s">
        <v>35</v>
      </c>
      <c r="C28" s="21">
        <f t="shared" si="39"/>
        <v>0</v>
      </c>
      <c r="D28" s="36">
        <f t="shared" si="40"/>
        <v>0</v>
      </c>
      <c r="E28" s="36">
        <f t="shared" si="41"/>
        <v>29719.199999999997</v>
      </c>
      <c r="F28" s="36">
        <f t="shared" si="42"/>
        <v>0</v>
      </c>
      <c r="G28" s="36">
        <f t="shared" si="43"/>
        <v>0</v>
      </c>
      <c r="H28" s="36">
        <f t="shared" si="44"/>
        <v>0</v>
      </c>
      <c r="I28" s="47">
        <f t="shared" si="45"/>
        <v>0</v>
      </c>
      <c r="J28" s="40"/>
      <c r="K28" s="21">
        <v>0</v>
      </c>
      <c r="L28" s="11">
        <f t="shared" si="46"/>
        <v>0</v>
      </c>
      <c r="M28" s="11">
        <v>0</v>
      </c>
      <c r="N28" s="11">
        <v>0</v>
      </c>
      <c r="O28" s="22">
        <v>0</v>
      </c>
      <c r="P28" s="21">
        <v>0</v>
      </c>
      <c r="Q28" s="11">
        <f t="shared" si="47"/>
        <v>0</v>
      </c>
      <c r="R28" s="11">
        <v>0</v>
      </c>
      <c r="S28" s="11">
        <v>0</v>
      </c>
      <c r="T28" s="22">
        <v>0</v>
      </c>
      <c r="U28" s="21">
        <v>0</v>
      </c>
      <c r="V28" s="11">
        <f t="shared" si="48"/>
        <v>29719.199999999997</v>
      </c>
      <c r="W28" s="11">
        <v>29719.199999999997</v>
      </c>
      <c r="X28" s="22">
        <v>0</v>
      </c>
      <c r="Y28" s="21">
        <v>0</v>
      </c>
      <c r="Z28" s="11">
        <f t="shared" si="49"/>
        <v>0</v>
      </c>
      <c r="AA28" s="11">
        <v>0</v>
      </c>
      <c r="AB28" s="11">
        <v>0</v>
      </c>
      <c r="AC28" s="11">
        <v>0</v>
      </c>
      <c r="AD28" s="22">
        <v>0</v>
      </c>
      <c r="AE28" s="21">
        <v>0</v>
      </c>
      <c r="AF28" s="11">
        <f t="shared" si="50"/>
        <v>0</v>
      </c>
      <c r="AG28" s="11">
        <v>0</v>
      </c>
      <c r="AH28" s="11">
        <v>0</v>
      </c>
      <c r="AI28" s="11">
        <v>0</v>
      </c>
      <c r="AJ28" s="22">
        <v>0</v>
      </c>
      <c r="AK28" s="21">
        <v>0</v>
      </c>
      <c r="AL28" s="11">
        <f t="shared" si="51"/>
        <v>0</v>
      </c>
      <c r="AM28" s="11">
        <v>0</v>
      </c>
      <c r="AN28" s="11">
        <v>0</v>
      </c>
      <c r="AO28" s="11">
        <v>0</v>
      </c>
      <c r="AP28" s="22">
        <v>0</v>
      </c>
      <c r="AQ28" s="21">
        <v>0</v>
      </c>
      <c r="AR28" s="11">
        <f t="shared" si="52"/>
        <v>0</v>
      </c>
      <c r="AS28" s="11">
        <v>0</v>
      </c>
      <c r="AT28" s="11">
        <v>0</v>
      </c>
      <c r="AU28" s="11">
        <v>0</v>
      </c>
      <c r="AV28" s="18">
        <v>0</v>
      </c>
      <c r="AW28" s="58"/>
    </row>
    <row r="29" spans="2:49" hidden="1" outlineLevel="1">
      <c r="B29" s="27" t="s">
        <v>36</v>
      </c>
      <c r="C29" s="21">
        <f t="shared" si="39"/>
        <v>0</v>
      </c>
      <c r="D29" s="36">
        <f t="shared" si="40"/>
        <v>0</v>
      </c>
      <c r="E29" s="36">
        <f t="shared" si="41"/>
        <v>0</v>
      </c>
      <c r="F29" s="36">
        <f t="shared" si="42"/>
        <v>26622.799999999999</v>
      </c>
      <c r="G29" s="36">
        <f t="shared" si="43"/>
        <v>0</v>
      </c>
      <c r="H29" s="36">
        <f t="shared" si="44"/>
        <v>0</v>
      </c>
      <c r="I29" s="47">
        <f t="shared" si="45"/>
        <v>0</v>
      </c>
      <c r="J29" s="40"/>
      <c r="K29" s="21">
        <v>0</v>
      </c>
      <c r="L29" s="11">
        <f t="shared" si="46"/>
        <v>0</v>
      </c>
      <c r="M29" s="11">
        <v>0</v>
      </c>
      <c r="N29" s="11">
        <v>0</v>
      </c>
      <c r="O29" s="22">
        <v>0</v>
      </c>
      <c r="P29" s="21">
        <v>0</v>
      </c>
      <c r="Q29" s="11">
        <f t="shared" si="47"/>
        <v>0</v>
      </c>
      <c r="R29" s="11">
        <v>0</v>
      </c>
      <c r="S29" s="11">
        <v>0</v>
      </c>
      <c r="T29" s="22">
        <v>0</v>
      </c>
      <c r="U29" s="21">
        <v>0</v>
      </c>
      <c r="V29" s="11">
        <f t="shared" si="48"/>
        <v>0</v>
      </c>
      <c r="W29" s="11">
        <v>0</v>
      </c>
      <c r="X29" s="22">
        <v>0</v>
      </c>
      <c r="Y29" s="21">
        <v>0</v>
      </c>
      <c r="Z29" s="11">
        <f t="shared" si="49"/>
        <v>26622.799999999999</v>
      </c>
      <c r="AA29" s="11">
        <v>26622.799999999999</v>
      </c>
      <c r="AB29" s="11">
        <v>0</v>
      </c>
      <c r="AC29" s="11">
        <v>0</v>
      </c>
      <c r="AD29" s="22">
        <v>0</v>
      </c>
      <c r="AE29" s="21">
        <v>0</v>
      </c>
      <c r="AF29" s="11">
        <f t="shared" si="50"/>
        <v>0</v>
      </c>
      <c r="AG29" s="11">
        <v>0</v>
      </c>
      <c r="AH29" s="11">
        <v>0</v>
      </c>
      <c r="AI29" s="11">
        <v>0</v>
      </c>
      <c r="AJ29" s="22">
        <v>0</v>
      </c>
      <c r="AK29" s="21">
        <v>0</v>
      </c>
      <c r="AL29" s="11">
        <f t="shared" si="51"/>
        <v>0</v>
      </c>
      <c r="AM29" s="11">
        <v>0</v>
      </c>
      <c r="AN29" s="11">
        <v>0</v>
      </c>
      <c r="AO29" s="11">
        <v>0</v>
      </c>
      <c r="AP29" s="22">
        <v>0</v>
      </c>
      <c r="AQ29" s="21">
        <v>0</v>
      </c>
      <c r="AR29" s="11">
        <f t="shared" si="52"/>
        <v>0</v>
      </c>
      <c r="AS29" s="11">
        <v>0</v>
      </c>
      <c r="AT29" s="11">
        <v>0</v>
      </c>
      <c r="AU29" s="11">
        <v>0</v>
      </c>
      <c r="AV29" s="18">
        <v>0</v>
      </c>
      <c r="AW29" s="58"/>
    </row>
    <row r="30" spans="2:49" hidden="1" outlineLevel="1">
      <c r="B30" s="27" t="s">
        <v>37</v>
      </c>
      <c r="C30" s="21">
        <f t="shared" si="39"/>
        <v>0</v>
      </c>
      <c r="D30" s="36">
        <f t="shared" si="40"/>
        <v>0</v>
      </c>
      <c r="E30" s="36">
        <f t="shared" si="41"/>
        <v>0</v>
      </c>
      <c r="F30" s="36">
        <f t="shared" si="42"/>
        <v>0</v>
      </c>
      <c r="G30" s="36">
        <f t="shared" si="43"/>
        <v>28389.8</v>
      </c>
      <c r="H30" s="36">
        <f t="shared" si="44"/>
        <v>0</v>
      </c>
      <c r="I30" s="47">
        <f t="shared" si="45"/>
        <v>0</v>
      </c>
      <c r="J30" s="40"/>
      <c r="K30" s="21">
        <v>0</v>
      </c>
      <c r="L30" s="11">
        <f t="shared" si="46"/>
        <v>0</v>
      </c>
      <c r="M30" s="11">
        <v>0</v>
      </c>
      <c r="N30" s="11">
        <v>0</v>
      </c>
      <c r="O30" s="22">
        <v>0</v>
      </c>
      <c r="P30" s="21">
        <v>0</v>
      </c>
      <c r="Q30" s="11">
        <f t="shared" si="47"/>
        <v>0</v>
      </c>
      <c r="R30" s="11">
        <v>0</v>
      </c>
      <c r="S30" s="11">
        <v>0</v>
      </c>
      <c r="T30" s="22">
        <v>0</v>
      </c>
      <c r="U30" s="21">
        <v>0</v>
      </c>
      <c r="V30" s="11">
        <f t="shared" si="48"/>
        <v>0</v>
      </c>
      <c r="W30" s="11">
        <v>0</v>
      </c>
      <c r="X30" s="22">
        <v>0</v>
      </c>
      <c r="Y30" s="21">
        <v>0</v>
      </c>
      <c r="Z30" s="11">
        <f t="shared" si="49"/>
        <v>0</v>
      </c>
      <c r="AA30" s="11">
        <v>0</v>
      </c>
      <c r="AB30" s="11">
        <v>0</v>
      </c>
      <c r="AC30" s="11">
        <v>0</v>
      </c>
      <c r="AD30" s="22">
        <v>0</v>
      </c>
      <c r="AE30" s="21">
        <v>0</v>
      </c>
      <c r="AF30" s="11">
        <f t="shared" si="50"/>
        <v>28389.8</v>
      </c>
      <c r="AG30" s="11">
        <v>28389.8</v>
      </c>
      <c r="AH30" s="11">
        <v>0</v>
      </c>
      <c r="AI30" s="11">
        <v>0</v>
      </c>
      <c r="AJ30" s="22">
        <v>0</v>
      </c>
      <c r="AK30" s="21">
        <v>0</v>
      </c>
      <c r="AL30" s="11">
        <f t="shared" si="51"/>
        <v>0</v>
      </c>
      <c r="AM30" s="11">
        <v>0</v>
      </c>
      <c r="AN30" s="11">
        <v>0</v>
      </c>
      <c r="AO30" s="11">
        <v>0</v>
      </c>
      <c r="AP30" s="22">
        <v>0</v>
      </c>
      <c r="AQ30" s="21">
        <v>0</v>
      </c>
      <c r="AR30" s="11">
        <f t="shared" si="52"/>
        <v>0</v>
      </c>
      <c r="AS30" s="11">
        <v>0</v>
      </c>
      <c r="AT30" s="11">
        <v>0</v>
      </c>
      <c r="AU30" s="11">
        <v>0</v>
      </c>
      <c r="AV30" s="18">
        <v>0</v>
      </c>
      <c r="AW30" s="58"/>
    </row>
    <row r="31" spans="2:49" hidden="1" outlineLevel="1">
      <c r="B31" s="27" t="s">
        <v>38</v>
      </c>
      <c r="C31" s="21">
        <f t="shared" si="39"/>
        <v>0</v>
      </c>
      <c r="D31" s="36">
        <f t="shared" si="40"/>
        <v>0</v>
      </c>
      <c r="E31" s="36">
        <f t="shared" si="41"/>
        <v>0</v>
      </c>
      <c r="F31" s="36">
        <f t="shared" si="42"/>
        <v>0</v>
      </c>
      <c r="G31" s="36">
        <f t="shared" si="43"/>
        <v>0</v>
      </c>
      <c r="H31" s="36">
        <f t="shared" si="44"/>
        <v>19492.130000000005</v>
      </c>
      <c r="I31" s="47">
        <f t="shared" si="45"/>
        <v>0</v>
      </c>
      <c r="J31" s="40"/>
      <c r="K31" s="21">
        <v>0</v>
      </c>
      <c r="L31" s="11">
        <f t="shared" si="46"/>
        <v>0</v>
      </c>
      <c r="M31" s="11">
        <v>0</v>
      </c>
      <c r="N31" s="11">
        <v>0</v>
      </c>
      <c r="O31" s="22">
        <v>0</v>
      </c>
      <c r="P31" s="21">
        <v>0</v>
      </c>
      <c r="Q31" s="11">
        <f t="shared" si="47"/>
        <v>0</v>
      </c>
      <c r="R31" s="11">
        <v>0</v>
      </c>
      <c r="S31" s="11">
        <v>0</v>
      </c>
      <c r="T31" s="22">
        <v>0</v>
      </c>
      <c r="U31" s="21">
        <v>0</v>
      </c>
      <c r="V31" s="11">
        <f t="shared" si="48"/>
        <v>0</v>
      </c>
      <c r="W31" s="11">
        <v>0</v>
      </c>
      <c r="X31" s="22">
        <v>0</v>
      </c>
      <c r="Y31" s="21">
        <v>0</v>
      </c>
      <c r="Z31" s="11">
        <f t="shared" si="49"/>
        <v>0</v>
      </c>
      <c r="AA31" s="11">
        <v>0</v>
      </c>
      <c r="AB31" s="11">
        <v>0</v>
      </c>
      <c r="AC31" s="11">
        <v>0</v>
      </c>
      <c r="AD31" s="22">
        <v>0</v>
      </c>
      <c r="AE31" s="21">
        <v>0</v>
      </c>
      <c r="AF31" s="11">
        <f t="shared" si="50"/>
        <v>0</v>
      </c>
      <c r="AG31" s="11">
        <v>0</v>
      </c>
      <c r="AH31" s="11">
        <v>0</v>
      </c>
      <c r="AI31" s="11">
        <v>0</v>
      </c>
      <c r="AJ31" s="22">
        <v>0</v>
      </c>
      <c r="AK31" s="21">
        <v>0</v>
      </c>
      <c r="AL31" s="11">
        <f t="shared" si="51"/>
        <v>19492.130000000005</v>
      </c>
      <c r="AM31" s="11">
        <v>19492.130000000005</v>
      </c>
      <c r="AN31" s="11">
        <v>0</v>
      </c>
      <c r="AO31" s="11">
        <v>0</v>
      </c>
      <c r="AP31" s="22">
        <v>0</v>
      </c>
      <c r="AQ31" s="21">
        <v>0</v>
      </c>
      <c r="AR31" s="11">
        <f t="shared" si="52"/>
        <v>0</v>
      </c>
      <c r="AS31" s="11">
        <v>0</v>
      </c>
      <c r="AT31" s="11">
        <v>0</v>
      </c>
      <c r="AU31" s="11">
        <v>0</v>
      </c>
      <c r="AV31" s="18">
        <v>0</v>
      </c>
      <c r="AW31" s="58"/>
    </row>
    <row r="32" spans="2:49" hidden="1" outlineLevel="1">
      <c r="B32" s="27" t="s">
        <v>39</v>
      </c>
      <c r="C32" s="21">
        <f t="shared" si="39"/>
        <v>0</v>
      </c>
      <c r="D32" s="36">
        <f t="shared" si="40"/>
        <v>368507.02999999997</v>
      </c>
      <c r="E32" s="36">
        <f t="shared" si="41"/>
        <v>-49.66</v>
      </c>
      <c r="F32" s="36">
        <f t="shared" si="42"/>
        <v>0</v>
      </c>
      <c r="G32" s="36">
        <f t="shared" si="43"/>
        <v>0</v>
      </c>
      <c r="H32" s="36">
        <f t="shared" si="44"/>
        <v>0</v>
      </c>
      <c r="I32" s="47">
        <f t="shared" si="45"/>
        <v>0</v>
      </c>
      <c r="J32" s="40"/>
      <c r="K32" s="21">
        <v>0</v>
      </c>
      <c r="L32" s="11">
        <f t="shared" si="46"/>
        <v>0</v>
      </c>
      <c r="M32" s="11">
        <v>0</v>
      </c>
      <c r="N32" s="11">
        <v>0</v>
      </c>
      <c r="O32" s="22">
        <v>0</v>
      </c>
      <c r="P32" s="21">
        <v>0</v>
      </c>
      <c r="Q32" s="11">
        <f t="shared" si="47"/>
        <v>368507.02999999997</v>
      </c>
      <c r="R32" s="11">
        <v>368507.02999999997</v>
      </c>
      <c r="S32" s="11">
        <v>0</v>
      </c>
      <c r="T32" s="22">
        <v>0</v>
      </c>
      <c r="U32" s="21">
        <v>0</v>
      </c>
      <c r="V32" s="11">
        <f t="shared" si="48"/>
        <v>-49.66</v>
      </c>
      <c r="W32" s="11">
        <v>-49.66</v>
      </c>
      <c r="X32" s="22">
        <v>0</v>
      </c>
      <c r="Y32" s="21">
        <v>0</v>
      </c>
      <c r="Z32" s="11">
        <f t="shared" si="49"/>
        <v>0</v>
      </c>
      <c r="AA32" s="11">
        <v>0</v>
      </c>
      <c r="AB32" s="11">
        <v>0</v>
      </c>
      <c r="AC32" s="11">
        <v>0</v>
      </c>
      <c r="AD32" s="22">
        <v>0</v>
      </c>
      <c r="AE32" s="21">
        <v>0</v>
      </c>
      <c r="AF32" s="11">
        <f t="shared" si="50"/>
        <v>0</v>
      </c>
      <c r="AG32" s="11">
        <v>0</v>
      </c>
      <c r="AH32" s="11">
        <v>0</v>
      </c>
      <c r="AI32" s="11">
        <v>0</v>
      </c>
      <c r="AJ32" s="22">
        <v>0</v>
      </c>
      <c r="AK32" s="21">
        <v>0</v>
      </c>
      <c r="AL32" s="11">
        <f t="shared" si="51"/>
        <v>0</v>
      </c>
      <c r="AM32" s="11">
        <v>0</v>
      </c>
      <c r="AN32" s="11">
        <v>0</v>
      </c>
      <c r="AO32" s="11">
        <v>0</v>
      </c>
      <c r="AP32" s="22">
        <v>0</v>
      </c>
      <c r="AQ32" s="21">
        <v>0</v>
      </c>
      <c r="AR32" s="11">
        <f t="shared" si="52"/>
        <v>0</v>
      </c>
      <c r="AS32" s="11">
        <v>0</v>
      </c>
      <c r="AT32" s="11">
        <v>0</v>
      </c>
      <c r="AU32" s="11">
        <v>0</v>
      </c>
      <c r="AV32" s="18">
        <v>0</v>
      </c>
      <c r="AW32" s="58"/>
    </row>
    <row r="33" spans="2:49" hidden="1" outlineLevel="1">
      <c r="B33" s="27" t="s">
        <v>40</v>
      </c>
      <c r="C33" s="21">
        <f t="shared" si="39"/>
        <v>0</v>
      </c>
      <c r="D33" s="36">
        <f t="shared" si="40"/>
        <v>0</v>
      </c>
      <c r="E33" s="36">
        <f t="shared" si="41"/>
        <v>513065.07</v>
      </c>
      <c r="F33" s="36">
        <f t="shared" si="42"/>
        <v>6533.4099999999989</v>
      </c>
      <c r="G33" s="36">
        <f t="shared" si="43"/>
        <v>0</v>
      </c>
      <c r="H33" s="36">
        <f t="shared" si="44"/>
        <v>0</v>
      </c>
      <c r="I33" s="47">
        <f t="shared" si="45"/>
        <v>0</v>
      </c>
      <c r="J33" s="40"/>
      <c r="K33" s="21">
        <v>0</v>
      </c>
      <c r="L33" s="11">
        <f t="shared" si="46"/>
        <v>0</v>
      </c>
      <c r="M33" s="11">
        <v>0</v>
      </c>
      <c r="N33" s="11">
        <v>0</v>
      </c>
      <c r="O33" s="22">
        <v>0</v>
      </c>
      <c r="P33" s="21">
        <v>0</v>
      </c>
      <c r="Q33" s="11">
        <f t="shared" si="47"/>
        <v>0</v>
      </c>
      <c r="R33" s="11">
        <v>0</v>
      </c>
      <c r="S33" s="11">
        <v>0</v>
      </c>
      <c r="T33" s="22">
        <v>0</v>
      </c>
      <c r="U33" s="21">
        <v>0</v>
      </c>
      <c r="V33" s="11">
        <f t="shared" si="48"/>
        <v>513065.07</v>
      </c>
      <c r="W33" s="11">
        <v>513065.07</v>
      </c>
      <c r="X33" s="22">
        <v>0</v>
      </c>
      <c r="Y33" s="21">
        <v>0</v>
      </c>
      <c r="Z33" s="11">
        <f t="shared" si="49"/>
        <v>6533.4099999999989</v>
      </c>
      <c r="AA33" s="11">
        <v>6533.4099999999989</v>
      </c>
      <c r="AB33" s="11">
        <v>0</v>
      </c>
      <c r="AC33" s="11">
        <v>0</v>
      </c>
      <c r="AD33" s="22">
        <v>0</v>
      </c>
      <c r="AE33" s="21">
        <v>0</v>
      </c>
      <c r="AF33" s="11">
        <f t="shared" si="50"/>
        <v>0</v>
      </c>
      <c r="AG33" s="11">
        <v>0</v>
      </c>
      <c r="AH33" s="11">
        <v>0</v>
      </c>
      <c r="AI33" s="11">
        <v>0</v>
      </c>
      <c r="AJ33" s="22">
        <v>0</v>
      </c>
      <c r="AK33" s="21">
        <v>0</v>
      </c>
      <c r="AL33" s="11">
        <f t="shared" si="51"/>
        <v>0</v>
      </c>
      <c r="AM33" s="11">
        <v>0</v>
      </c>
      <c r="AN33" s="11">
        <v>0</v>
      </c>
      <c r="AO33" s="11">
        <v>0</v>
      </c>
      <c r="AP33" s="22">
        <v>0</v>
      </c>
      <c r="AQ33" s="21">
        <v>0</v>
      </c>
      <c r="AR33" s="11">
        <f t="shared" si="52"/>
        <v>0</v>
      </c>
      <c r="AS33" s="11">
        <v>0</v>
      </c>
      <c r="AT33" s="11">
        <v>0</v>
      </c>
      <c r="AU33" s="11">
        <v>0</v>
      </c>
      <c r="AV33" s="18">
        <v>0</v>
      </c>
      <c r="AW33" s="58"/>
    </row>
    <row r="34" spans="2:49" hidden="1" outlineLevel="1">
      <c r="B34" s="27" t="s">
        <v>41</v>
      </c>
      <c r="C34" s="21">
        <f t="shared" si="39"/>
        <v>0</v>
      </c>
      <c r="D34" s="36">
        <f t="shared" si="40"/>
        <v>0</v>
      </c>
      <c r="E34" s="36">
        <f t="shared" si="41"/>
        <v>0</v>
      </c>
      <c r="F34" s="36">
        <f t="shared" si="42"/>
        <v>531639.17999999993</v>
      </c>
      <c r="G34" s="36">
        <f t="shared" si="43"/>
        <v>-6129</v>
      </c>
      <c r="H34" s="36">
        <f t="shared" si="44"/>
        <v>0</v>
      </c>
      <c r="I34" s="47">
        <f t="shared" si="45"/>
        <v>0</v>
      </c>
      <c r="J34" s="40"/>
      <c r="K34" s="21">
        <v>0</v>
      </c>
      <c r="L34" s="11">
        <f t="shared" si="46"/>
        <v>0</v>
      </c>
      <c r="M34" s="11">
        <v>0</v>
      </c>
      <c r="N34" s="11">
        <v>0</v>
      </c>
      <c r="O34" s="22">
        <v>0</v>
      </c>
      <c r="P34" s="21">
        <v>0</v>
      </c>
      <c r="Q34" s="11">
        <f t="shared" si="47"/>
        <v>0</v>
      </c>
      <c r="R34" s="11">
        <v>0</v>
      </c>
      <c r="S34" s="11">
        <v>0</v>
      </c>
      <c r="T34" s="22">
        <v>0</v>
      </c>
      <c r="U34" s="21">
        <v>0</v>
      </c>
      <c r="V34" s="11">
        <f t="shared" si="48"/>
        <v>0</v>
      </c>
      <c r="W34" s="11">
        <v>0</v>
      </c>
      <c r="X34" s="22">
        <v>0</v>
      </c>
      <c r="Y34" s="21">
        <v>0</v>
      </c>
      <c r="Z34" s="11">
        <f t="shared" si="49"/>
        <v>531639.17999999993</v>
      </c>
      <c r="AA34" s="11">
        <v>531639.17999999993</v>
      </c>
      <c r="AB34" s="11">
        <v>0</v>
      </c>
      <c r="AC34" s="11">
        <v>0</v>
      </c>
      <c r="AD34" s="22">
        <v>0</v>
      </c>
      <c r="AE34" s="21">
        <v>0</v>
      </c>
      <c r="AF34" s="11">
        <f t="shared" si="50"/>
        <v>-6129</v>
      </c>
      <c r="AG34" s="11">
        <v>-6129</v>
      </c>
      <c r="AH34" s="11">
        <v>0</v>
      </c>
      <c r="AI34" s="11">
        <v>0</v>
      </c>
      <c r="AJ34" s="22">
        <v>0</v>
      </c>
      <c r="AK34" s="21">
        <v>0</v>
      </c>
      <c r="AL34" s="11">
        <f t="shared" si="51"/>
        <v>0</v>
      </c>
      <c r="AM34" s="11">
        <v>0</v>
      </c>
      <c r="AN34" s="11">
        <v>0</v>
      </c>
      <c r="AO34" s="11">
        <v>0</v>
      </c>
      <c r="AP34" s="22">
        <v>0</v>
      </c>
      <c r="AQ34" s="21">
        <v>0</v>
      </c>
      <c r="AR34" s="11">
        <f t="shared" si="52"/>
        <v>0</v>
      </c>
      <c r="AS34" s="11">
        <v>0</v>
      </c>
      <c r="AT34" s="11">
        <v>0</v>
      </c>
      <c r="AU34" s="11">
        <v>0</v>
      </c>
      <c r="AV34" s="18">
        <v>0</v>
      </c>
      <c r="AW34" s="58"/>
    </row>
    <row r="35" spans="2:49" hidden="1" outlineLevel="1">
      <c r="B35" s="27" t="s">
        <v>42</v>
      </c>
      <c r="C35" s="21">
        <f t="shared" si="39"/>
        <v>0</v>
      </c>
      <c r="D35" s="36">
        <f t="shared" si="40"/>
        <v>0</v>
      </c>
      <c r="E35" s="36">
        <f t="shared" si="41"/>
        <v>0</v>
      </c>
      <c r="F35" s="36">
        <f t="shared" si="42"/>
        <v>0</v>
      </c>
      <c r="G35" s="36">
        <f t="shared" si="43"/>
        <v>1713688.32</v>
      </c>
      <c r="H35" s="36">
        <f t="shared" si="44"/>
        <v>164676</v>
      </c>
      <c r="I35" s="47">
        <f t="shared" si="45"/>
        <v>0</v>
      </c>
      <c r="J35" s="40"/>
      <c r="K35" s="21">
        <v>0</v>
      </c>
      <c r="L35" s="11">
        <f t="shared" si="46"/>
        <v>0</v>
      </c>
      <c r="M35" s="11">
        <v>0</v>
      </c>
      <c r="N35" s="11">
        <v>0</v>
      </c>
      <c r="O35" s="22">
        <v>0</v>
      </c>
      <c r="P35" s="21">
        <v>0</v>
      </c>
      <c r="Q35" s="11">
        <f t="shared" si="47"/>
        <v>0</v>
      </c>
      <c r="R35" s="11">
        <v>0</v>
      </c>
      <c r="S35" s="11">
        <v>0</v>
      </c>
      <c r="T35" s="22">
        <v>0</v>
      </c>
      <c r="U35" s="21">
        <v>0</v>
      </c>
      <c r="V35" s="11">
        <f t="shared" si="48"/>
        <v>0</v>
      </c>
      <c r="W35" s="11">
        <v>0</v>
      </c>
      <c r="X35" s="22">
        <v>0</v>
      </c>
      <c r="Y35" s="21">
        <v>0</v>
      </c>
      <c r="Z35" s="11">
        <f t="shared" si="49"/>
        <v>0</v>
      </c>
      <c r="AA35" s="11">
        <v>0</v>
      </c>
      <c r="AB35" s="11">
        <v>0</v>
      </c>
      <c r="AC35" s="11">
        <v>0</v>
      </c>
      <c r="AD35" s="22">
        <v>0</v>
      </c>
      <c r="AE35" s="21">
        <v>0</v>
      </c>
      <c r="AF35" s="11">
        <f t="shared" si="50"/>
        <v>1713688.32</v>
      </c>
      <c r="AG35" s="11">
        <v>1713688.32</v>
      </c>
      <c r="AH35" s="11">
        <v>0</v>
      </c>
      <c r="AI35" s="11">
        <v>0</v>
      </c>
      <c r="AJ35" s="22">
        <v>0</v>
      </c>
      <c r="AK35" s="21">
        <v>0</v>
      </c>
      <c r="AL35" s="11">
        <f t="shared" si="51"/>
        <v>164676</v>
      </c>
      <c r="AM35" s="11">
        <v>164676</v>
      </c>
      <c r="AN35" s="11">
        <v>0</v>
      </c>
      <c r="AO35" s="11">
        <v>0</v>
      </c>
      <c r="AP35" s="22">
        <v>0</v>
      </c>
      <c r="AQ35" s="21">
        <v>0</v>
      </c>
      <c r="AR35" s="11">
        <f t="shared" si="52"/>
        <v>0</v>
      </c>
      <c r="AS35" s="11">
        <v>0</v>
      </c>
      <c r="AT35" s="11">
        <v>0</v>
      </c>
      <c r="AU35" s="11">
        <v>0</v>
      </c>
      <c r="AV35" s="18">
        <v>0</v>
      </c>
      <c r="AW35" s="58"/>
    </row>
    <row r="36" spans="2:49" hidden="1" outlineLevel="1">
      <c r="B36" s="27" t="s">
        <v>43</v>
      </c>
      <c r="C36" s="21">
        <f t="shared" si="39"/>
        <v>0</v>
      </c>
      <c r="D36" s="36">
        <f t="shared" si="40"/>
        <v>0</v>
      </c>
      <c r="E36" s="36">
        <f t="shared" si="41"/>
        <v>0</v>
      </c>
      <c r="F36" s="36">
        <f t="shared" si="42"/>
        <v>0</v>
      </c>
      <c r="G36" s="36">
        <f t="shared" si="43"/>
        <v>0</v>
      </c>
      <c r="H36" s="36">
        <f t="shared" si="44"/>
        <v>1028550.71</v>
      </c>
      <c r="I36" s="47">
        <f t="shared" si="45"/>
        <v>27516</v>
      </c>
      <c r="J36" s="40"/>
      <c r="K36" s="21">
        <v>0</v>
      </c>
      <c r="L36" s="11">
        <f t="shared" si="46"/>
        <v>0</v>
      </c>
      <c r="M36" s="11">
        <v>0</v>
      </c>
      <c r="N36" s="11">
        <v>0</v>
      </c>
      <c r="O36" s="22">
        <v>0</v>
      </c>
      <c r="P36" s="21">
        <v>0</v>
      </c>
      <c r="Q36" s="11">
        <f t="shared" si="47"/>
        <v>0</v>
      </c>
      <c r="R36" s="11">
        <v>0</v>
      </c>
      <c r="S36" s="11">
        <v>0</v>
      </c>
      <c r="T36" s="22">
        <v>0</v>
      </c>
      <c r="U36" s="21">
        <v>0</v>
      </c>
      <c r="V36" s="11">
        <f t="shared" si="48"/>
        <v>0</v>
      </c>
      <c r="W36" s="11">
        <v>0</v>
      </c>
      <c r="X36" s="22">
        <v>0</v>
      </c>
      <c r="Y36" s="21">
        <v>0</v>
      </c>
      <c r="Z36" s="11">
        <f t="shared" si="49"/>
        <v>0</v>
      </c>
      <c r="AA36" s="11">
        <v>0</v>
      </c>
      <c r="AB36" s="11">
        <v>0</v>
      </c>
      <c r="AC36" s="11">
        <v>0</v>
      </c>
      <c r="AD36" s="22">
        <v>0</v>
      </c>
      <c r="AE36" s="21">
        <v>0</v>
      </c>
      <c r="AF36" s="11">
        <f t="shared" si="50"/>
        <v>0</v>
      </c>
      <c r="AG36" s="11">
        <v>0</v>
      </c>
      <c r="AH36" s="11">
        <v>0</v>
      </c>
      <c r="AI36" s="11">
        <v>0</v>
      </c>
      <c r="AJ36" s="22">
        <v>0</v>
      </c>
      <c r="AK36" s="21">
        <v>0</v>
      </c>
      <c r="AL36" s="11">
        <f t="shared" si="51"/>
        <v>1028550.71</v>
      </c>
      <c r="AM36" s="11">
        <v>1028550.71</v>
      </c>
      <c r="AN36" s="11">
        <v>0</v>
      </c>
      <c r="AO36" s="11">
        <v>0</v>
      </c>
      <c r="AP36" s="22">
        <v>0</v>
      </c>
      <c r="AQ36" s="21">
        <v>0</v>
      </c>
      <c r="AR36" s="11">
        <f t="shared" si="52"/>
        <v>27516</v>
      </c>
      <c r="AS36" s="11">
        <v>27516</v>
      </c>
      <c r="AT36" s="11">
        <v>0</v>
      </c>
      <c r="AU36" s="11">
        <v>0</v>
      </c>
      <c r="AV36" s="18">
        <v>0</v>
      </c>
      <c r="AW36" s="58"/>
    </row>
    <row r="37" spans="2:49" hidden="1" outlineLevel="1">
      <c r="B37" s="27" t="s">
        <v>44</v>
      </c>
      <c r="C37" s="21">
        <f t="shared" si="39"/>
        <v>0</v>
      </c>
      <c r="D37" s="36">
        <f t="shared" si="40"/>
        <v>0</v>
      </c>
      <c r="E37" s="36">
        <f t="shared" si="41"/>
        <v>0</v>
      </c>
      <c r="F37" s="36">
        <f t="shared" si="42"/>
        <v>0</v>
      </c>
      <c r="G37" s="36">
        <f t="shared" si="43"/>
        <v>0</v>
      </c>
      <c r="H37" s="36">
        <f t="shared" si="44"/>
        <v>0</v>
      </c>
      <c r="I37" s="47">
        <f t="shared" si="45"/>
        <v>16566</v>
      </c>
      <c r="J37" s="40"/>
      <c r="K37" s="21">
        <v>0</v>
      </c>
      <c r="L37" s="11">
        <f t="shared" si="46"/>
        <v>0</v>
      </c>
      <c r="M37" s="11">
        <v>0</v>
      </c>
      <c r="N37" s="11">
        <v>0</v>
      </c>
      <c r="O37" s="22">
        <v>0</v>
      </c>
      <c r="P37" s="21">
        <v>0</v>
      </c>
      <c r="Q37" s="11">
        <f t="shared" si="47"/>
        <v>0</v>
      </c>
      <c r="R37" s="11">
        <v>0</v>
      </c>
      <c r="S37" s="11">
        <v>0</v>
      </c>
      <c r="T37" s="22">
        <v>0</v>
      </c>
      <c r="U37" s="21">
        <v>0</v>
      </c>
      <c r="V37" s="11">
        <f t="shared" si="48"/>
        <v>0</v>
      </c>
      <c r="W37" s="11">
        <v>0</v>
      </c>
      <c r="X37" s="22">
        <v>0</v>
      </c>
      <c r="Y37" s="21">
        <v>0</v>
      </c>
      <c r="Z37" s="11">
        <f t="shared" si="49"/>
        <v>0</v>
      </c>
      <c r="AA37" s="11">
        <v>0</v>
      </c>
      <c r="AB37" s="11">
        <v>0</v>
      </c>
      <c r="AC37" s="11">
        <v>0</v>
      </c>
      <c r="AD37" s="22">
        <v>0</v>
      </c>
      <c r="AE37" s="21">
        <v>0</v>
      </c>
      <c r="AF37" s="11">
        <f t="shared" si="50"/>
        <v>0</v>
      </c>
      <c r="AG37" s="11">
        <v>0</v>
      </c>
      <c r="AH37" s="11">
        <v>0</v>
      </c>
      <c r="AI37" s="11">
        <v>0</v>
      </c>
      <c r="AJ37" s="22">
        <v>0</v>
      </c>
      <c r="AK37" s="21">
        <v>0</v>
      </c>
      <c r="AL37" s="11">
        <f t="shared" si="51"/>
        <v>0</v>
      </c>
      <c r="AM37" s="11">
        <v>0</v>
      </c>
      <c r="AN37" s="11">
        <v>0</v>
      </c>
      <c r="AO37" s="11">
        <v>0</v>
      </c>
      <c r="AP37" s="22">
        <v>0</v>
      </c>
      <c r="AQ37" s="21">
        <v>0</v>
      </c>
      <c r="AR37" s="11">
        <f t="shared" si="52"/>
        <v>16566</v>
      </c>
      <c r="AS37" s="11">
        <v>16566</v>
      </c>
      <c r="AT37" s="11">
        <v>0</v>
      </c>
      <c r="AU37" s="11">
        <v>0</v>
      </c>
      <c r="AV37" s="18">
        <v>0</v>
      </c>
      <c r="AW37" s="58"/>
    </row>
    <row r="38" spans="2:49" hidden="1" outlineLevel="1">
      <c r="B38" s="27" t="s">
        <v>45</v>
      </c>
      <c r="C38" s="21">
        <f t="shared" si="39"/>
        <v>0</v>
      </c>
      <c r="D38" s="36">
        <f t="shared" si="40"/>
        <v>0</v>
      </c>
      <c r="E38" s="36">
        <f t="shared" si="41"/>
        <v>0</v>
      </c>
      <c r="F38" s="36">
        <f t="shared" si="42"/>
        <v>0</v>
      </c>
      <c r="G38" s="36">
        <f t="shared" si="43"/>
        <v>0</v>
      </c>
      <c r="H38" s="36">
        <f t="shared" si="44"/>
        <v>0</v>
      </c>
      <c r="I38" s="47">
        <f t="shared" si="45"/>
        <v>89092.62</v>
      </c>
      <c r="J38" s="40"/>
      <c r="K38" s="21">
        <v>0</v>
      </c>
      <c r="L38" s="11">
        <f t="shared" si="46"/>
        <v>0</v>
      </c>
      <c r="M38" s="11">
        <v>0</v>
      </c>
      <c r="N38" s="11">
        <v>0</v>
      </c>
      <c r="O38" s="22">
        <v>0</v>
      </c>
      <c r="P38" s="21">
        <v>0</v>
      </c>
      <c r="Q38" s="11">
        <f t="shared" si="47"/>
        <v>0</v>
      </c>
      <c r="R38" s="11">
        <v>0</v>
      </c>
      <c r="S38" s="11">
        <v>0</v>
      </c>
      <c r="T38" s="22">
        <v>0</v>
      </c>
      <c r="U38" s="21">
        <v>0</v>
      </c>
      <c r="V38" s="11">
        <f t="shared" si="48"/>
        <v>0</v>
      </c>
      <c r="W38" s="11">
        <v>0</v>
      </c>
      <c r="X38" s="22">
        <v>0</v>
      </c>
      <c r="Y38" s="21">
        <v>0</v>
      </c>
      <c r="Z38" s="11">
        <f t="shared" si="49"/>
        <v>0</v>
      </c>
      <c r="AA38" s="11">
        <v>0</v>
      </c>
      <c r="AB38" s="11">
        <v>0</v>
      </c>
      <c r="AC38" s="11">
        <v>0</v>
      </c>
      <c r="AD38" s="22">
        <v>0</v>
      </c>
      <c r="AE38" s="21">
        <v>0</v>
      </c>
      <c r="AF38" s="11">
        <f t="shared" si="50"/>
        <v>0</v>
      </c>
      <c r="AG38" s="11">
        <v>0</v>
      </c>
      <c r="AH38" s="11">
        <v>0</v>
      </c>
      <c r="AI38" s="11">
        <v>0</v>
      </c>
      <c r="AJ38" s="22">
        <v>0</v>
      </c>
      <c r="AK38" s="21">
        <v>0</v>
      </c>
      <c r="AL38" s="11">
        <f t="shared" si="51"/>
        <v>0</v>
      </c>
      <c r="AM38" s="11">
        <v>0</v>
      </c>
      <c r="AN38" s="11">
        <v>0</v>
      </c>
      <c r="AO38" s="11">
        <v>0</v>
      </c>
      <c r="AP38" s="22">
        <v>0</v>
      </c>
      <c r="AQ38" s="21">
        <v>0</v>
      </c>
      <c r="AR38" s="11">
        <f t="shared" si="52"/>
        <v>89092.62</v>
      </c>
      <c r="AS38" s="11">
        <v>89092.62</v>
      </c>
      <c r="AT38" s="11">
        <v>0</v>
      </c>
      <c r="AU38" s="11">
        <v>0</v>
      </c>
      <c r="AV38" s="18">
        <v>0</v>
      </c>
      <c r="AW38" s="58"/>
    </row>
    <row r="39" spans="2:49" hidden="1" outlineLevel="1">
      <c r="B39" s="27" t="s">
        <v>46</v>
      </c>
      <c r="C39" s="21">
        <f t="shared" si="39"/>
        <v>0</v>
      </c>
      <c r="D39" s="36">
        <f t="shared" si="40"/>
        <v>0</v>
      </c>
      <c r="E39" s="36">
        <f t="shared" si="41"/>
        <v>0</v>
      </c>
      <c r="F39" s="36">
        <f t="shared" si="42"/>
        <v>0</v>
      </c>
      <c r="G39" s="36">
        <f t="shared" si="43"/>
        <v>0</v>
      </c>
      <c r="H39" s="36">
        <f t="shared" si="44"/>
        <v>0</v>
      </c>
      <c r="I39" s="47">
        <f t="shared" si="45"/>
        <v>18049.27</v>
      </c>
      <c r="J39" s="40"/>
      <c r="K39" s="21">
        <v>0</v>
      </c>
      <c r="L39" s="11">
        <f t="shared" si="46"/>
        <v>0</v>
      </c>
      <c r="M39" s="11">
        <v>0</v>
      </c>
      <c r="N39" s="11">
        <v>0</v>
      </c>
      <c r="O39" s="22">
        <v>0</v>
      </c>
      <c r="P39" s="21">
        <v>0</v>
      </c>
      <c r="Q39" s="11">
        <f t="shared" si="47"/>
        <v>0</v>
      </c>
      <c r="R39" s="11">
        <v>0</v>
      </c>
      <c r="S39" s="11">
        <v>0</v>
      </c>
      <c r="T39" s="22">
        <v>0</v>
      </c>
      <c r="U39" s="21">
        <v>0</v>
      </c>
      <c r="V39" s="11">
        <f t="shared" si="48"/>
        <v>0</v>
      </c>
      <c r="W39" s="11">
        <v>0</v>
      </c>
      <c r="X39" s="22">
        <v>0</v>
      </c>
      <c r="Y39" s="21">
        <v>0</v>
      </c>
      <c r="Z39" s="11">
        <f t="shared" si="49"/>
        <v>0</v>
      </c>
      <c r="AA39" s="11">
        <v>0</v>
      </c>
      <c r="AB39" s="11">
        <v>0</v>
      </c>
      <c r="AC39" s="11">
        <v>0</v>
      </c>
      <c r="AD39" s="22">
        <v>0</v>
      </c>
      <c r="AE39" s="21">
        <v>0</v>
      </c>
      <c r="AF39" s="11">
        <f t="shared" si="50"/>
        <v>0</v>
      </c>
      <c r="AG39" s="11">
        <v>0</v>
      </c>
      <c r="AH39" s="11">
        <v>0</v>
      </c>
      <c r="AI39" s="11">
        <v>0</v>
      </c>
      <c r="AJ39" s="22">
        <v>0</v>
      </c>
      <c r="AK39" s="21">
        <v>0</v>
      </c>
      <c r="AL39" s="11">
        <f t="shared" si="51"/>
        <v>0</v>
      </c>
      <c r="AM39" s="11">
        <v>0</v>
      </c>
      <c r="AN39" s="11">
        <v>0</v>
      </c>
      <c r="AO39" s="11">
        <v>0</v>
      </c>
      <c r="AP39" s="22">
        <v>0</v>
      </c>
      <c r="AQ39" s="21">
        <v>0</v>
      </c>
      <c r="AR39" s="11">
        <f t="shared" si="52"/>
        <v>18049.27</v>
      </c>
      <c r="AS39" s="11">
        <v>18049.27</v>
      </c>
      <c r="AT39" s="11">
        <v>0</v>
      </c>
      <c r="AU39" s="11">
        <v>0</v>
      </c>
      <c r="AV39" s="18">
        <v>0</v>
      </c>
      <c r="AW39" s="58"/>
    </row>
    <row r="40" spans="2:49" hidden="1" outlineLevel="1">
      <c r="B40" s="27" t="s">
        <v>47</v>
      </c>
      <c r="C40" s="21">
        <f t="shared" si="39"/>
        <v>0</v>
      </c>
      <c r="D40" s="36">
        <f t="shared" si="40"/>
        <v>0</v>
      </c>
      <c r="E40" s="36">
        <f t="shared" si="41"/>
        <v>0</v>
      </c>
      <c r="F40" s="36">
        <f t="shared" si="42"/>
        <v>0</v>
      </c>
      <c r="G40" s="36">
        <f t="shared" si="43"/>
        <v>0</v>
      </c>
      <c r="H40" s="36">
        <f t="shared" si="44"/>
        <v>0</v>
      </c>
      <c r="I40" s="47">
        <f t="shared" si="45"/>
        <v>861060.81</v>
      </c>
      <c r="J40" s="40"/>
      <c r="K40" s="21">
        <v>0</v>
      </c>
      <c r="L40" s="11">
        <f t="shared" si="46"/>
        <v>0</v>
      </c>
      <c r="M40" s="11">
        <v>0</v>
      </c>
      <c r="N40" s="11">
        <v>0</v>
      </c>
      <c r="O40" s="22">
        <v>0</v>
      </c>
      <c r="P40" s="21">
        <v>0</v>
      </c>
      <c r="Q40" s="11">
        <f t="shared" si="47"/>
        <v>0</v>
      </c>
      <c r="R40" s="11">
        <v>0</v>
      </c>
      <c r="S40" s="11">
        <v>0</v>
      </c>
      <c r="T40" s="22">
        <v>0</v>
      </c>
      <c r="U40" s="21">
        <v>0</v>
      </c>
      <c r="V40" s="11">
        <f t="shared" si="48"/>
        <v>0</v>
      </c>
      <c r="W40" s="11">
        <v>0</v>
      </c>
      <c r="X40" s="22">
        <v>0</v>
      </c>
      <c r="Y40" s="21">
        <v>0</v>
      </c>
      <c r="Z40" s="11">
        <f t="shared" si="49"/>
        <v>0</v>
      </c>
      <c r="AA40" s="11">
        <v>0</v>
      </c>
      <c r="AB40" s="11">
        <v>0</v>
      </c>
      <c r="AC40" s="11">
        <v>0</v>
      </c>
      <c r="AD40" s="22">
        <v>0</v>
      </c>
      <c r="AE40" s="21">
        <v>0</v>
      </c>
      <c r="AF40" s="11">
        <f t="shared" si="50"/>
        <v>0</v>
      </c>
      <c r="AG40" s="11">
        <v>0</v>
      </c>
      <c r="AH40" s="11">
        <v>0</v>
      </c>
      <c r="AI40" s="11">
        <v>0</v>
      </c>
      <c r="AJ40" s="22">
        <v>0</v>
      </c>
      <c r="AK40" s="21">
        <v>0</v>
      </c>
      <c r="AL40" s="11">
        <f t="shared" si="51"/>
        <v>0</v>
      </c>
      <c r="AM40" s="11">
        <v>0</v>
      </c>
      <c r="AN40" s="11">
        <v>0</v>
      </c>
      <c r="AO40" s="11">
        <v>0</v>
      </c>
      <c r="AP40" s="22">
        <v>0</v>
      </c>
      <c r="AQ40" s="21">
        <v>0</v>
      </c>
      <c r="AR40" s="11">
        <f t="shared" si="52"/>
        <v>861060.81</v>
      </c>
      <c r="AS40" s="11">
        <v>861060.81</v>
      </c>
      <c r="AT40" s="11">
        <v>0</v>
      </c>
      <c r="AU40" s="11">
        <v>0</v>
      </c>
      <c r="AV40" s="18">
        <v>0</v>
      </c>
      <c r="AW40" s="58"/>
    </row>
    <row r="41" spans="2:49" hidden="1" outlineLevel="1">
      <c r="B41" s="27" t="s">
        <v>48</v>
      </c>
      <c r="C41" s="21">
        <f t="shared" si="39"/>
        <v>0</v>
      </c>
      <c r="D41" s="36">
        <f t="shared" si="40"/>
        <v>0</v>
      </c>
      <c r="E41" s="36">
        <f t="shared" si="41"/>
        <v>0</v>
      </c>
      <c r="F41" s="36">
        <f t="shared" si="42"/>
        <v>0</v>
      </c>
      <c r="G41" s="36">
        <f t="shared" si="43"/>
        <v>-1352.16</v>
      </c>
      <c r="H41" s="36">
        <f t="shared" si="44"/>
        <v>0</v>
      </c>
      <c r="I41" s="47">
        <f t="shared" si="45"/>
        <v>0</v>
      </c>
      <c r="J41" s="40"/>
      <c r="K41" s="21">
        <v>0</v>
      </c>
      <c r="L41" s="11">
        <f t="shared" si="46"/>
        <v>0</v>
      </c>
      <c r="M41" s="11">
        <v>0</v>
      </c>
      <c r="N41" s="11">
        <v>0</v>
      </c>
      <c r="O41" s="22">
        <v>0</v>
      </c>
      <c r="P41" s="21">
        <v>0</v>
      </c>
      <c r="Q41" s="11">
        <f t="shared" si="47"/>
        <v>0</v>
      </c>
      <c r="R41" s="11">
        <v>0</v>
      </c>
      <c r="S41" s="11">
        <v>0</v>
      </c>
      <c r="T41" s="22">
        <v>0</v>
      </c>
      <c r="U41" s="21">
        <v>0</v>
      </c>
      <c r="V41" s="11">
        <f t="shared" si="48"/>
        <v>0</v>
      </c>
      <c r="W41" s="11">
        <v>0</v>
      </c>
      <c r="X41" s="22">
        <v>0</v>
      </c>
      <c r="Y41" s="21">
        <v>0</v>
      </c>
      <c r="Z41" s="11">
        <f t="shared" si="49"/>
        <v>0</v>
      </c>
      <c r="AA41" s="11">
        <v>0</v>
      </c>
      <c r="AB41" s="11">
        <v>0</v>
      </c>
      <c r="AC41" s="11">
        <v>0</v>
      </c>
      <c r="AD41" s="22">
        <v>0</v>
      </c>
      <c r="AE41" s="21">
        <v>0</v>
      </c>
      <c r="AF41" s="11">
        <f t="shared" si="50"/>
        <v>-1352.16</v>
      </c>
      <c r="AG41" s="11">
        <v>-1352.16</v>
      </c>
      <c r="AH41" s="11">
        <v>0</v>
      </c>
      <c r="AI41" s="11">
        <v>0</v>
      </c>
      <c r="AJ41" s="22">
        <v>0</v>
      </c>
      <c r="AK41" s="21">
        <v>0</v>
      </c>
      <c r="AL41" s="11">
        <f t="shared" si="51"/>
        <v>0</v>
      </c>
      <c r="AM41" s="11">
        <v>0</v>
      </c>
      <c r="AN41" s="11">
        <v>0</v>
      </c>
      <c r="AO41" s="11">
        <v>0</v>
      </c>
      <c r="AP41" s="22">
        <v>0</v>
      </c>
      <c r="AQ41" s="21">
        <v>0</v>
      </c>
      <c r="AR41" s="11">
        <f t="shared" si="52"/>
        <v>0</v>
      </c>
      <c r="AS41" s="11">
        <v>0</v>
      </c>
      <c r="AT41" s="11">
        <v>0</v>
      </c>
      <c r="AU41" s="11">
        <v>0</v>
      </c>
      <c r="AV41" s="18">
        <v>0</v>
      </c>
      <c r="AW41" s="58"/>
    </row>
    <row r="42" spans="2:49" hidden="1" outlineLevel="1">
      <c r="B42" s="27" t="s">
        <v>49</v>
      </c>
      <c r="C42" s="21">
        <f t="shared" si="39"/>
        <v>0</v>
      </c>
      <c r="D42" s="36">
        <f t="shared" si="40"/>
        <v>0</v>
      </c>
      <c r="E42" s="36">
        <f t="shared" si="41"/>
        <v>0</v>
      </c>
      <c r="F42" s="36">
        <f t="shared" si="42"/>
        <v>379077.57</v>
      </c>
      <c r="G42" s="36">
        <f t="shared" si="43"/>
        <v>4032.8099999999995</v>
      </c>
      <c r="H42" s="36">
        <f t="shared" si="44"/>
        <v>0</v>
      </c>
      <c r="I42" s="47">
        <f t="shared" si="45"/>
        <v>0</v>
      </c>
      <c r="J42" s="40"/>
      <c r="K42" s="21">
        <v>0</v>
      </c>
      <c r="L42" s="11">
        <f t="shared" si="46"/>
        <v>0</v>
      </c>
      <c r="M42" s="11">
        <v>0</v>
      </c>
      <c r="N42" s="11">
        <v>0</v>
      </c>
      <c r="O42" s="22">
        <v>0</v>
      </c>
      <c r="P42" s="21">
        <v>0</v>
      </c>
      <c r="Q42" s="11">
        <f t="shared" si="47"/>
        <v>0</v>
      </c>
      <c r="R42" s="11">
        <v>0</v>
      </c>
      <c r="S42" s="11">
        <v>0</v>
      </c>
      <c r="T42" s="22">
        <v>0</v>
      </c>
      <c r="U42" s="21">
        <v>0</v>
      </c>
      <c r="V42" s="11">
        <f t="shared" si="48"/>
        <v>0</v>
      </c>
      <c r="W42" s="11">
        <v>0</v>
      </c>
      <c r="X42" s="22">
        <v>0</v>
      </c>
      <c r="Y42" s="21">
        <v>0</v>
      </c>
      <c r="Z42" s="11">
        <f t="shared" si="49"/>
        <v>379077.57</v>
      </c>
      <c r="AA42" s="11">
        <v>379077.57</v>
      </c>
      <c r="AB42" s="11">
        <v>0</v>
      </c>
      <c r="AC42" s="11">
        <v>0</v>
      </c>
      <c r="AD42" s="22">
        <v>0</v>
      </c>
      <c r="AE42" s="21">
        <v>0</v>
      </c>
      <c r="AF42" s="11">
        <f t="shared" si="50"/>
        <v>4032.8099999999995</v>
      </c>
      <c r="AG42" s="11">
        <v>4032.8099999999995</v>
      </c>
      <c r="AH42" s="11">
        <v>0</v>
      </c>
      <c r="AI42" s="11">
        <v>0</v>
      </c>
      <c r="AJ42" s="22">
        <v>0</v>
      </c>
      <c r="AK42" s="21">
        <v>0</v>
      </c>
      <c r="AL42" s="11">
        <f t="shared" si="51"/>
        <v>0</v>
      </c>
      <c r="AM42" s="11">
        <v>0</v>
      </c>
      <c r="AN42" s="11">
        <v>0</v>
      </c>
      <c r="AO42" s="11">
        <v>0</v>
      </c>
      <c r="AP42" s="22">
        <v>0</v>
      </c>
      <c r="AQ42" s="21">
        <v>0</v>
      </c>
      <c r="AR42" s="11">
        <f t="shared" si="52"/>
        <v>0</v>
      </c>
      <c r="AS42" s="11">
        <v>0</v>
      </c>
      <c r="AT42" s="11">
        <v>0</v>
      </c>
      <c r="AU42" s="11">
        <v>0</v>
      </c>
      <c r="AV42" s="18">
        <v>0</v>
      </c>
      <c r="AW42" s="58"/>
    </row>
    <row r="43" spans="2:49" hidden="1" outlineLevel="1">
      <c r="B43" s="27" t="s">
        <v>50</v>
      </c>
      <c r="C43" s="21">
        <f t="shared" si="39"/>
        <v>1251228.1299999997</v>
      </c>
      <c r="D43" s="36">
        <f t="shared" si="40"/>
        <v>12499.660000000003</v>
      </c>
      <c r="E43" s="36">
        <f t="shared" si="41"/>
        <v>0</v>
      </c>
      <c r="F43" s="36">
        <f t="shared" si="42"/>
        <v>0</v>
      </c>
      <c r="G43" s="36">
        <f t="shared" si="43"/>
        <v>0</v>
      </c>
      <c r="H43" s="36">
        <f t="shared" si="44"/>
        <v>0</v>
      </c>
      <c r="I43" s="47">
        <f t="shared" si="45"/>
        <v>0</v>
      </c>
      <c r="J43" s="40"/>
      <c r="K43" s="21">
        <v>0</v>
      </c>
      <c r="L43" s="11">
        <f t="shared" si="46"/>
        <v>1251228.1299999997</v>
      </c>
      <c r="M43" s="11">
        <v>1251228.1299999997</v>
      </c>
      <c r="N43" s="11">
        <v>0</v>
      </c>
      <c r="O43" s="22">
        <v>0</v>
      </c>
      <c r="P43" s="21">
        <v>0</v>
      </c>
      <c r="Q43" s="11">
        <f t="shared" si="47"/>
        <v>12499.660000000003</v>
      </c>
      <c r="R43" s="11">
        <v>12499.660000000003</v>
      </c>
      <c r="S43" s="11">
        <v>0</v>
      </c>
      <c r="T43" s="22">
        <v>0</v>
      </c>
      <c r="U43" s="21">
        <v>0</v>
      </c>
      <c r="V43" s="11">
        <f t="shared" si="48"/>
        <v>0</v>
      </c>
      <c r="W43" s="11">
        <v>0</v>
      </c>
      <c r="X43" s="22">
        <v>0</v>
      </c>
      <c r="Y43" s="21">
        <v>0</v>
      </c>
      <c r="Z43" s="11">
        <f t="shared" si="49"/>
        <v>0</v>
      </c>
      <c r="AA43" s="11">
        <v>0</v>
      </c>
      <c r="AB43" s="11">
        <v>0</v>
      </c>
      <c r="AC43" s="11">
        <v>0</v>
      </c>
      <c r="AD43" s="22">
        <v>0</v>
      </c>
      <c r="AE43" s="21">
        <v>0</v>
      </c>
      <c r="AF43" s="11">
        <f t="shared" si="50"/>
        <v>0</v>
      </c>
      <c r="AG43" s="11">
        <v>0</v>
      </c>
      <c r="AH43" s="11">
        <v>0</v>
      </c>
      <c r="AI43" s="11">
        <v>0</v>
      </c>
      <c r="AJ43" s="22">
        <v>0</v>
      </c>
      <c r="AK43" s="21">
        <v>0</v>
      </c>
      <c r="AL43" s="11">
        <f t="shared" si="51"/>
        <v>0</v>
      </c>
      <c r="AM43" s="11">
        <v>0</v>
      </c>
      <c r="AN43" s="11">
        <v>0</v>
      </c>
      <c r="AO43" s="11">
        <v>0</v>
      </c>
      <c r="AP43" s="22">
        <v>0</v>
      </c>
      <c r="AQ43" s="21">
        <v>0</v>
      </c>
      <c r="AR43" s="11">
        <f t="shared" si="52"/>
        <v>0</v>
      </c>
      <c r="AS43" s="11">
        <v>0</v>
      </c>
      <c r="AT43" s="11">
        <v>0</v>
      </c>
      <c r="AU43" s="11">
        <v>0</v>
      </c>
      <c r="AV43" s="18">
        <v>0</v>
      </c>
      <c r="AW43" s="58"/>
    </row>
    <row r="44" spans="2:49" hidden="1" outlineLevel="1">
      <c r="B44" s="27" t="s">
        <v>51</v>
      </c>
      <c r="C44" s="21">
        <f t="shared" si="39"/>
        <v>0</v>
      </c>
      <c r="D44" s="36">
        <f t="shared" si="40"/>
        <v>371845.81000000006</v>
      </c>
      <c r="E44" s="36">
        <f t="shared" si="41"/>
        <v>-14867.1</v>
      </c>
      <c r="F44" s="36">
        <f t="shared" si="42"/>
        <v>0</v>
      </c>
      <c r="G44" s="36">
        <f t="shared" si="43"/>
        <v>0</v>
      </c>
      <c r="H44" s="36">
        <f t="shared" si="44"/>
        <v>0</v>
      </c>
      <c r="I44" s="47">
        <f t="shared" si="45"/>
        <v>0</v>
      </c>
      <c r="J44" s="40"/>
      <c r="K44" s="21">
        <v>0</v>
      </c>
      <c r="L44" s="11">
        <f t="shared" si="46"/>
        <v>0</v>
      </c>
      <c r="M44" s="11">
        <v>0</v>
      </c>
      <c r="N44" s="11">
        <v>0</v>
      </c>
      <c r="O44" s="22">
        <v>0</v>
      </c>
      <c r="P44" s="21">
        <v>0</v>
      </c>
      <c r="Q44" s="11">
        <f t="shared" si="47"/>
        <v>371845.81000000006</v>
      </c>
      <c r="R44" s="11">
        <v>371845.81000000006</v>
      </c>
      <c r="S44" s="11">
        <v>0</v>
      </c>
      <c r="T44" s="22">
        <v>0</v>
      </c>
      <c r="U44" s="21">
        <v>0</v>
      </c>
      <c r="V44" s="11">
        <f t="shared" si="48"/>
        <v>-14867.1</v>
      </c>
      <c r="W44" s="11">
        <v>-14867.1</v>
      </c>
      <c r="X44" s="22">
        <v>0</v>
      </c>
      <c r="Y44" s="21">
        <v>0</v>
      </c>
      <c r="Z44" s="11">
        <f t="shared" si="49"/>
        <v>0</v>
      </c>
      <c r="AA44" s="11">
        <v>0</v>
      </c>
      <c r="AB44" s="11">
        <v>0</v>
      </c>
      <c r="AC44" s="11">
        <v>0</v>
      </c>
      <c r="AD44" s="22">
        <v>0</v>
      </c>
      <c r="AE44" s="21">
        <v>0</v>
      </c>
      <c r="AF44" s="11">
        <f t="shared" si="50"/>
        <v>0</v>
      </c>
      <c r="AG44" s="11">
        <v>0</v>
      </c>
      <c r="AH44" s="11">
        <v>0</v>
      </c>
      <c r="AI44" s="11">
        <v>0</v>
      </c>
      <c r="AJ44" s="22">
        <v>0</v>
      </c>
      <c r="AK44" s="21">
        <v>0</v>
      </c>
      <c r="AL44" s="11">
        <f t="shared" si="51"/>
        <v>0</v>
      </c>
      <c r="AM44" s="11">
        <v>0</v>
      </c>
      <c r="AN44" s="11">
        <v>0</v>
      </c>
      <c r="AO44" s="11">
        <v>0</v>
      </c>
      <c r="AP44" s="22">
        <v>0</v>
      </c>
      <c r="AQ44" s="21">
        <v>0</v>
      </c>
      <c r="AR44" s="11">
        <f t="shared" si="52"/>
        <v>0</v>
      </c>
      <c r="AS44" s="11">
        <v>0</v>
      </c>
      <c r="AT44" s="11">
        <v>0</v>
      </c>
      <c r="AU44" s="11">
        <v>0</v>
      </c>
      <c r="AV44" s="18">
        <v>0</v>
      </c>
      <c r="AW44" s="58"/>
    </row>
    <row r="45" spans="2:49" hidden="1" outlineLevel="1">
      <c r="B45" s="27" t="s">
        <v>52</v>
      </c>
      <c r="C45" s="21">
        <f t="shared" si="39"/>
        <v>0</v>
      </c>
      <c r="D45" s="36">
        <f t="shared" si="40"/>
        <v>0</v>
      </c>
      <c r="E45" s="36">
        <f t="shared" si="41"/>
        <v>205217.17999999996</v>
      </c>
      <c r="F45" s="36">
        <f t="shared" si="42"/>
        <v>16622.63</v>
      </c>
      <c r="G45" s="36">
        <f t="shared" si="43"/>
        <v>1352.16</v>
      </c>
      <c r="H45" s="36">
        <f t="shared" si="44"/>
        <v>0</v>
      </c>
      <c r="I45" s="47">
        <f t="shared" si="45"/>
        <v>0</v>
      </c>
      <c r="J45" s="40"/>
      <c r="K45" s="21">
        <v>0</v>
      </c>
      <c r="L45" s="11">
        <f t="shared" si="46"/>
        <v>0</v>
      </c>
      <c r="M45" s="11">
        <v>0</v>
      </c>
      <c r="N45" s="11">
        <v>0</v>
      </c>
      <c r="O45" s="22">
        <v>0</v>
      </c>
      <c r="P45" s="21">
        <v>0</v>
      </c>
      <c r="Q45" s="11">
        <f t="shared" si="47"/>
        <v>0</v>
      </c>
      <c r="R45" s="11">
        <v>0</v>
      </c>
      <c r="S45" s="11">
        <v>0</v>
      </c>
      <c r="T45" s="22">
        <v>0</v>
      </c>
      <c r="U45" s="21">
        <v>0</v>
      </c>
      <c r="V45" s="11">
        <f t="shared" si="48"/>
        <v>205217.17999999996</v>
      </c>
      <c r="W45" s="11">
        <v>205217.17999999996</v>
      </c>
      <c r="X45" s="22">
        <v>0</v>
      </c>
      <c r="Y45" s="21">
        <v>0</v>
      </c>
      <c r="Z45" s="11">
        <f t="shared" si="49"/>
        <v>16622.63</v>
      </c>
      <c r="AA45" s="11">
        <v>16622.63</v>
      </c>
      <c r="AB45" s="11">
        <v>0</v>
      </c>
      <c r="AC45" s="11">
        <v>0</v>
      </c>
      <c r="AD45" s="22">
        <v>0</v>
      </c>
      <c r="AE45" s="21">
        <v>0</v>
      </c>
      <c r="AF45" s="11">
        <f t="shared" si="50"/>
        <v>1352.16</v>
      </c>
      <c r="AG45" s="11">
        <v>1352.16</v>
      </c>
      <c r="AH45" s="11">
        <v>0</v>
      </c>
      <c r="AI45" s="11">
        <v>0</v>
      </c>
      <c r="AJ45" s="22">
        <v>0</v>
      </c>
      <c r="AK45" s="21">
        <v>0</v>
      </c>
      <c r="AL45" s="11">
        <f t="shared" si="51"/>
        <v>0</v>
      </c>
      <c r="AM45" s="11">
        <v>0</v>
      </c>
      <c r="AN45" s="11">
        <v>0</v>
      </c>
      <c r="AO45" s="11">
        <v>0</v>
      </c>
      <c r="AP45" s="22">
        <v>0</v>
      </c>
      <c r="AQ45" s="21">
        <v>0</v>
      </c>
      <c r="AR45" s="11">
        <f t="shared" si="52"/>
        <v>0</v>
      </c>
      <c r="AS45" s="11">
        <v>0</v>
      </c>
      <c r="AT45" s="11">
        <v>0</v>
      </c>
      <c r="AU45" s="11">
        <v>0</v>
      </c>
      <c r="AV45" s="18">
        <v>0</v>
      </c>
      <c r="AW45" s="58"/>
    </row>
    <row r="46" spans="2:49" hidden="1" outlineLevel="1">
      <c r="B46" s="27" t="s">
        <v>53</v>
      </c>
      <c r="C46" s="21">
        <f t="shared" si="39"/>
        <v>0</v>
      </c>
      <c r="D46" s="36">
        <f t="shared" si="40"/>
        <v>0</v>
      </c>
      <c r="E46" s="36">
        <f t="shared" si="41"/>
        <v>0</v>
      </c>
      <c r="F46" s="36">
        <f t="shared" si="42"/>
        <v>0</v>
      </c>
      <c r="G46" s="36">
        <f t="shared" si="43"/>
        <v>61047.05000000001</v>
      </c>
      <c r="H46" s="36">
        <f t="shared" si="44"/>
        <v>0</v>
      </c>
      <c r="I46" s="47">
        <f t="shared" si="45"/>
        <v>0</v>
      </c>
      <c r="J46" s="40"/>
      <c r="K46" s="21">
        <v>0</v>
      </c>
      <c r="L46" s="11">
        <f t="shared" si="46"/>
        <v>0</v>
      </c>
      <c r="M46" s="11">
        <v>0</v>
      </c>
      <c r="N46" s="11">
        <v>0</v>
      </c>
      <c r="O46" s="22">
        <v>0</v>
      </c>
      <c r="P46" s="21">
        <v>0</v>
      </c>
      <c r="Q46" s="11">
        <f t="shared" si="47"/>
        <v>0</v>
      </c>
      <c r="R46" s="11">
        <v>0</v>
      </c>
      <c r="S46" s="11">
        <v>0</v>
      </c>
      <c r="T46" s="22">
        <v>0</v>
      </c>
      <c r="U46" s="21">
        <v>0</v>
      </c>
      <c r="V46" s="11">
        <f t="shared" si="48"/>
        <v>0</v>
      </c>
      <c r="W46" s="11">
        <v>0</v>
      </c>
      <c r="X46" s="22">
        <v>0</v>
      </c>
      <c r="Y46" s="21">
        <v>0</v>
      </c>
      <c r="Z46" s="11">
        <f t="shared" si="49"/>
        <v>0</v>
      </c>
      <c r="AA46" s="11">
        <v>0</v>
      </c>
      <c r="AB46" s="11">
        <v>0</v>
      </c>
      <c r="AC46" s="11">
        <v>0</v>
      </c>
      <c r="AD46" s="22">
        <v>0</v>
      </c>
      <c r="AE46" s="21">
        <v>0</v>
      </c>
      <c r="AF46" s="11">
        <f t="shared" si="50"/>
        <v>61047.05000000001</v>
      </c>
      <c r="AG46" s="11">
        <v>61047.05000000001</v>
      </c>
      <c r="AH46" s="11">
        <v>0</v>
      </c>
      <c r="AI46" s="11">
        <v>0</v>
      </c>
      <c r="AJ46" s="22">
        <v>0</v>
      </c>
      <c r="AK46" s="21">
        <v>0</v>
      </c>
      <c r="AL46" s="11">
        <f t="shared" si="51"/>
        <v>0</v>
      </c>
      <c r="AM46" s="11">
        <v>0</v>
      </c>
      <c r="AN46" s="11">
        <v>0</v>
      </c>
      <c r="AO46" s="11">
        <v>0</v>
      </c>
      <c r="AP46" s="22">
        <v>0</v>
      </c>
      <c r="AQ46" s="21">
        <v>0</v>
      </c>
      <c r="AR46" s="11">
        <f t="shared" si="52"/>
        <v>0</v>
      </c>
      <c r="AS46" s="11">
        <v>0</v>
      </c>
      <c r="AT46" s="11">
        <v>0</v>
      </c>
      <c r="AU46" s="11">
        <v>0</v>
      </c>
      <c r="AV46" s="18">
        <v>0</v>
      </c>
      <c r="AW46" s="58"/>
    </row>
    <row r="47" spans="2:49" hidden="1" outlineLevel="1">
      <c r="B47" s="27" t="s">
        <v>54</v>
      </c>
      <c r="C47" s="21">
        <f t="shared" si="39"/>
        <v>0</v>
      </c>
      <c r="D47" s="36">
        <f t="shared" si="40"/>
        <v>274471.86</v>
      </c>
      <c r="E47" s="36">
        <f t="shared" si="41"/>
        <v>0</v>
      </c>
      <c r="F47" s="36">
        <f t="shared" si="42"/>
        <v>0</v>
      </c>
      <c r="G47" s="36">
        <f t="shared" si="43"/>
        <v>0</v>
      </c>
      <c r="H47" s="36">
        <f t="shared" si="44"/>
        <v>0</v>
      </c>
      <c r="I47" s="47">
        <f t="shared" si="45"/>
        <v>0</v>
      </c>
      <c r="J47" s="40"/>
      <c r="K47" s="21">
        <v>0</v>
      </c>
      <c r="L47" s="11">
        <f t="shared" si="46"/>
        <v>0</v>
      </c>
      <c r="M47" s="11">
        <v>0</v>
      </c>
      <c r="N47" s="11">
        <v>0</v>
      </c>
      <c r="O47" s="22">
        <v>0</v>
      </c>
      <c r="P47" s="21">
        <v>0</v>
      </c>
      <c r="Q47" s="11">
        <f t="shared" si="47"/>
        <v>274471.86</v>
      </c>
      <c r="R47" s="11">
        <v>274471.86</v>
      </c>
      <c r="S47" s="11">
        <v>0</v>
      </c>
      <c r="T47" s="22">
        <v>0</v>
      </c>
      <c r="U47" s="21">
        <v>0</v>
      </c>
      <c r="V47" s="11">
        <f t="shared" si="48"/>
        <v>0</v>
      </c>
      <c r="W47" s="11">
        <v>0</v>
      </c>
      <c r="X47" s="22">
        <v>0</v>
      </c>
      <c r="Y47" s="21">
        <v>0</v>
      </c>
      <c r="Z47" s="11">
        <f t="shared" si="49"/>
        <v>0</v>
      </c>
      <c r="AA47" s="11">
        <v>0</v>
      </c>
      <c r="AB47" s="11">
        <v>0</v>
      </c>
      <c r="AC47" s="11">
        <v>0</v>
      </c>
      <c r="AD47" s="22">
        <v>0</v>
      </c>
      <c r="AE47" s="21">
        <v>0</v>
      </c>
      <c r="AF47" s="11">
        <f t="shared" si="50"/>
        <v>0</v>
      </c>
      <c r="AG47" s="11">
        <v>0</v>
      </c>
      <c r="AH47" s="11">
        <v>0</v>
      </c>
      <c r="AI47" s="11">
        <v>0</v>
      </c>
      <c r="AJ47" s="22">
        <v>0</v>
      </c>
      <c r="AK47" s="21">
        <v>0</v>
      </c>
      <c r="AL47" s="11">
        <f t="shared" si="51"/>
        <v>0</v>
      </c>
      <c r="AM47" s="11">
        <v>0</v>
      </c>
      <c r="AN47" s="11">
        <v>0</v>
      </c>
      <c r="AO47" s="11">
        <v>0</v>
      </c>
      <c r="AP47" s="22">
        <v>0</v>
      </c>
      <c r="AQ47" s="21">
        <v>0</v>
      </c>
      <c r="AR47" s="11">
        <f t="shared" si="52"/>
        <v>0</v>
      </c>
      <c r="AS47" s="11">
        <v>0</v>
      </c>
      <c r="AT47" s="11">
        <v>0</v>
      </c>
      <c r="AU47" s="11">
        <v>0</v>
      </c>
      <c r="AV47" s="18">
        <v>0</v>
      </c>
      <c r="AW47" s="58"/>
    </row>
    <row r="48" spans="2:49" hidden="1" outlineLevel="1">
      <c r="B48" s="27" t="s">
        <v>55</v>
      </c>
      <c r="C48" s="21">
        <f t="shared" si="39"/>
        <v>0</v>
      </c>
      <c r="D48" s="36">
        <f t="shared" si="40"/>
        <v>0</v>
      </c>
      <c r="E48" s="36">
        <f t="shared" si="41"/>
        <v>176659.93</v>
      </c>
      <c r="F48" s="36">
        <f t="shared" si="42"/>
        <v>2880</v>
      </c>
      <c r="G48" s="36">
        <f t="shared" si="43"/>
        <v>0</v>
      </c>
      <c r="H48" s="36">
        <f t="shared" si="44"/>
        <v>0</v>
      </c>
      <c r="I48" s="47">
        <f t="shared" si="45"/>
        <v>0</v>
      </c>
      <c r="J48" s="40"/>
      <c r="K48" s="21">
        <v>0</v>
      </c>
      <c r="L48" s="11">
        <f t="shared" si="46"/>
        <v>0</v>
      </c>
      <c r="M48" s="11">
        <v>0</v>
      </c>
      <c r="N48" s="11">
        <v>0</v>
      </c>
      <c r="O48" s="22">
        <v>0</v>
      </c>
      <c r="P48" s="21">
        <v>0</v>
      </c>
      <c r="Q48" s="11">
        <f t="shared" si="47"/>
        <v>0</v>
      </c>
      <c r="R48" s="11">
        <v>0</v>
      </c>
      <c r="S48" s="11">
        <v>0</v>
      </c>
      <c r="T48" s="22">
        <v>0</v>
      </c>
      <c r="U48" s="21">
        <v>0</v>
      </c>
      <c r="V48" s="11">
        <f t="shared" si="48"/>
        <v>176659.93</v>
      </c>
      <c r="W48" s="11">
        <v>176659.93</v>
      </c>
      <c r="X48" s="22">
        <v>0</v>
      </c>
      <c r="Y48" s="21">
        <v>0</v>
      </c>
      <c r="Z48" s="11">
        <f t="shared" si="49"/>
        <v>2880</v>
      </c>
      <c r="AA48" s="11">
        <v>2880</v>
      </c>
      <c r="AB48" s="11">
        <v>0</v>
      </c>
      <c r="AC48" s="11">
        <v>0</v>
      </c>
      <c r="AD48" s="22">
        <v>0</v>
      </c>
      <c r="AE48" s="21">
        <v>0</v>
      </c>
      <c r="AF48" s="11">
        <f t="shared" si="50"/>
        <v>0</v>
      </c>
      <c r="AG48" s="11">
        <v>0</v>
      </c>
      <c r="AH48" s="11">
        <v>0</v>
      </c>
      <c r="AI48" s="11">
        <v>0</v>
      </c>
      <c r="AJ48" s="22">
        <v>0</v>
      </c>
      <c r="AK48" s="21">
        <v>0</v>
      </c>
      <c r="AL48" s="11">
        <f t="shared" si="51"/>
        <v>0</v>
      </c>
      <c r="AM48" s="11">
        <v>0</v>
      </c>
      <c r="AN48" s="11">
        <v>0</v>
      </c>
      <c r="AO48" s="11">
        <v>0</v>
      </c>
      <c r="AP48" s="22">
        <v>0</v>
      </c>
      <c r="AQ48" s="21">
        <v>0</v>
      </c>
      <c r="AR48" s="11">
        <f t="shared" si="52"/>
        <v>0</v>
      </c>
      <c r="AS48" s="11">
        <v>0</v>
      </c>
      <c r="AT48" s="11">
        <v>0</v>
      </c>
      <c r="AU48" s="11">
        <v>0</v>
      </c>
      <c r="AV48" s="18">
        <v>0</v>
      </c>
      <c r="AW48" s="58"/>
    </row>
    <row r="49" spans="2:49" hidden="1" outlineLevel="1">
      <c r="B49" s="27" t="s">
        <v>56</v>
      </c>
      <c r="C49" s="21">
        <f t="shared" si="39"/>
        <v>0</v>
      </c>
      <c r="D49" s="36">
        <f t="shared" si="40"/>
        <v>0</v>
      </c>
      <c r="E49" s="36">
        <f t="shared" si="41"/>
        <v>0</v>
      </c>
      <c r="F49" s="36">
        <f t="shared" si="42"/>
        <v>155694.6</v>
      </c>
      <c r="G49" s="36">
        <f t="shared" si="43"/>
        <v>0</v>
      </c>
      <c r="H49" s="36">
        <f t="shared" si="44"/>
        <v>0</v>
      </c>
      <c r="I49" s="47">
        <f t="shared" si="45"/>
        <v>0</v>
      </c>
      <c r="J49" s="40"/>
      <c r="K49" s="21">
        <v>0</v>
      </c>
      <c r="L49" s="11">
        <f t="shared" si="46"/>
        <v>0</v>
      </c>
      <c r="M49" s="11">
        <v>0</v>
      </c>
      <c r="N49" s="11">
        <v>0</v>
      </c>
      <c r="O49" s="22">
        <v>0</v>
      </c>
      <c r="P49" s="21">
        <v>0</v>
      </c>
      <c r="Q49" s="11">
        <f t="shared" si="47"/>
        <v>0</v>
      </c>
      <c r="R49" s="11">
        <v>0</v>
      </c>
      <c r="S49" s="11">
        <v>0</v>
      </c>
      <c r="T49" s="22">
        <v>0</v>
      </c>
      <c r="U49" s="21">
        <v>0</v>
      </c>
      <c r="V49" s="11">
        <f t="shared" si="48"/>
        <v>0</v>
      </c>
      <c r="W49" s="11">
        <v>0</v>
      </c>
      <c r="X49" s="22">
        <v>0</v>
      </c>
      <c r="Y49" s="21">
        <v>0</v>
      </c>
      <c r="Z49" s="11">
        <f t="shared" si="49"/>
        <v>155694.6</v>
      </c>
      <c r="AA49" s="11">
        <v>155694.6</v>
      </c>
      <c r="AB49" s="11">
        <v>0</v>
      </c>
      <c r="AC49" s="11">
        <v>0</v>
      </c>
      <c r="AD49" s="22">
        <v>0</v>
      </c>
      <c r="AE49" s="21">
        <v>0</v>
      </c>
      <c r="AF49" s="11">
        <f t="shared" si="50"/>
        <v>0</v>
      </c>
      <c r="AG49" s="11">
        <v>0</v>
      </c>
      <c r="AH49" s="11">
        <v>0</v>
      </c>
      <c r="AI49" s="11">
        <v>0</v>
      </c>
      <c r="AJ49" s="22">
        <v>0</v>
      </c>
      <c r="AK49" s="21">
        <v>0</v>
      </c>
      <c r="AL49" s="11">
        <f t="shared" si="51"/>
        <v>0</v>
      </c>
      <c r="AM49" s="11">
        <v>0</v>
      </c>
      <c r="AN49" s="11">
        <v>0</v>
      </c>
      <c r="AO49" s="11">
        <v>0</v>
      </c>
      <c r="AP49" s="22">
        <v>0</v>
      </c>
      <c r="AQ49" s="21">
        <v>0</v>
      </c>
      <c r="AR49" s="11">
        <f t="shared" si="52"/>
        <v>0</v>
      </c>
      <c r="AS49" s="11">
        <v>0</v>
      </c>
      <c r="AT49" s="11">
        <v>0</v>
      </c>
      <c r="AU49" s="11">
        <v>0</v>
      </c>
      <c r="AV49" s="18">
        <v>0</v>
      </c>
      <c r="AW49" s="58"/>
    </row>
    <row r="50" spans="2:49" hidden="1" outlineLevel="1">
      <c r="B50" s="27" t="s">
        <v>57</v>
      </c>
      <c r="C50" s="21">
        <f t="shared" si="39"/>
        <v>0</v>
      </c>
      <c r="D50" s="36">
        <f t="shared" si="40"/>
        <v>0</v>
      </c>
      <c r="E50" s="36">
        <f t="shared" si="41"/>
        <v>0</v>
      </c>
      <c r="F50" s="36">
        <f t="shared" si="42"/>
        <v>0</v>
      </c>
      <c r="G50" s="36">
        <f t="shared" si="43"/>
        <v>48833.630000000005</v>
      </c>
      <c r="H50" s="36">
        <f t="shared" si="44"/>
        <v>0</v>
      </c>
      <c r="I50" s="47">
        <f t="shared" si="45"/>
        <v>0</v>
      </c>
      <c r="J50" s="40"/>
      <c r="K50" s="21">
        <v>0</v>
      </c>
      <c r="L50" s="11">
        <f t="shared" si="46"/>
        <v>0</v>
      </c>
      <c r="M50" s="11">
        <v>0</v>
      </c>
      <c r="N50" s="11">
        <v>0</v>
      </c>
      <c r="O50" s="22">
        <v>0</v>
      </c>
      <c r="P50" s="21">
        <v>0</v>
      </c>
      <c r="Q50" s="11">
        <f t="shared" si="47"/>
        <v>0</v>
      </c>
      <c r="R50" s="11">
        <v>0</v>
      </c>
      <c r="S50" s="11">
        <v>0</v>
      </c>
      <c r="T50" s="22">
        <v>0</v>
      </c>
      <c r="U50" s="21">
        <v>0</v>
      </c>
      <c r="V50" s="11">
        <f t="shared" si="48"/>
        <v>0</v>
      </c>
      <c r="W50" s="11">
        <v>0</v>
      </c>
      <c r="X50" s="22">
        <v>0</v>
      </c>
      <c r="Y50" s="21">
        <v>0</v>
      </c>
      <c r="Z50" s="11">
        <f t="shared" si="49"/>
        <v>0</v>
      </c>
      <c r="AA50" s="11">
        <v>0</v>
      </c>
      <c r="AB50" s="11">
        <v>0</v>
      </c>
      <c r="AC50" s="11">
        <v>0</v>
      </c>
      <c r="AD50" s="22">
        <v>0</v>
      </c>
      <c r="AE50" s="21">
        <v>0</v>
      </c>
      <c r="AF50" s="11">
        <f t="shared" si="50"/>
        <v>48833.630000000005</v>
      </c>
      <c r="AG50" s="11">
        <v>48833.630000000005</v>
      </c>
      <c r="AH50" s="11">
        <v>0</v>
      </c>
      <c r="AI50" s="11">
        <v>0</v>
      </c>
      <c r="AJ50" s="22">
        <v>0</v>
      </c>
      <c r="AK50" s="21">
        <v>0</v>
      </c>
      <c r="AL50" s="11">
        <f t="shared" si="51"/>
        <v>0</v>
      </c>
      <c r="AM50" s="11">
        <v>0</v>
      </c>
      <c r="AN50" s="11">
        <v>0</v>
      </c>
      <c r="AO50" s="11">
        <v>0</v>
      </c>
      <c r="AP50" s="22">
        <v>0</v>
      </c>
      <c r="AQ50" s="21">
        <v>0</v>
      </c>
      <c r="AR50" s="11">
        <f t="shared" si="52"/>
        <v>0</v>
      </c>
      <c r="AS50" s="11">
        <v>0</v>
      </c>
      <c r="AT50" s="11">
        <v>0</v>
      </c>
      <c r="AU50" s="11">
        <v>0</v>
      </c>
      <c r="AV50" s="18">
        <v>0</v>
      </c>
      <c r="AW50" s="58"/>
    </row>
    <row r="51" spans="2:49" hidden="1" outlineLevel="1">
      <c r="B51" s="27" t="s">
        <v>58</v>
      </c>
      <c r="C51" s="21">
        <f t="shared" si="39"/>
        <v>0</v>
      </c>
      <c r="D51" s="36">
        <f t="shared" si="40"/>
        <v>0</v>
      </c>
      <c r="E51" s="36">
        <f t="shared" si="41"/>
        <v>0</v>
      </c>
      <c r="F51" s="36">
        <f t="shared" si="42"/>
        <v>0</v>
      </c>
      <c r="G51" s="36">
        <f t="shared" si="43"/>
        <v>0</v>
      </c>
      <c r="H51" s="36">
        <f t="shared" si="44"/>
        <v>11415</v>
      </c>
      <c r="I51" s="47">
        <f t="shared" si="45"/>
        <v>0</v>
      </c>
      <c r="J51" s="40"/>
      <c r="K51" s="21">
        <v>0</v>
      </c>
      <c r="L51" s="11">
        <f t="shared" si="46"/>
        <v>0</v>
      </c>
      <c r="M51" s="11">
        <v>0</v>
      </c>
      <c r="N51" s="11">
        <v>0</v>
      </c>
      <c r="O51" s="22">
        <v>0</v>
      </c>
      <c r="P51" s="21">
        <v>0</v>
      </c>
      <c r="Q51" s="11">
        <f t="shared" si="47"/>
        <v>0</v>
      </c>
      <c r="R51" s="11">
        <v>0</v>
      </c>
      <c r="S51" s="11">
        <v>0</v>
      </c>
      <c r="T51" s="22">
        <v>0</v>
      </c>
      <c r="U51" s="21">
        <v>0</v>
      </c>
      <c r="V51" s="11">
        <f t="shared" si="48"/>
        <v>0</v>
      </c>
      <c r="W51" s="11">
        <v>0</v>
      </c>
      <c r="X51" s="22">
        <v>0</v>
      </c>
      <c r="Y51" s="21">
        <v>0</v>
      </c>
      <c r="Z51" s="11">
        <f t="shared" si="49"/>
        <v>0</v>
      </c>
      <c r="AA51" s="11">
        <v>0</v>
      </c>
      <c r="AB51" s="11">
        <v>0</v>
      </c>
      <c r="AC51" s="11">
        <v>0</v>
      </c>
      <c r="AD51" s="22">
        <v>0</v>
      </c>
      <c r="AE51" s="21">
        <v>0</v>
      </c>
      <c r="AF51" s="11">
        <f t="shared" si="50"/>
        <v>0</v>
      </c>
      <c r="AG51" s="11">
        <v>0</v>
      </c>
      <c r="AH51" s="11">
        <v>0</v>
      </c>
      <c r="AI51" s="11">
        <v>0</v>
      </c>
      <c r="AJ51" s="22">
        <v>0</v>
      </c>
      <c r="AK51" s="21">
        <v>0</v>
      </c>
      <c r="AL51" s="11">
        <f t="shared" si="51"/>
        <v>11415</v>
      </c>
      <c r="AM51" s="11">
        <v>11415</v>
      </c>
      <c r="AN51" s="11">
        <v>0</v>
      </c>
      <c r="AO51" s="11">
        <v>0</v>
      </c>
      <c r="AP51" s="22">
        <v>0</v>
      </c>
      <c r="AQ51" s="21">
        <v>0</v>
      </c>
      <c r="AR51" s="11">
        <f t="shared" si="52"/>
        <v>0</v>
      </c>
      <c r="AS51" s="11">
        <v>0</v>
      </c>
      <c r="AT51" s="11">
        <v>0</v>
      </c>
      <c r="AU51" s="11">
        <v>0</v>
      </c>
      <c r="AV51" s="18">
        <v>0</v>
      </c>
      <c r="AW51" s="58"/>
    </row>
    <row r="52" spans="2:49" hidden="1" outlineLevel="1">
      <c r="B52" s="27" t="s">
        <v>59</v>
      </c>
      <c r="C52" s="21">
        <f t="shared" si="39"/>
        <v>0</v>
      </c>
      <c r="D52" s="36">
        <f t="shared" si="40"/>
        <v>152692.54999999999</v>
      </c>
      <c r="E52" s="36">
        <f t="shared" si="41"/>
        <v>0</v>
      </c>
      <c r="F52" s="36">
        <f t="shared" si="42"/>
        <v>0</v>
      </c>
      <c r="G52" s="36">
        <f t="shared" si="43"/>
        <v>0</v>
      </c>
      <c r="H52" s="36">
        <f t="shared" si="44"/>
        <v>0</v>
      </c>
      <c r="I52" s="47">
        <f t="shared" si="45"/>
        <v>0</v>
      </c>
      <c r="J52" s="40"/>
      <c r="K52" s="21">
        <v>0</v>
      </c>
      <c r="L52" s="11">
        <f t="shared" si="46"/>
        <v>0</v>
      </c>
      <c r="M52" s="11">
        <v>0</v>
      </c>
      <c r="N52" s="11">
        <v>0</v>
      </c>
      <c r="O52" s="22">
        <v>0</v>
      </c>
      <c r="P52" s="21">
        <v>0</v>
      </c>
      <c r="Q52" s="11">
        <f t="shared" si="47"/>
        <v>152692.54999999999</v>
      </c>
      <c r="R52" s="11">
        <v>152692.54999999999</v>
      </c>
      <c r="S52" s="11">
        <v>0</v>
      </c>
      <c r="T52" s="22">
        <v>0</v>
      </c>
      <c r="U52" s="21">
        <v>0</v>
      </c>
      <c r="V52" s="11">
        <f t="shared" si="48"/>
        <v>0</v>
      </c>
      <c r="W52" s="11">
        <v>0</v>
      </c>
      <c r="X52" s="22">
        <v>0</v>
      </c>
      <c r="Y52" s="21">
        <v>0</v>
      </c>
      <c r="Z52" s="11">
        <f t="shared" si="49"/>
        <v>0</v>
      </c>
      <c r="AA52" s="11">
        <v>0</v>
      </c>
      <c r="AB52" s="11">
        <v>0</v>
      </c>
      <c r="AC52" s="11">
        <v>0</v>
      </c>
      <c r="AD52" s="22">
        <v>0</v>
      </c>
      <c r="AE52" s="21">
        <v>0</v>
      </c>
      <c r="AF52" s="11">
        <f t="shared" si="50"/>
        <v>0</v>
      </c>
      <c r="AG52" s="11">
        <v>0</v>
      </c>
      <c r="AH52" s="11">
        <v>0</v>
      </c>
      <c r="AI52" s="11">
        <v>0</v>
      </c>
      <c r="AJ52" s="22">
        <v>0</v>
      </c>
      <c r="AK52" s="21">
        <v>0</v>
      </c>
      <c r="AL52" s="11">
        <f t="shared" si="51"/>
        <v>0</v>
      </c>
      <c r="AM52" s="11">
        <v>0</v>
      </c>
      <c r="AN52" s="11">
        <v>0</v>
      </c>
      <c r="AO52" s="11">
        <v>0</v>
      </c>
      <c r="AP52" s="22">
        <v>0</v>
      </c>
      <c r="AQ52" s="21">
        <v>0</v>
      </c>
      <c r="AR52" s="11">
        <f t="shared" si="52"/>
        <v>0</v>
      </c>
      <c r="AS52" s="11">
        <v>0</v>
      </c>
      <c r="AT52" s="11">
        <v>0</v>
      </c>
      <c r="AU52" s="11">
        <v>0</v>
      </c>
      <c r="AV52" s="18">
        <v>0</v>
      </c>
      <c r="AW52" s="58"/>
    </row>
    <row r="53" spans="2:49" hidden="1" outlineLevel="1">
      <c r="B53" s="27" t="s">
        <v>60</v>
      </c>
      <c r="C53" s="21">
        <f t="shared" si="39"/>
        <v>0</v>
      </c>
      <c r="D53" s="36">
        <f t="shared" si="40"/>
        <v>0</v>
      </c>
      <c r="E53" s="36">
        <f t="shared" si="41"/>
        <v>148238.15999999997</v>
      </c>
      <c r="F53" s="36">
        <f t="shared" si="42"/>
        <v>0</v>
      </c>
      <c r="G53" s="36">
        <f t="shared" si="43"/>
        <v>0</v>
      </c>
      <c r="H53" s="36">
        <f t="shared" si="44"/>
        <v>0</v>
      </c>
      <c r="I53" s="47">
        <f t="shared" si="45"/>
        <v>0</v>
      </c>
      <c r="J53" s="40"/>
      <c r="K53" s="21">
        <v>0</v>
      </c>
      <c r="L53" s="11">
        <f t="shared" si="46"/>
        <v>0</v>
      </c>
      <c r="M53" s="11">
        <v>0</v>
      </c>
      <c r="N53" s="11">
        <v>0</v>
      </c>
      <c r="O53" s="22">
        <v>0</v>
      </c>
      <c r="P53" s="21">
        <v>0</v>
      </c>
      <c r="Q53" s="11">
        <f t="shared" si="47"/>
        <v>0</v>
      </c>
      <c r="R53" s="11">
        <v>0</v>
      </c>
      <c r="S53" s="11">
        <v>0</v>
      </c>
      <c r="T53" s="22">
        <v>0</v>
      </c>
      <c r="U53" s="21">
        <v>0</v>
      </c>
      <c r="V53" s="11">
        <f t="shared" si="48"/>
        <v>148238.15999999997</v>
      </c>
      <c r="W53" s="11">
        <v>148238.15999999997</v>
      </c>
      <c r="X53" s="22">
        <v>0</v>
      </c>
      <c r="Y53" s="21">
        <v>0</v>
      </c>
      <c r="Z53" s="11">
        <f t="shared" si="49"/>
        <v>0</v>
      </c>
      <c r="AA53" s="11">
        <v>0</v>
      </c>
      <c r="AB53" s="11">
        <v>0</v>
      </c>
      <c r="AC53" s="11">
        <v>0</v>
      </c>
      <c r="AD53" s="22">
        <v>0</v>
      </c>
      <c r="AE53" s="21">
        <v>0</v>
      </c>
      <c r="AF53" s="11">
        <f t="shared" si="50"/>
        <v>0</v>
      </c>
      <c r="AG53" s="11">
        <v>0</v>
      </c>
      <c r="AH53" s="11">
        <v>0</v>
      </c>
      <c r="AI53" s="11">
        <v>0</v>
      </c>
      <c r="AJ53" s="22">
        <v>0</v>
      </c>
      <c r="AK53" s="21">
        <v>0</v>
      </c>
      <c r="AL53" s="11">
        <f t="shared" si="51"/>
        <v>0</v>
      </c>
      <c r="AM53" s="11">
        <v>0</v>
      </c>
      <c r="AN53" s="11">
        <v>0</v>
      </c>
      <c r="AO53" s="11">
        <v>0</v>
      </c>
      <c r="AP53" s="22">
        <v>0</v>
      </c>
      <c r="AQ53" s="21">
        <v>0</v>
      </c>
      <c r="AR53" s="11">
        <f t="shared" si="52"/>
        <v>0</v>
      </c>
      <c r="AS53" s="11">
        <v>0</v>
      </c>
      <c r="AT53" s="11">
        <v>0</v>
      </c>
      <c r="AU53" s="11">
        <v>0</v>
      </c>
      <c r="AV53" s="18">
        <v>0</v>
      </c>
      <c r="AW53" s="58"/>
    </row>
    <row r="54" spans="2:49" hidden="1" outlineLevel="1">
      <c r="B54" s="27" t="s">
        <v>61</v>
      </c>
      <c r="C54" s="21">
        <f t="shared" si="39"/>
        <v>0</v>
      </c>
      <c r="D54" s="36">
        <f t="shared" si="40"/>
        <v>0</v>
      </c>
      <c r="E54" s="36">
        <f t="shared" si="41"/>
        <v>0</v>
      </c>
      <c r="F54" s="36">
        <f t="shared" si="42"/>
        <v>126550.95999999999</v>
      </c>
      <c r="G54" s="36">
        <f t="shared" si="43"/>
        <v>3967.24</v>
      </c>
      <c r="H54" s="36">
        <f t="shared" si="44"/>
        <v>0</v>
      </c>
      <c r="I54" s="47">
        <f t="shared" si="45"/>
        <v>0</v>
      </c>
      <c r="J54" s="40"/>
      <c r="K54" s="21">
        <v>0</v>
      </c>
      <c r="L54" s="11">
        <f t="shared" si="46"/>
        <v>0</v>
      </c>
      <c r="M54" s="11">
        <v>0</v>
      </c>
      <c r="N54" s="11">
        <v>0</v>
      </c>
      <c r="O54" s="22">
        <v>0</v>
      </c>
      <c r="P54" s="21">
        <v>0</v>
      </c>
      <c r="Q54" s="11">
        <f t="shared" si="47"/>
        <v>0</v>
      </c>
      <c r="R54" s="11">
        <v>0</v>
      </c>
      <c r="S54" s="11">
        <v>0</v>
      </c>
      <c r="T54" s="22">
        <v>0</v>
      </c>
      <c r="U54" s="21">
        <v>0</v>
      </c>
      <c r="V54" s="11">
        <f t="shared" si="48"/>
        <v>0</v>
      </c>
      <c r="W54" s="11">
        <v>0</v>
      </c>
      <c r="X54" s="22">
        <v>0</v>
      </c>
      <c r="Y54" s="21">
        <v>0</v>
      </c>
      <c r="Z54" s="11">
        <f t="shared" si="49"/>
        <v>126550.95999999999</v>
      </c>
      <c r="AA54" s="11">
        <v>126550.95999999999</v>
      </c>
      <c r="AB54" s="11">
        <v>0</v>
      </c>
      <c r="AC54" s="11">
        <v>0</v>
      </c>
      <c r="AD54" s="22">
        <v>0</v>
      </c>
      <c r="AE54" s="21">
        <v>0</v>
      </c>
      <c r="AF54" s="11">
        <f t="shared" si="50"/>
        <v>3967.24</v>
      </c>
      <c r="AG54" s="11">
        <v>3967.24</v>
      </c>
      <c r="AH54" s="11">
        <v>0</v>
      </c>
      <c r="AI54" s="11">
        <v>0</v>
      </c>
      <c r="AJ54" s="22">
        <v>0</v>
      </c>
      <c r="AK54" s="21">
        <v>0</v>
      </c>
      <c r="AL54" s="11">
        <f t="shared" si="51"/>
        <v>0</v>
      </c>
      <c r="AM54" s="11">
        <v>0</v>
      </c>
      <c r="AN54" s="11">
        <v>0</v>
      </c>
      <c r="AO54" s="11">
        <v>0</v>
      </c>
      <c r="AP54" s="22">
        <v>0</v>
      </c>
      <c r="AQ54" s="21">
        <v>0</v>
      </c>
      <c r="AR54" s="11">
        <f t="shared" si="52"/>
        <v>0</v>
      </c>
      <c r="AS54" s="11">
        <v>0</v>
      </c>
      <c r="AT54" s="11">
        <v>0</v>
      </c>
      <c r="AU54" s="11">
        <v>0</v>
      </c>
      <c r="AV54" s="18">
        <v>0</v>
      </c>
      <c r="AW54" s="58"/>
    </row>
    <row r="55" spans="2:49" hidden="1" outlineLevel="1">
      <c r="B55" s="27" t="s">
        <v>62</v>
      </c>
      <c r="C55" s="21">
        <f t="shared" si="39"/>
        <v>0</v>
      </c>
      <c r="D55" s="36">
        <f t="shared" si="40"/>
        <v>0</v>
      </c>
      <c r="E55" s="36">
        <f t="shared" si="41"/>
        <v>0</v>
      </c>
      <c r="F55" s="36">
        <f t="shared" si="42"/>
        <v>0</v>
      </c>
      <c r="G55" s="36">
        <f t="shared" si="43"/>
        <v>151351.58000000002</v>
      </c>
      <c r="H55" s="36">
        <f t="shared" si="44"/>
        <v>5017.5</v>
      </c>
      <c r="I55" s="47">
        <f t="shared" si="45"/>
        <v>0</v>
      </c>
      <c r="J55" s="40"/>
      <c r="K55" s="21">
        <v>0</v>
      </c>
      <c r="L55" s="11">
        <f t="shared" si="46"/>
        <v>0</v>
      </c>
      <c r="M55" s="11">
        <v>0</v>
      </c>
      <c r="N55" s="11">
        <v>0</v>
      </c>
      <c r="O55" s="22">
        <v>0</v>
      </c>
      <c r="P55" s="21">
        <v>0</v>
      </c>
      <c r="Q55" s="11">
        <f t="shared" si="47"/>
        <v>0</v>
      </c>
      <c r="R55" s="11">
        <v>0</v>
      </c>
      <c r="S55" s="11">
        <v>0</v>
      </c>
      <c r="T55" s="22">
        <v>0</v>
      </c>
      <c r="U55" s="21">
        <v>0</v>
      </c>
      <c r="V55" s="11">
        <f t="shared" si="48"/>
        <v>0</v>
      </c>
      <c r="W55" s="11">
        <v>0</v>
      </c>
      <c r="X55" s="22">
        <v>0</v>
      </c>
      <c r="Y55" s="21">
        <v>0</v>
      </c>
      <c r="Z55" s="11">
        <f t="shared" si="49"/>
        <v>0</v>
      </c>
      <c r="AA55" s="11">
        <v>0</v>
      </c>
      <c r="AB55" s="11">
        <v>0</v>
      </c>
      <c r="AC55" s="11">
        <v>0</v>
      </c>
      <c r="AD55" s="22">
        <v>0</v>
      </c>
      <c r="AE55" s="21">
        <v>0</v>
      </c>
      <c r="AF55" s="11">
        <f t="shared" si="50"/>
        <v>151351.58000000002</v>
      </c>
      <c r="AG55" s="11">
        <v>151351.58000000002</v>
      </c>
      <c r="AH55" s="11">
        <v>0</v>
      </c>
      <c r="AI55" s="11">
        <v>0</v>
      </c>
      <c r="AJ55" s="22">
        <v>0</v>
      </c>
      <c r="AK55" s="21">
        <v>0</v>
      </c>
      <c r="AL55" s="11">
        <f t="shared" si="51"/>
        <v>5017.5</v>
      </c>
      <c r="AM55" s="11">
        <v>5017.5</v>
      </c>
      <c r="AN55" s="11">
        <v>0</v>
      </c>
      <c r="AO55" s="11">
        <v>0</v>
      </c>
      <c r="AP55" s="22">
        <v>0</v>
      </c>
      <c r="AQ55" s="21">
        <v>0</v>
      </c>
      <c r="AR55" s="11">
        <f t="shared" si="52"/>
        <v>0</v>
      </c>
      <c r="AS55" s="11">
        <v>0</v>
      </c>
      <c r="AT55" s="11">
        <v>0</v>
      </c>
      <c r="AU55" s="11">
        <v>0</v>
      </c>
      <c r="AV55" s="18">
        <v>0</v>
      </c>
      <c r="AW55" s="58"/>
    </row>
    <row r="56" spans="2:49" hidden="1" outlineLevel="1">
      <c r="B56" s="27" t="s">
        <v>63</v>
      </c>
      <c r="C56" s="21">
        <f t="shared" si="39"/>
        <v>0</v>
      </c>
      <c r="D56" s="36">
        <f t="shared" si="40"/>
        <v>0</v>
      </c>
      <c r="E56" s="36">
        <f t="shared" si="41"/>
        <v>0</v>
      </c>
      <c r="F56" s="36">
        <f t="shared" si="42"/>
        <v>0</v>
      </c>
      <c r="G56" s="36">
        <f t="shared" si="43"/>
        <v>0</v>
      </c>
      <c r="H56" s="36">
        <f t="shared" si="44"/>
        <v>110776.38</v>
      </c>
      <c r="I56" s="47">
        <f t="shared" si="45"/>
        <v>26678.9</v>
      </c>
      <c r="J56" s="40"/>
      <c r="K56" s="21">
        <v>0</v>
      </c>
      <c r="L56" s="11">
        <f t="shared" si="46"/>
        <v>0</v>
      </c>
      <c r="M56" s="11">
        <v>0</v>
      </c>
      <c r="N56" s="11">
        <v>0</v>
      </c>
      <c r="O56" s="22">
        <v>0</v>
      </c>
      <c r="P56" s="21">
        <v>0</v>
      </c>
      <c r="Q56" s="11">
        <f t="shared" si="47"/>
        <v>0</v>
      </c>
      <c r="R56" s="11">
        <v>0</v>
      </c>
      <c r="S56" s="11">
        <v>0</v>
      </c>
      <c r="T56" s="22">
        <v>0</v>
      </c>
      <c r="U56" s="21">
        <v>0</v>
      </c>
      <c r="V56" s="11">
        <f t="shared" si="48"/>
        <v>0</v>
      </c>
      <c r="W56" s="11">
        <v>0</v>
      </c>
      <c r="X56" s="22">
        <v>0</v>
      </c>
      <c r="Y56" s="21">
        <v>0</v>
      </c>
      <c r="Z56" s="11">
        <f t="shared" si="49"/>
        <v>0</v>
      </c>
      <c r="AA56" s="11">
        <v>0</v>
      </c>
      <c r="AB56" s="11">
        <v>0</v>
      </c>
      <c r="AC56" s="11">
        <v>0</v>
      </c>
      <c r="AD56" s="22">
        <v>0</v>
      </c>
      <c r="AE56" s="21">
        <v>0</v>
      </c>
      <c r="AF56" s="11">
        <f t="shared" si="50"/>
        <v>0</v>
      </c>
      <c r="AG56" s="11">
        <v>0</v>
      </c>
      <c r="AH56" s="11">
        <v>0</v>
      </c>
      <c r="AI56" s="11">
        <v>0</v>
      </c>
      <c r="AJ56" s="22">
        <v>0</v>
      </c>
      <c r="AK56" s="21">
        <v>0</v>
      </c>
      <c r="AL56" s="11">
        <f t="shared" si="51"/>
        <v>110776.38</v>
      </c>
      <c r="AM56" s="11">
        <v>110776.38</v>
      </c>
      <c r="AN56" s="11">
        <v>0</v>
      </c>
      <c r="AO56" s="11">
        <v>0</v>
      </c>
      <c r="AP56" s="22">
        <v>0</v>
      </c>
      <c r="AQ56" s="21">
        <v>0</v>
      </c>
      <c r="AR56" s="11">
        <f t="shared" si="52"/>
        <v>26678.9</v>
      </c>
      <c r="AS56" s="11">
        <v>26678.9</v>
      </c>
      <c r="AT56" s="11">
        <v>0</v>
      </c>
      <c r="AU56" s="11">
        <v>0</v>
      </c>
      <c r="AV56" s="18">
        <v>0</v>
      </c>
      <c r="AW56" s="58"/>
    </row>
    <row r="57" spans="2:49" hidden="1" outlineLevel="1">
      <c r="B57" s="27" t="s">
        <v>64</v>
      </c>
      <c r="C57" s="21">
        <f t="shared" si="39"/>
        <v>215732.91999999998</v>
      </c>
      <c r="D57" s="36">
        <f t="shared" si="40"/>
        <v>395.5</v>
      </c>
      <c r="E57" s="36">
        <f t="shared" si="41"/>
        <v>0</v>
      </c>
      <c r="F57" s="36">
        <f t="shared" si="42"/>
        <v>0</v>
      </c>
      <c r="G57" s="36">
        <f t="shared" si="43"/>
        <v>0</v>
      </c>
      <c r="H57" s="36">
        <f t="shared" si="44"/>
        <v>0</v>
      </c>
      <c r="I57" s="47">
        <f t="shared" si="45"/>
        <v>0</v>
      </c>
      <c r="J57" s="40"/>
      <c r="K57" s="21">
        <v>0</v>
      </c>
      <c r="L57" s="11">
        <f t="shared" si="46"/>
        <v>215732.91999999998</v>
      </c>
      <c r="M57" s="11">
        <v>215732.91999999998</v>
      </c>
      <c r="N57" s="11">
        <v>0</v>
      </c>
      <c r="O57" s="22">
        <v>0</v>
      </c>
      <c r="P57" s="21">
        <v>0</v>
      </c>
      <c r="Q57" s="11">
        <f t="shared" si="47"/>
        <v>395.5</v>
      </c>
      <c r="R57" s="11">
        <v>395.5</v>
      </c>
      <c r="S57" s="11">
        <v>0</v>
      </c>
      <c r="T57" s="22">
        <v>0</v>
      </c>
      <c r="U57" s="21">
        <v>0</v>
      </c>
      <c r="V57" s="11">
        <f t="shared" si="48"/>
        <v>0</v>
      </c>
      <c r="W57" s="11">
        <v>0</v>
      </c>
      <c r="X57" s="22">
        <v>0</v>
      </c>
      <c r="Y57" s="21">
        <v>0</v>
      </c>
      <c r="Z57" s="11">
        <f t="shared" si="49"/>
        <v>0</v>
      </c>
      <c r="AA57" s="11">
        <v>0</v>
      </c>
      <c r="AB57" s="11">
        <v>0</v>
      </c>
      <c r="AC57" s="11">
        <v>0</v>
      </c>
      <c r="AD57" s="22">
        <v>0</v>
      </c>
      <c r="AE57" s="21">
        <v>0</v>
      </c>
      <c r="AF57" s="11">
        <f t="shared" si="50"/>
        <v>0</v>
      </c>
      <c r="AG57" s="11">
        <v>0</v>
      </c>
      <c r="AH57" s="11">
        <v>0</v>
      </c>
      <c r="AI57" s="11">
        <v>0</v>
      </c>
      <c r="AJ57" s="22">
        <v>0</v>
      </c>
      <c r="AK57" s="21">
        <v>0</v>
      </c>
      <c r="AL57" s="11">
        <f t="shared" si="51"/>
        <v>0</v>
      </c>
      <c r="AM57" s="11">
        <v>0</v>
      </c>
      <c r="AN57" s="11">
        <v>0</v>
      </c>
      <c r="AO57" s="11">
        <v>0</v>
      </c>
      <c r="AP57" s="22">
        <v>0</v>
      </c>
      <c r="AQ57" s="21">
        <v>0</v>
      </c>
      <c r="AR57" s="11">
        <f t="shared" si="52"/>
        <v>0</v>
      </c>
      <c r="AS57" s="11">
        <v>0</v>
      </c>
      <c r="AT57" s="11">
        <v>0</v>
      </c>
      <c r="AU57" s="11">
        <v>0</v>
      </c>
      <c r="AV57" s="18">
        <v>0</v>
      </c>
      <c r="AW57" s="58"/>
    </row>
    <row r="58" spans="2:49" hidden="1" outlineLevel="1">
      <c r="B58" s="27" t="s">
        <v>65</v>
      </c>
      <c r="C58" s="21">
        <f t="shared" si="39"/>
        <v>0</v>
      </c>
      <c r="D58" s="36">
        <f t="shared" si="40"/>
        <v>0</v>
      </c>
      <c r="E58" s="36">
        <f t="shared" si="41"/>
        <v>0</v>
      </c>
      <c r="F58" s="36">
        <f t="shared" si="42"/>
        <v>19136</v>
      </c>
      <c r="G58" s="36">
        <f t="shared" si="43"/>
        <v>-9568</v>
      </c>
      <c r="H58" s="36">
        <f t="shared" si="44"/>
        <v>0</v>
      </c>
      <c r="I58" s="47">
        <f t="shared" si="45"/>
        <v>0</v>
      </c>
      <c r="J58" s="40"/>
      <c r="K58" s="21">
        <v>0</v>
      </c>
      <c r="L58" s="11">
        <f t="shared" si="46"/>
        <v>0</v>
      </c>
      <c r="M58" s="11">
        <v>0</v>
      </c>
      <c r="N58" s="11">
        <v>0</v>
      </c>
      <c r="O58" s="22">
        <v>0</v>
      </c>
      <c r="P58" s="21">
        <v>0</v>
      </c>
      <c r="Q58" s="11">
        <f t="shared" si="47"/>
        <v>0</v>
      </c>
      <c r="R58" s="11">
        <v>0</v>
      </c>
      <c r="S58" s="11">
        <v>0</v>
      </c>
      <c r="T58" s="22">
        <v>0</v>
      </c>
      <c r="U58" s="21">
        <v>0</v>
      </c>
      <c r="V58" s="11">
        <f t="shared" si="48"/>
        <v>0</v>
      </c>
      <c r="W58" s="11">
        <v>0</v>
      </c>
      <c r="X58" s="22">
        <v>0</v>
      </c>
      <c r="Y58" s="21">
        <v>0</v>
      </c>
      <c r="Z58" s="11">
        <f t="shared" si="49"/>
        <v>19136</v>
      </c>
      <c r="AA58" s="11">
        <v>19136</v>
      </c>
      <c r="AB58" s="11">
        <v>0</v>
      </c>
      <c r="AC58" s="11">
        <v>0</v>
      </c>
      <c r="AD58" s="22">
        <v>0</v>
      </c>
      <c r="AE58" s="21">
        <v>0</v>
      </c>
      <c r="AF58" s="11">
        <f t="shared" si="50"/>
        <v>-9568</v>
      </c>
      <c r="AG58" s="11">
        <v>-9568</v>
      </c>
      <c r="AH58" s="11">
        <v>0</v>
      </c>
      <c r="AI58" s="11">
        <v>0</v>
      </c>
      <c r="AJ58" s="22">
        <v>0</v>
      </c>
      <c r="AK58" s="21">
        <v>0</v>
      </c>
      <c r="AL58" s="11">
        <f t="shared" si="51"/>
        <v>0</v>
      </c>
      <c r="AM58" s="11">
        <v>0</v>
      </c>
      <c r="AN58" s="11">
        <v>0</v>
      </c>
      <c r="AO58" s="11">
        <v>0</v>
      </c>
      <c r="AP58" s="22">
        <v>0</v>
      </c>
      <c r="AQ58" s="21">
        <v>0</v>
      </c>
      <c r="AR58" s="11">
        <f t="shared" si="52"/>
        <v>0</v>
      </c>
      <c r="AS58" s="11">
        <v>0</v>
      </c>
      <c r="AT58" s="11">
        <v>0</v>
      </c>
      <c r="AU58" s="11">
        <v>0</v>
      </c>
      <c r="AV58" s="18">
        <v>0</v>
      </c>
      <c r="AW58" s="58"/>
    </row>
    <row r="59" spans="2:49" hidden="1" outlineLevel="1">
      <c r="B59" s="27" t="s">
        <v>66</v>
      </c>
      <c r="C59" s="21">
        <f t="shared" si="39"/>
        <v>0</v>
      </c>
      <c r="D59" s="36">
        <f t="shared" si="40"/>
        <v>0</v>
      </c>
      <c r="E59" s="36">
        <f t="shared" si="41"/>
        <v>0</v>
      </c>
      <c r="F59" s="36">
        <f t="shared" si="42"/>
        <v>0</v>
      </c>
      <c r="G59" s="36">
        <f t="shared" si="43"/>
        <v>0</v>
      </c>
      <c r="H59" s="36">
        <f t="shared" si="44"/>
        <v>0</v>
      </c>
      <c r="I59" s="47">
        <f t="shared" si="45"/>
        <v>836084.86</v>
      </c>
      <c r="J59" s="40"/>
      <c r="K59" s="21">
        <v>0</v>
      </c>
      <c r="L59" s="11">
        <f t="shared" si="46"/>
        <v>0</v>
      </c>
      <c r="M59" s="11">
        <v>0</v>
      </c>
      <c r="N59" s="11">
        <v>0</v>
      </c>
      <c r="O59" s="22">
        <v>0</v>
      </c>
      <c r="P59" s="21">
        <v>0</v>
      </c>
      <c r="Q59" s="11">
        <f t="shared" si="47"/>
        <v>0</v>
      </c>
      <c r="R59" s="11">
        <v>0</v>
      </c>
      <c r="S59" s="11">
        <v>0</v>
      </c>
      <c r="T59" s="22">
        <v>0</v>
      </c>
      <c r="U59" s="21">
        <v>0</v>
      </c>
      <c r="V59" s="11">
        <f t="shared" si="48"/>
        <v>0</v>
      </c>
      <c r="W59" s="11">
        <v>0</v>
      </c>
      <c r="X59" s="22">
        <v>0</v>
      </c>
      <c r="Y59" s="21">
        <v>0</v>
      </c>
      <c r="Z59" s="11">
        <f t="shared" si="49"/>
        <v>0</v>
      </c>
      <c r="AA59" s="11">
        <v>0</v>
      </c>
      <c r="AB59" s="11">
        <v>0</v>
      </c>
      <c r="AC59" s="11">
        <v>0</v>
      </c>
      <c r="AD59" s="22">
        <v>0</v>
      </c>
      <c r="AE59" s="21">
        <v>0</v>
      </c>
      <c r="AF59" s="11">
        <f t="shared" si="50"/>
        <v>0</v>
      </c>
      <c r="AG59" s="11">
        <v>0</v>
      </c>
      <c r="AH59" s="11">
        <v>0</v>
      </c>
      <c r="AI59" s="11">
        <v>0</v>
      </c>
      <c r="AJ59" s="22">
        <v>0</v>
      </c>
      <c r="AK59" s="21">
        <v>0</v>
      </c>
      <c r="AL59" s="11">
        <f t="shared" si="51"/>
        <v>0</v>
      </c>
      <c r="AM59" s="11">
        <v>0</v>
      </c>
      <c r="AN59" s="11">
        <v>0</v>
      </c>
      <c r="AO59" s="11">
        <v>0</v>
      </c>
      <c r="AP59" s="22">
        <v>0</v>
      </c>
      <c r="AQ59" s="21">
        <v>0</v>
      </c>
      <c r="AR59" s="11">
        <f t="shared" si="52"/>
        <v>836084.86</v>
      </c>
      <c r="AS59" s="11">
        <v>836084.86</v>
      </c>
      <c r="AT59" s="11">
        <v>0</v>
      </c>
      <c r="AU59" s="11">
        <v>0</v>
      </c>
      <c r="AV59" s="18">
        <v>0</v>
      </c>
      <c r="AW59" s="58"/>
    </row>
    <row r="60" spans="2:49" hidden="1" outlineLevel="1">
      <c r="B60" s="27" t="s">
        <v>67</v>
      </c>
      <c r="C60" s="21">
        <f t="shared" si="39"/>
        <v>0</v>
      </c>
      <c r="D60" s="36">
        <f t="shared" si="40"/>
        <v>0</v>
      </c>
      <c r="E60" s="36">
        <f t="shared" si="41"/>
        <v>0</v>
      </c>
      <c r="F60" s="36">
        <f t="shared" si="42"/>
        <v>19734</v>
      </c>
      <c r="G60" s="36">
        <f t="shared" si="43"/>
        <v>-9867</v>
      </c>
      <c r="H60" s="36">
        <f t="shared" si="44"/>
        <v>67900</v>
      </c>
      <c r="I60" s="47">
        <f t="shared" si="45"/>
        <v>67046.83</v>
      </c>
      <c r="J60" s="40"/>
      <c r="K60" s="21">
        <v>0</v>
      </c>
      <c r="L60" s="11">
        <f t="shared" si="46"/>
        <v>0</v>
      </c>
      <c r="M60" s="11">
        <v>0</v>
      </c>
      <c r="N60" s="11">
        <v>0</v>
      </c>
      <c r="O60" s="22">
        <v>0</v>
      </c>
      <c r="P60" s="21">
        <v>0</v>
      </c>
      <c r="Q60" s="11">
        <f t="shared" si="47"/>
        <v>0</v>
      </c>
      <c r="R60" s="11">
        <v>0</v>
      </c>
      <c r="S60" s="11">
        <v>0</v>
      </c>
      <c r="T60" s="22">
        <v>0</v>
      </c>
      <c r="U60" s="21">
        <v>0</v>
      </c>
      <c r="V60" s="11">
        <f t="shared" si="48"/>
        <v>0</v>
      </c>
      <c r="W60" s="11">
        <v>0</v>
      </c>
      <c r="X60" s="22">
        <v>0</v>
      </c>
      <c r="Y60" s="21">
        <v>0</v>
      </c>
      <c r="Z60" s="11">
        <f t="shared" si="49"/>
        <v>19734</v>
      </c>
      <c r="AA60" s="11">
        <v>19734</v>
      </c>
      <c r="AB60" s="11">
        <v>0</v>
      </c>
      <c r="AC60" s="11">
        <v>0</v>
      </c>
      <c r="AD60" s="22">
        <v>0</v>
      </c>
      <c r="AE60" s="21">
        <v>0</v>
      </c>
      <c r="AF60" s="11">
        <f t="shared" si="50"/>
        <v>-9867</v>
      </c>
      <c r="AG60" s="11">
        <v>-9867</v>
      </c>
      <c r="AH60" s="11">
        <v>0</v>
      </c>
      <c r="AI60" s="11">
        <v>0</v>
      </c>
      <c r="AJ60" s="22">
        <v>0</v>
      </c>
      <c r="AK60" s="21">
        <v>0</v>
      </c>
      <c r="AL60" s="11">
        <f t="shared" si="51"/>
        <v>67900</v>
      </c>
      <c r="AM60" s="11">
        <v>67900</v>
      </c>
      <c r="AN60" s="11">
        <v>0</v>
      </c>
      <c r="AO60" s="11">
        <v>0</v>
      </c>
      <c r="AP60" s="22">
        <v>0</v>
      </c>
      <c r="AQ60" s="21">
        <v>0</v>
      </c>
      <c r="AR60" s="11">
        <f t="shared" si="52"/>
        <v>67046.83</v>
      </c>
      <c r="AS60" s="11">
        <v>67046.83</v>
      </c>
      <c r="AT60" s="11">
        <v>0</v>
      </c>
      <c r="AU60" s="11">
        <v>0</v>
      </c>
      <c r="AV60" s="18">
        <v>0</v>
      </c>
      <c r="AW60" s="58"/>
    </row>
    <row r="61" spans="2:49" hidden="1" outlineLevel="1">
      <c r="B61" s="27" t="s">
        <v>68</v>
      </c>
      <c r="C61" s="21">
        <f t="shared" si="39"/>
        <v>0</v>
      </c>
      <c r="D61" s="36">
        <f t="shared" si="40"/>
        <v>37926.680000000008</v>
      </c>
      <c r="E61" s="36">
        <f t="shared" si="41"/>
        <v>0</v>
      </c>
      <c r="F61" s="36">
        <f t="shared" si="42"/>
        <v>0</v>
      </c>
      <c r="G61" s="36">
        <f t="shared" si="43"/>
        <v>0</v>
      </c>
      <c r="H61" s="36">
        <f t="shared" si="44"/>
        <v>0</v>
      </c>
      <c r="I61" s="47">
        <f t="shared" si="45"/>
        <v>0</v>
      </c>
      <c r="J61" s="40"/>
      <c r="K61" s="21">
        <v>0</v>
      </c>
      <c r="L61" s="11">
        <f t="shared" si="46"/>
        <v>0</v>
      </c>
      <c r="M61" s="11">
        <v>0</v>
      </c>
      <c r="N61" s="11">
        <v>0</v>
      </c>
      <c r="O61" s="22">
        <v>0</v>
      </c>
      <c r="P61" s="21">
        <v>0</v>
      </c>
      <c r="Q61" s="11">
        <f t="shared" si="47"/>
        <v>37926.680000000008</v>
      </c>
      <c r="R61" s="11">
        <v>37926.680000000008</v>
      </c>
      <c r="S61" s="11">
        <v>0</v>
      </c>
      <c r="T61" s="22">
        <v>0</v>
      </c>
      <c r="U61" s="21">
        <v>0</v>
      </c>
      <c r="V61" s="11">
        <f t="shared" si="48"/>
        <v>0</v>
      </c>
      <c r="W61" s="11">
        <v>0</v>
      </c>
      <c r="X61" s="22">
        <v>0</v>
      </c>
      <c r="Y61" s="21">
        <v>0</v>
      </c>
      <c r="Z61" s="11">
        <f t="shared" si="49"/>
        <v>0</v>
      </c>
      <c r="AA61" s="11">
        <v>0</v>
      </c>
      <c r="AB61" s="11">
        <v>0</v>
      </c>
      <c r="AC61" s="11">
        <v>0</v>
      </c>
      <c r="AD61" s="22">
        <v>0</v>
      </c>
      <c r="AE61" s="21">
        <v>0</v>
      </c>
      <c r="AF61" s="11">
        <f t="shared" si="50"/>
        <v>0</v>
      </c>
      <c r="AG61" s="11">
        <v>0</v>
      </c>
      <c r="AH61" s="11">
        <v>0</v>
      </c>
      <c r="AI61" s="11">
        <v>0</v>
      </c>
      <c r="AJ61" s="22">
        <v>0</v>
      </c>
      <c r="AK61" s="21">
        <v>0</v>
      </c>
      <c r="AL61" s="11">
        <f t="shared" si="51"/>
        <v>0</v>
      </c>
      <c r="AM61" s="11">
        <v>0</v>
      </c>
      <c r="AN61" s="11">
        <v>0</v>
      </c>
      <c r="AO61" s="11">
        <v>0</v>
      </c>
      <c r="AP61" s="22">
        <v>0</v>
      </c>
      <c r="AQ61" s="21">
        <v>0</v>
      </c>
      <c r="AR61" s="11">
        <f t="shared" si="52"/>
        <v>0</v>
      </c>
      <c r="AS61" s="11">
        <v>0</v>
      </c>
      <c r="AT61" s="11">
        <v>0</v>
      </c>
      <c r="AU61" s="11">
        <v>0</v>
      </c>
      <c r="AV61" s="18">
        <v>0</v>
      </c>
      <c r="AW61" s="58"/>
    </row>
    <row r="62" spans="2:49" hidden="1" outlineLevel="1">
      <c r="B62" s="27" t="s">
        <v>69</v>
      </c>
      <c r="C62" s="21">
        <f t="shared" si="39"/>
        <v>0</v>
      </c>
      <c r="D62" s="36">
        <f t="shared" si="40"/>
        <v>0</v>
      </c>
      <c r="E62" s="36">
        <f t="shared" si="41"/>
        <v>43492.490000000005</v>
      </c>
      <c r="F62" s="36">
        <f t="shared" si="42"/>
        <v>0</v>
      </c>
      <c r="G62" s="36">
        <f t="shared" si="43"/>
        <v>0</v>
      </c>
      <c r="H62" s="36">
        <f t="shared" si="44"/>
        <v>0</v>
      </c>
      <c r="I62" s="47">
        <f t="shared" si="45"/>
        <v>0</v>
      </c>
      <c r="J62" s="40"/>
      <c r="K62" s="21">
        <v>0</v>
      </c>
      <c r="L62" s="11">
        <f t="shared" si="46"/>
        <v>0</v>
      </c>
      <c r="M62" s="11">
        <v>0</v>
      </c>
      <c r="N62" s="11">
        <v>0</v>
      </c>
      <c r="O62" s="22">
        <v>0</v>
      </c>
      <c r="P62" s="21">
        <v>0</v>
      </c>
      <c r="Q62" s="11">
        <f t="shared" si="47"/>
        <v>0</v>
      </c>
      <c r="R62" s="11">
        <v>0</v>
      </c>
      <c r="S62" s="11">
        <v>0</v>
      </c>
      <c r="T62" s="22">
        <v>0</v>
      </c>
      <c r="U62" s="21">
        <v>0</v>
      </c>
      <c r="V62" s="11">
        <f t="shared" si="48"/>
        <v>43492.490000000005</v>
      </c>
      <c r="W62" s="11">
        <v>43492.490000000005</v>
      </c>
      <c r="X62" s="22">
        <v>0</v>
      </c>
      <c r="Y62" s="21">
        <v>0</v>
      </c>
      <c r="Z62" s="11">
        <f t="shared" si="49"/>
        <v>0</v>
      </c>
      <c r="AA62" s="11">
        <v>0</v>
      </c>
      <c r="AB62" s="11">
        <v>0</v>
      </c>
      <c r="AC62" s="11">
        <v>0</v>
      </c>
      <c r="AD62" s="22">
        <v>0</v>
      </c>
      <c r="AE62" s="21">
        <v>0</v>
      </c>
      <c r="AF62" s="11">
        <f t="shared" si="50"/>
        <v>0</v>
      </c>
      <c r="AG62" s="11">
        <v>0</v>
      </c>
      <c r="AH62" s="11">
        <v>0</v>
      </c>
      <c r="AI62" s="11">
        <v>0</v>
      </c>
      <c r="AJ62" s="22">
        <v>0</v>
      </c>
      <c r="AK62" s="21">
        <v>0</v>
      </c>
      <c r="AL62" s="11">
        <f t="shared" si="51"/>
        <v>0</v>
      </c>
      <c r="AM62" s="11">
        <v>0</v>
      </c>
      <c r="AN62" s="11">
        <v>0</v>
      </c>
      <c r="AO62" s="11">
        <v>0</v>
      </c>
      <c r="AP62" s="22">
        <v>0</v>
      </c>
      <c r="AQ62" s="21">
        <v>0</v>
      </c>
      <c r="AR62" s="11">
        <f t="shared" si="52"/>
        <v>0</v>
      </c>
      <c r="AS62" s="11">
        <v>0</v>
      </c>
      <c r="AT62" s="11">
        <v>0</v>
      </c>
      <c r="AU62" s="11">
        <v>0</v>
      </c>
      <c r="AV62" s="18">
        <v>0</v>
      </c>
      <c r="AW62" s="58"/>
    </row>
    <row r="63" spans="2:49" hidden="1" outlineLevel="1">
      <c r="B63" s="27" t="s">
        <v>70</v>
      </c>
      <c r="C63" s="21">
        <f t="shared" si="39"/>
        <v>0</v>
      </c>
      <c r="D63" s="36">
        <f t="shared" si="40"/>
        <v>0</v>
      </c>
      <c r="E63" s="36">
        <f t="shared" si="41"/>
        <v>0</v>
      </c>
      <c r="F63" s="36">
        <f t="shared" si="42"/>
        <v>86863</v>
      </c>
      <c r="G63" s="36">
        <f t="shared" si="43"/>
        <v>0</v>
      </c>
      <c r="H63" s="36">
        <f t="shared" si="44"/>
        <v>0</v>
      </c>
      <c r="I63" s="47">
        <f t="shared" si="45"/>
        <v>0</v>
      </c>
      <c r="J63" s="40"/>
      <c r="K63" s="21">
        <v>0</v>
      </c>
      <c r="L63" s="11">
        <f t="shared" si="46"/>
        <v>0</v>
      </c>
      <c r="M63" s="11">
        <v>0</v>
      </c>
      <c r="N63" s="11">
        <v>0</v>
      </c>
      <c r="O63" s="22">
        <v>0</v>
      </c>
      <c r="P63" s="21">
        <v>0</v>
      </c>
      <c r="Q63" s="11">
        <f t="shared" si="47"/>
        <v>0</v>
      </c>
      <c r="R63" s="11">
        <v>0</v>
      </c>
      <c r="S63" s="11">
        <v>0</v>
      </c>
      <c r="T63" s="22">
        <v>0</v>
      </c>
      <c r="U63" s="21">
        <v>0</v>
      </c>
      <c r="V63" s="11">
        <f t="shared" si="48"/>
        <v>0</v>
      </c>
      <c r="W63" s="11">
        <v>0</v>
      </c>
      <c r="X63" s="22">
        <v>0</v>
      </c>
      <c r="Y63" s="21">
        <v>0</v>
      </c>
      <c r="Z63" s="11">
        <f t="shared" si="49"/>
        <v>86863</v>
      </c>
      <c r="AA63" s="11">
        <v>86863</v>
      </c>
      <c r="AB63" s="11">
        <v>0</v>
      </c>
      <c r="AC63" s="11">
        <v>0</v>
      </c>
      <c r="AD63" s="22">
        <v>0</v>
      </c>
      <c r="AE63" s="21">
        <v>0</v>
      </c>
      <c r="AF63" s="11">
        <f t="shared" si="50"/>
        <v>0</v>
      </c>
      <c r="AG63" s="11">
        <v>0</v>
      </c>
      <c r="AH63" s="11">
        <v>0</v>
      </c>
      <c r="AI63" s="11">
        <v>0</v>
      </c>
      <c r="AJ63" s="22">
        <v>0</v>
      </c>
      <c r="AK63" s="21">
        <v>0</v>
      </c>
      <c r="AL63" s="11">
        <f t="shared" si="51"/>
        <v>0</v>
      </c>
      <c r="AM63" s="11">
        <v>0</v>
      </c>
      <c r="AN63" s="11">
        <v>0</v>
      </c>
      <c r="AO63" s="11">
        <v>0</v>
      </c>
      <c r="AP63" s="22">
        <v>0</v>
      </c>
      <c r="AQ63" s="21">
        <v>0</v>
      </c>
      <c r="AR63" s="11">
        <f t="shared" si="52"/>
        <v>0</v>
      </c>
      <c r="AS63" s="11">
        <v>0</v>
      </c>
      <c r="AT63" s="11">
        <v>0</v>
      </c>
      <c r="AU63" s="11">
        <v>0</v>
      </c>
      <c r="AV63" s="18">
        <v>0</v>
      </c>
      <c r="AW63" s="58"/>
    </row>
    <row r="64" spans="2:49" hidden="1" outlineLevel="1">
      <c r="B64" s="27" t="s">
        <v>71</v>
      </c>
      <c r="C64" s="21">
        <f t="shared" si="39"/>
        <v>0</v>
      </c>
      <c r="D64" s="36">
        <f t="shared" si="40"/>
        <v>0</v>
      </c>
      <c r="E64" s="36">
        <f t="shared" si="41"/>
        <v>0</v>
      </c>
      <c r="F64" s="36">
        <f t="shared" si="42"/>
        <v>0</v>
      </c>
      <c r="G64" s="36">
        <f t="shared" si="43"/>
        <v>662096.71000000008</v>
      </c>
      <c r="H64" s="36">
        <f t="shared" si="44"/>
        <v>53677.24</v>
      </c>
      <c r="I64" s="47">
        <f t="shared" si="45"/>
        <v>0</v>
      </c>
      <c r="J64" s="40"/>
      <c r="K64" s="21">
        <v>0</v>
      </c>
      <c r="L64" s="11">
        <f t="shared" si="46"/>
        <v>0</v>
      </c>
      <c r="M64" s="11">
        <v>0</v>
      </c>
      <c r="N64" s="11">
        <v>0</v>
      </c>
      <c r="O64" s="22">
        <v>0</v>
      </c>
      <c r="P64" s="21">
        <v>0</v>
      </c>
      <c r="Q64" s="11">
        <f t="shared" si="47"/>
        <v>0</v>
      </c>
      <c r="R64" s="11">
        <v>0</v>
      </c>
      <c r="S64" s="11">
        <v>0</v>
      </c>
      <c r="T64" s="22">
        <v>0</v>
      </c>
      <c r="U64" s="21">
        <v>0</v>
      </c>
      <c r="V64" s="11">
        <f t="shared" si="48"/>
        <v>0</v>
      </c>
      <c r="W64" s="11">
        <v>0</v>
      </c>
      <c r="X64" s="22">
        <v>0</v>
      </c>
      <c r="Y64" s="21">
        <v>0</v>
      </c>
      <c r="Z64" s="11">
        <f t="shared" si="49"/>
        <v>0</v>
      </c>
      <c r="AA64" s="11">
        <v>0</v>
      </c>
      <c r="AB64" s="11">
        <v>0</v>
      </c>
      <c r="AC64" s="11">
        <v>0</v>
      </c>
      <c r="AD64" s="22">
        <v>0</v>
      </c>
      <c r="AE64" s="21">
        <v>0</v>
      </c>
      <c r="AF64" s="11">
        <f t="shared" si="50"/>
        <v>662096.71000000008</v>
      </c>
      <c r="AG64" s="11">
        <v>662096.71000000008</v>
      </c>
      <c r="AH64" s="11">
        <v>0</v>
      </c>
      <c r="AI64" s="11">
        <v>0</v>
      </c>
      <c r="AJ64" s="22">
        <v>0</v>
      </c>
      <c r="AK64" s="21">
        <v>0</v>
      </c>
      <c r="AL64" s="11">
        <f t="shared" si="51"/>
        <v>53677.24</v>
      </c>
      <c r="AM64" s="11">
        <v>53677.24</v>
      </c>
      <c r="AN64" s="11">
        <v>0</v>
      </c>
      <c r="AO64" s="11">
        <v>0</v>
      </c>
      <c r="AP64" s="22">
        <v>0</v>
      </c>
      <c r="AQ64" s="21">
        <v>0</v>
      </c>
      <c r="AR64" s="11">
        <f t="shared" si="52"/>
        <v>0</v>
      </c>
      <c r="AS64" s="11">
        <v>0</v>
      </c>
      <c r="AT64" s="11">
        <v>0</v>
      </c>
      <c r="AU64" s="11">
        <v>0</v>
      </c>
      <c r="AV64" s="18">
        <v>0</v>
      </c>
      <c r="AW64" s="58"/>
    </row>
    <row r="65" spans="2:49" hidden="1" outlineLevel="1">
      <c r="B65" s="27" t="s">
        <v>72</v>
      </c>
      <c r="C65" s="21">
        <f t="shared" si="39"/>
        <v>0</v>
      </c>
      <c r="D65" s="36">
        <f t="shared" si="40"/>
        <v>0</v>
      </c>
      <c r="E65" s="36">
        <f t="shared" si="41"/>
        <v>0</v>
      </c>
      <c r="F65" s="36">
        <f t="shared" si="42"/>
        <v>0</v>
      </c>
      <c r="G65" s="36">
        <f t="shared" si="43"/>
        <v>0</v>
      </c>
      <c r="H65" s="36">
        <f t="shared" si="44"/>
        <v>1293538.1300000001</v>
      </c>
      <c r="I65" s="47">
        <f t="shared" si="45"/>
        <v>35029.89</v>
      </c>
      <c r="J65" s="40"/>
      <c r="K65" s="21">
        <v>0</v>
      </c>
      <c r="L65" s="11">
        <f t="shared" si="46"/>
        <v>0</v>
      </c>
      <c r="M65" s="11">
        <v>0</v>
      </c>
      <c r="N65" s="11">
        <v>0</v>
      </c>
      <c r="O65" s="22">
        <v>0</v>
      </c>
      <c r="P65" s="21">
        <v>0</v>
      </c>
      <c r="Q65" s="11">
        <f t="shared" si="47"/>
        <v>0</v>
      </c>
      <c r="R65" s="11">
        <v>0</v>
      </c>
      <c r="S65" s="11">
        <v>0</v>
      </c>
      <c r="T65" s="22">
        <v>0</v>
      </c>
      <c r="U65" s="21">
        <v>0</v>
      </c>
      <c r="V65" s="11">
        <f t="shared" si="48"/>
        <v>0</v>
      </c>
      <c r="W65" s="11">
        <v>0</v>
      </c>
      <c r="X65" s="22">
        <v>0</v>
      </c>
      <c r="Y65" s="21">
        <v>0</v>
      </c>
      <c r="Z65" s="11">
        <f t="shared" si="49"/>
        <v>0</v>
      </c>
      <c r="AA65" s="11">
        <v>0</v>
      </c>
      <c r="AB65" s="11">
        <v>0</v>
      </c>
      <c r="AC65" s="11">
        <v>0</v>
      </c>
      <c r="AD65" s="22">
        <v>0</v>
      </c>
      <c r="AE65" s="21">
        <v>0</v>
      </c>
      <c r="AF65" s="11">
        <f t="shared" si="50"/>
        <v>0</v>
      </c>
      <c r="AG65" s="11">
        <v>0</v>
      </c>
      <c r="AH65" s="11">
        <v>0</v>
      </c>
      <c r="AI65" s="11">
        <v>0</v>
      </c>
      <c r="AJ65" s="22">
        <v>0</v>
      </c>
      <c r="AK65" s="21">
        <v>0</v>
      </c>
      <c r="AL65" s="11">
        <f t="shared" si="51"/>
        <v>1293538.1300000001</v>
      </c>
      <c r="AM65" s="11">
        <v>1293538.1300000001</v>
      </c>
      <c r="AN65" s="11">
        <v>0</v>
      </c>
      <c r="AO65" s="11">
        <v>0</v>
      </c>
      <c r="AP65" s="22">
        <v>0</v>
      </c>
      <c r="AQ65" s="21">
        <v>0</v>
      </c>
      <c r="AR65" s="11">
        <f t="shared" si="52"/>
        <v>35029.89</v>
      </c>
      <c r="AS65" s="11">
        <v>35029.89</v>
      </c>
      <c r="AT65" s="11">
        <v>0</v>
      </c>
      <c r="AU65" s="11">
        <v>0</v>
      </c>
      <c r="AV65" s="18">
        <v>0</v>
      </c>
      <c r="AW65" s="58"/>
    </row>
    <row r="66" spans="2:49" s="2" customFormat="1" collapsed="1">
      <c r="B66" s="28" t="s">
        <v>23</v>
      </c>
      <c r="C66" s="19">
        <f t="shared" si="39"/>
        <v>248127.25</v>
      </c>
      <c r="D66" s="37">
        <f t="shared" si="40"/>
        <v>179473.44999999998</v>
      </c>
      <c r="E66" s="37">
        <f t="shared" si="41"/>
        <v>164584.62999999998</v>
      </c>
      <c r="F66" s="37">
        <f t="shared" si="42"/>
        <v>187606.05</v>
      </c>
      <c r="G66" s="37">
        <f t="shared" si="43"/>
        <v>201370.44</v>
      </c>
      <c r="H66" s="37">
        <f t="shared" si="44"/>
        <v>230896.87</v>
      </c>
      <c r="I66" s="48">
        <f t="shared" si="45"/>
        <v>219721.1</v>
      </c>
      <c r="J66" s="39"/>
      <c r="K66" s="19">
        <v>0</v>
      </c>
      <c r="L66" s="12">
        <f t="shared" si="46"/>
        <v>248127.25</v>
      </c>
      <c r="M66" s="12">
        <v>248127.25</v>
      </c>
      <c r="N66" s="12">
        <v>0</v>
      </c>
      <c r="O66" s="20">
        <v>0</v>
      </c>
      <c r="P66" s="19">
        <v>0</v>
      </c>
      <c r="Q66" s="12">
        <f t="shared" si="47"/>
        <v>179473.44999999998</v>
      </c>
      <c r="R66" s="12">
        <v>179473.44999999998</v>
      </c>
      <c r="S66" s="12">
        <v>0</v>
      </c>
      <c r="T66" s="20">
        <v>0</v>
      </c>
      <c r="U66" s="19">
        <v>0</v>
      </c>
      <c r="V66" s="12">
        <f t="shared" si="48"/>
        <v>164584.62999999998</v>
      </c>
      <c r="W66" s="12">
        <v>164584.62999999998</v>
      </c>
      <c r="X66" s="20">
        <v>0</v>
      </c>
      <c r="Y66" s="19">
        <v>0</v>
      </c>
      <c r="Z66" s="12">
        <f t="shared" si="49"/>
        <v>187606.05</v>
      </c>
      <c r="AA66" s="12">
        <v>187606.05</v>
      </c>
      <c r="AB66" s="12">
        <v>0</v>
      </c>
      <c r="AC66" s="12">
        <v>0</v>
      </c>
      <c r="AD66" s="20">
        <v>0</v>
      </c>
      <c r="AE66" s="19">
        <v>0</v>
      </c>
      <c r="AF66" s="12">
        <f t="shared" si="50"/>
        <v>201370.44</v>
      </c>
      <c r="AG66" s="12">
        <v>201370.44</v>
      </c>
      <c r="AH66" s="12">
        <v>0</v>
      </c>
      <c r="AI66" s="12">
        <v>0</v>
      </c>
      <c r="AJ66" s="20">
        <v>0</v>
      </c>
      <c r="AK66" s="19">
        <v>0</v>
      </c>
      <c r="AL66" s="12">
        <f t="shared" si="51"/>
        <v>230896.87</v>
      </c>
      <c r="AM66" s="12">
        <v>230896.87</v>
      </c>
      <c r="AN66" s="12">
        <v>0</v>
      </c>
      <c r="AO66" s="12">
        <v>0</v>
      </c>
      <c r="AP66" s="20">
        <v>0</v>
      </c>
      <c r="AQ66" s="19">
        <v>0</v>
      </c>
      <c r="AR66" s="12">
        <f t="shared" si="52"/>
        <v>219721.1</v>
      </c>
      <c r="AS66" s="12">
        <v>219721.1</v>
      </c>
      <c r="AT66" s="12">
        <v>0</v>
      </c>
      <c r="AU66" s="12">
        <v>0</v>
      </c>
      <c r="AV66" s="17">
        <v>0</v>
      </c>
      <c r="AW66" s="60"/>
    </row>
    <row r="67" spans="2:49" hidden="1" outlineLevel="1">
      <c r="B67" s="27" t="s">
        <v>73</v>
      </c>
      <c r="C67" s="21">
        <f t="shared" si="39"/>
        <v>0</v>
      </c>
      <c r="D67" s="36">
        <f t="shared" si="40"/>
        <v>45058.49</v>
      </c>
      <c r="E67" s="36">
        <f t="shared" si="41"/>
        <v>0</v>
      </c>
      <c r="F67" s="36">
        <f t="shared" si="42"/>
        <v>0</v>
      </c>
      <c r="G67" s="36">
        <f t="shared" si="43"/>
        <v>0</v>
      </c>
      <c r="H67" s="36">
        <f t="shared" si="44"/>
        <v>0</v>
      </c>
      <c r="I67" s="47">
        <f t="shared" si="45"/>
        <v>0</v>
      </c>
      <c r="J67" s="40"/>
      <c r="K67" s="21">
        <v>0</v>
      </c>
      <c r="L67" s="11">
        <f t="shared" si="46"/>
        <v>0</v>
      </c>
      <c r="M67" s="11">
        <v>0</v>
      </c>
      <c r="N67" s="11">
        <v>0</v>
      </c>
      <c r="O67" s="22">
        <v>0</v>
      </c>
      <c r="P67" s="21">
        <v>0</v>
      </c>
      <c r="Q67" s="11">
        <f t="shared" si="47"/>
        <v>45058.49</v>
      </c>
      <c r="R67" s="11">
        <v>45058.49</v>
      </c>
      <c r="S67" s="11">
        <v>0</v>
      </c>
      <c r="T67" s="22">
        <v>0</v>
      </c>
      <c r="U67" s="21">
        <v>0</v>
      </c>
      <c r="V67" s="11">
        <f t="shared" si="48"/>
        <v>0</v>
      </c>
      <c r="W67" s="11">
        <v>0</v>
      </c>
      <c r="X67" s="22">
        <v>0</v>
      </c>
      <c r="Y67" s="21">
        <v>0</v>
      </c>
      <c r="Z67" s="11">
        <f t="shared" si="49"/>
        <v>0</v>
      </c>
      <c r="AA67" s="11">
        <v>0</v>
      </c>
      <c r="AB67" s="11">
        <v>0</v>
      </c>
      <c r="AC67" s="11">
        <v>0</v>
      </c>
      <c r="AD67" s="22">
        <v>0</v>
      </c>
      <c r="AE67" s="21">
        <v>0</v>
      </c>
      <c r="AF67" s="11">
        <f t="shared" si="50"/>
        <v>0</v>
      </c>
      <c r="AG67" s="11">
        <v>0</v>
      </c>
      <c r="AH67" s="11">
        <v>0</v>
      </c>
      <c r="AI67" s="11">
        <v>0</v>
      </c>
      <c r="AJ67" s="22">
        <v>0</v>
      </c>
      <c r="AK67" s="21">
        <v>0</v>
      </c>
      <c r="AL67" s="11">
        <f t="shared" si="51"/>
        <v>0</v>
      </c>
      <c r="AM67" s="11">
        <v>0</v>
      </c>
      <c r="AN67" s="11">
        <v>0</v>
      </c>
      <c r="AO67" s="11">
        <v>0</v>
      </c>
      <c r="AP67" s="22">
        <v>0</v>
      </c>
      <c r="AQ67" s="21">
        <v>0</v>
      </c>
      <c r="AR67" s="11">
        <f t="shared" si="52"/>
        <v>0</v>
      </c>
      <c r="AS67" s="11">
        <v>0</v>
      </c>
      <c r="AT67" s="11">
        <v>0</v>
      </c>
      <c r="AU67" s="11">
        <v>0</v>
      </c>
      <c r="AV67" s="18">
        <v>0</v>
      </c>
      <c r="AW67" s="58"/>
    </row>
    <row r="68" spans="2:49" hidden="1" outlineLevel="1">
      <c r="B68" s="27" t="s">
        <v>74</v>
      </c>
      <c r="C68" s="21">
        <f t="shared" si="39"/>
        <v>0</v>
      </c>
      <c r="D68" s="36">
        <f t="shared" si="40"/>
        <v>0</v>
      </c>
      <c r="E68" s="36">
        <f t="shared" si="41"/>
        <v>48447.159999999996</v>
      </c>
      <c r="F68" s="36">
        <f t="shared" si="42"/>
        <v>141.19</v>
      </c>
      <c r="G68" s="36">
        <f t="shared" si="43"/>
        <v>0</v>
      </c>
      <c r="H68" s="36">
        <f t="shared" si="44"/>
        <v>0</v>
      </c>
      <c r="I68" s="47">
        <f t="shared" si="45"/>
        <v>0</v>
      </c>
      <c r="J68" s="40"/>
      <c r="K68" s="21">
        <v>0</v>
      </c>
      <c r="L68" s="11">
        <f t="shared" si="46"/>
        <v>0</v>
      </c>
      <c r="M68" s="11">
        <v>0</v>
      </c>
      <c r="N68" s="11">
        <v>0</v>
      </c>
      <c r="O68" s="22">
        <v>0</v>
      </c>
      <c r="P68" s="21">
        <v>0</v>
      </c>
      <c r="Q68" s="11">
        <f t="shared" si="47"/>
        <v>0</v>
      </c>
      <c r="R68" s="11">
        <v>0</v>
      </c>
      <c r="S68" s="11">
        <v>0</v>
      </c>
      <c r="T68" s="22">
        <v>0</v>
      </c>
      <c r="U68" s="21">
        <v>0</v>
      </c>
      <c r="V68" s="11">
        <f t="shared" si="48"/>
        <v>48447.159999999996</v>
      </c>
      <c r="W68" s="11">
        <v>48447.159999999996</v>
      </c>
      <c r="X68" s="22">
        <v>0</v>
      </c>
      <c r="Y68" s="21">
        <v>0</v>
      </c>
      <c r="Z68" s="11">
        <f t="shared" si="49"/>
        <v>141.19</v>
      </c>
      <c r="AA68" s="11">
        <v>141.19</v>
      </c>
      <c r="AB68" s="11">
        <v>0</v>
      </c>
      <c r="AC68" s="11">
        <v>0</v>
      </c>
      <c r="AD68" s="22">
        <v>0</v>
      </c>
      <c r="AE68" s="21">
        <v>0</v>
      </c>
      <c r="AF68" s="11">
        <f t="shared" si="50"/>
        <v>0</v>
      </c>
      <c r="AG68" s="11">
        <v>0</v>
      </c>
      <c r="AH68" s="11">
        <v>0</v>
      </c>
      <c r="AI68" s="11">
        <v>0</v>
      </c>
      <c r="AJ68" s="22">
        <v>0</v>
      </c>
      <c r="AK68" s="21">
        <v>0</v>
      </c>
      <c r="AL68" s="11">
        <f t="shared" si="51"/>
        <v>0</v>
      </c>
      <c r="AM68" s="11">
        <v>0</v>
      </c>
      <c r="AN68" s="11">
        <v>0</v>
      </c>
      <c r="AO68" s="11">
        <v>0</v>
      </c>
      <c r="AP68" s="22">
        <v>0</v>
      </c>
      <c r="AQ68" s="21">
        <v>0</v>
      </c>
      <c r="AR68" s="11">
        <f t="shared" si="52"/>
        <v>0</v>
      </c>
      <c r="AS68" s="11">
        <v>0</v>
      </c>
      <c r="AT68" s="11">
        <v>0</v>
      </c>
      <c r="AU68" s="11">
        <v>0</v>
      </c>
      <c r="AV68" s="18">
        <v>0</v>
      </c>
      <c r="AW68" s="58"/>
    </row>
    <row r="69" spans="2:49" hidden="1" outlineLevel="1">
      <c r="B69" s="27" t="s">
        <v>75</v>
      </c>
      <c r="C69" s="21">
        <f t="shared" si="39"/>
        <v>0</v>
      </c>
      <c r="D69" s="36">
        <f t="shared" si="40"/>
        <v>0</v>
      </c>
      <c r="E69" s="36">
        <f t="shared" si="41"/>
        <v>0</v>
      </c>
      <c r="F69" s="36">
        <f t="shared" si="42"/>
        <v>56602.64</v>
      </c>
      <c r="G69" s="36">
        <f t="shared" si="43"/>
        <v>0</v>
      </c>
      <c r="H69" s="36">
        <f t="shared" si="44"/>
        <v>0</v>
      </c>
      <c r="I69" s="47">
        <f t="shared" si="45"/>
        <v>0</v>
      </c>
      <c r="J69" s="40"/>
      <c r="K69" s="21">
        <v>0</v>
      </c>
      <c r="L69" s="11">
        <f t="shared" si="46"/>
        <v>0</v>
      </c>
      <c r="M69" s="11">
        <v>0</v>
      </c>
      <c r="N69" s="11">
        <v>0</v>
      </c>
      <c r="O69" s="22">
        <v>0</v>
      </c>
      <c r="P69" s="21">
        <v>0</v>
      </c>
      <c r="Q69" s="11">
        <f t="shared" si="47"/>
        <v>0</v>
      </c>
      <c r="R69" s="11">
        <v>0</v>
      </c>
      <c r="S69" s="11">
        <v>0</v>
      </c>
      <c r="T69" s="22">
        <v>0</v>
      </c>
      <c r="U69" s="21">
        <v>0</v>
      </c>
      <c r="V69" s="11">
        <f t="shared" si="48"/>
        <v>0</v>
      </c>
      <c r="W69" s="11">
        <v>0</v>
      </c>
      <c r="X69" s="22">
        <v>0</v>
      </c>
      <c r="Y69" s="21">
        <v>0</v>
      </c>
      <c r="Z69" s="11">
        <f t="shared" si="49"/>
        <v>56602.64</v>
      </c>
      <c r="AA69" s="11">
        <v>56602.64</v>
      </c>
      <c r="AB69" s="11">
        <v>0</v>
      </c>
      <c r="AC69" s="11">
        <v>0</v>
      </c>
      <c r="AD69" s="22">
        <v>0</v>
      </c>
      <c r="AE69" s="21">
        <v>0</v>
      </c>
      <c r="AF69" s="11">
        <f t="shared" si="50"/>
        <v>0</v>
      </c>
      <c r="AG69" s="11">
        <v>0</v>
      </c>
      <c r="AH69" s="11">
        <v>0</v>
      </c>
      <c r="AI69" s="11">
        <v>0</v>
      </c>
      <c r="AJ69" s="22">
        <v>0</v>
      </c>
      <c r="AK69" s="21">
        <v>0</v>
      </c>
      <c r="AL69" s="11">
        <f t="shared" si="51"/>
        <v>0</v>
      </c>
      <c r="AM69" s="11">
        <v>0</v>
      </c>
      <c r="AN69" s="11">
        <v>0</v>
      </c>
      <c r="AO69" s="11">
        <v>0</v>
      </c>
      <c r="AP69" s="22">
        <v>0</v>
      </c>
      <c r="AQ69" s="21">
        <v>0</v>
      </c>
      <c r="AR69" s="11">
        <f t="shared" si="52"/>
        <v>0</v>
      </c>
      <c r="AS69" s="11">
        <v>0</v>
      </c>
      <c r="AT69" s="11">
        <v>0</v>
      </c>
      <c r="AU69" s="11">
        <v>0</v>
      </c>
      <c r="AV69" s="18">
        <v>0</v>
      </c>
      <c r="AW69" s="58"/>
    </row>
    <row r="70" spans="2:49" hidden="1" outlineLevel="1">
      <c r="B70" s="27" t="s">
        <v>76</v>
      </c>
      <c r="C70" s="21">
        <f t="shared" si="39"/>
        <v>0</v>
      </c>
      <c r="D70" s="36">
        <f t="shared" si="40"/>
        <v>0</v>
      </c>
      <c r="E70" s="36">
        <f t="shared" si="41"/>
        <v>0</v>
      </c>
      <c r="F70" s="36">
        <f t="shared" si="42"/>
        <v>0</v>
      </c>
      <c r="G70" s="36">
        <f t="shared" si="43"/>
        <v>52650.06</v>
      </c>
      <c r="H70" s="36">
        <f t="shared" si="44"/>
        <v>5732.35</v>
      </c>
      <c r="I70" s="47">
        <f t="shared" si="45"/>
        <v>0</v>
      </c>
      <c r="J70" s="40"/>
      <c r="K70" s="21">
        <v>0</v>
      </c>
      <c r="L70" s="11">
        <f t="shared" si="46"/>
        <v>0</v>
      </c>
      <c r="M70" s="11">
        <v>0</v>
      </c>
      <c r="N70" s="11">
        <v>0</v>
      </c>
      <c r="O70" s="22">
        <v>0</v>
      </c>
      <c r="P70" s="21">
        <v>0</v>
      </c>
      <c r="Q70" s="11">
        <f t="shared" si="47"/>
        <v>0</v>
      </c>
      <c r="R70" s="11">
        <v>0</v>
      </c>
      <c r="S70" s="11">
        <v>0</v>
      </c>
      <c r="T70" s="22">
        <v>0</v>
      </c>
      <c r="U70" s="21">
        <v>0</v>
      </c>
      <c r="V70" s="11">
        <f t="shared" si="48"/>
        <v>0</v>
      </c>
      <c r="W70" s="11">
        <v>0</v>
      </c>
      <c r="X70" s="22">
        <v>0</v>
      </c>
      <c r="Y70" s="21">
        <v>0</v>
      </c>
      <c r="Z70" s="11">
        <f t="shared" si="49"/>
        <v>0</v>
      </c>
      <c r="AA70" s="11">
        <v>0</v>
      </c>
      <c r="AB70" s="11">
        <v>0</v>
      </c>
      <c r="AC70" s="11">
        <v>0</v>
      </c>
      <c r="AD70" s="22">
        <v>0</v>
      </c>
      <c r="AE70" s="21">
        <v>0</v>
      </c>
      <c r="AF70" s="11">
        <f t="shared" si="50"/>
        <v>52650.06</v>
      </c>
      <c r="AG70" s="11">
        <v>52650.06</v>
      </c>
      <c r="AH70" s="11">
        <v>0</v>
      </c>
      <c r="AI70" s="11">
        <v>0</v>
      </c>
      <c r="AJ70" s="22">
        <v>0</v>
      </c>
      <c r="AK70" s="21">
        <v>0</v>
      </c>
      <c r="AL70" s="11">
        <f t="shared" si="51"/>
        <v>5732.35</v>
      </c>
      <c r="AM70" s="11">
        <v>5732.35</v>
      </c>
      <c r="AN70" s="11">
        <v>0</v>
      </c>
      <c r="AO70" s="11">
        <v>0</v>
      </c>
      <c r="AP70" s="22">
        <v>0</v>
      </c>
      <c r="AQ70" s="21">
        <v>0</v>
      </c>
      <c r="AR70" s="11">
        <f t="shared" si="52"/>
        <v>0</v>
      </c>
      <c r="AS70" s="11">
        <v>0</v>
      </c>
      <c r="AT70" s="11">
        <v>0</v>
      </c>
      <c r="AU70" s="11">
        <v>0</v>
      </c>
      <c r="AV70" s="18">
        <v>0</v>
      </c>
      <c r="AW70" s="58"/>
    </row>
    <row r="71" spans="2:49" hidden="1" outlineLevel="1">
      <c r="B71" s="27" t="s">
        <v>77</v>
      </c>
      <c r="C71" s="21">
        <f t="shared" si="39"/>
        <v>0</v>
      </c>
      <c r="D71" s="36">
        <f t="shared" si="40"/>
        <v>0</v>
      </c>
      <c r="E71" s="36">
        <f t="shared" si="41"/>
        <v>0</v>
      </c>
      <c r="F71" s="36">
        <f t="shared" si="42"/>
        <v>0</v>
      </c>
      <c r="G71" s="36">
        <f t="shared" si="43"/>
        <v>0</v>
      </c>
      <c r="H71" s="36">
        <f t="shared" si="44"/>
        <v>55556.070000000007</v>
      </c>
      <c r="I71" s="47">
        <f t="shared" si="45"/>
        <v>0</v>
      </c>
      <c r="J71" s="40"/>
      <c r="K71" s="21">
        <v>0</v>
      </c>
      <c r="L71" s="11">
        <f t="shared" si="46"/>
        <v>0</v>
      </c>
      <c r="M71" s="11">
        <v>0</v>
      </c>
      <c r="N71" s="11">
        <v>0</v>
      </c>
      <c r="O71" s="22">
        <v>0</v>
      </c>
      <c r="P71" s="21">
        <v>0</v>
      </c>
      <c r="Q71" s="11">
        <f t="shared" si="47"/>
        <v>0</v>
      </c>
      <c r="R71" s="11">
        <v>0</v>
      </c>
      <c r="S71" s="11">
        <v>0</v>
      </c>
      <c r="T71" s="22">
        <v>0</v>
      </c>
      <c r="U71" s="21">
        <v>0</v>
      </c>
      <c r="V71" s="11">
        <f t="shared" si="48"/>
        <v>0</v>
      </c>
      <c r="W71" s="11">
        <v>0</v>
      </c>
      <c r="X71" s="22">
        <v>0</v>
      </c>
      <c r="Y71" s="21">
        <v>0</v>
      </c>
      <c r="Z71" s="11">
        <f t="shared" si="49"/>
        <v>0</v>
      </c>
      <c r="AA71" s="11">
        <v>0</v>
      </c>
      <c r="AB71" s="11">
        <v>0</v>
      </c>
      <c r="AC71" s="11">
        <v>0</v>
      </c>
      <c r="AD71" s="22">
        <v>0</v>
      </c>
      <c r="AE71" s="21">
        <v>0</v>
      </c>
      <c r="AF71" s="11">
        <f t="shared" si="50"/>
        <v>0</v>
      </c>
      <c r="AG71" s="11">
        <v>0</v>
      </c>
      <c r="AH71" s="11">
        <v>0</v>
      </c>
      <c r="AI71" s="11">
        <v>0</v>
      </c>
      <c r="AJ71" s="22">
        <v>0</v>
      </c>
      <c r="AK71" s="21">
        <v>0</v>
      </c>
      <c r="AL71" s="11">
        <f t="shared" si="51"/>
        <v>55556.070000000007</v>
      </c>
      <c r="AM71" s="11">
        <v>55556.070000000007</v>
      </c>
      <c r="AN71" s="11">
        <v>0</v>
      </c>
      <c r="AO71" s="11">
        <v>0</v>
      </c>
      <c r="AP71" s="22">
        <v>0</v>
      </c>
      <c r="AQ71" s="21">
        <v>0</v>
      </c>
      <c r="AR71" s="11">
        <f t="shared" si="52"/>
        <v>0</v>
      </c>
      <c r="AS71" s="11">
        <v>0</v>
      </c>
      <c r="AT71" s="11">
        <v>0</v>
      </c>
      <c r="AU71" s="11">
        <v>0</v>
      </c>
      <c r="AV71" s="18">
        <v>0</v>
      </c>
      <c r="AW71" s="58"/>
    </row>
    <row r="72" spans="2:49" hidden="1" outlineLevel="1">
      <c r="B72" s="27" t="s">
        <v>78</v>
      </c>
      <c r="C72" s="21">
        <f t="shared" si="39"/>
        <v>0</v>
      </c>
      <c r="D72" s="36">
        <f t="shared" si="40"/>
        <v>0</v>
      </c>
      <c r="E72" s="36">
        <f t="shared" si="41"/>
        <v>0</v>
      </c>
      <c r="F72" s="36">
        <f t="shared" si="42"/>
        <v>0</v>
      </c>
      <c r="G72" s="36">
        <f t="shared" si="43"/>
        <v>0</v>
      </c>
      <c r="H72" s="36">
        <f t="shared" si="44"/>
        <v>0</v>
      </c>
      <c r="I72" s="47">
        <f t="shared" si="45"/>
        <v>143064.89000000001</v>
      </c>
      <c r="J72" s="40"/>
      <c r="K72" s="21">
        <v>0</v>
      </c>
      <c r="L72" s="11">
        <f t="shared" si="46"/>
        <v>0</v>
      </c>
      <c r="M72" s="11">
        <v>0</v>
      </c>
      <c r="N72" s="11">
        <v>0</v>
      </c>
      <c r="O72" s="22">
        <v>0</v>
      </c>
      <c r="P72" s="21">
        <v>0</v>
      </c>
      <c r="Q72" s="11">
        <f t="shared" si="47"/>
        <v>0</v>
      </c>
      <c r="R72" s="11">
        <v>0</v>
      </c>
      <c r="S72" s="11">
        <v>0</v>
      </c>
      <c r="T72" s="22">
        <v>0</v>
      </c>
      <c r="U72" s="21">
        <v>0</v>
      </c>
      <c r="V72" s="11">
        <f t="shared" si="48"/>
        <v>0</v>
      </c>
      <c r="W72" s="11">
        <v>0</v>
      </c>
      <c r="X72" s="22">
        <v>0</v>
      </c>
      <c r="Y72" s="21">
        <v>0</v>
      </c>
      <c r="Z72" s="11">
        <f t="shared" si="49"/>
        <v>0</v>
      </c>
      <c r="AA72" s="11">
        <v>0</v>
      </c>
      <c r="AB72" s="11">
        <v>0</v>
      </c>
      <c r="AC72" s="11">
        <v>0</v>
      </c>
      <c r="AD72" s="22">
        <v>0</v>
      </c>
      <c r="AE72" s="21">
        <v>0</v>
      </c>
      <c r="AF72" s="11">
        <f t="shared" si="50"/>
        <v>0</v>
      </c>
      <c r="AG72" s="11">
        <v>0</v>
      </c>
      <c r="AH72" s="11">
        <v>0</v>
      </c>
      <c r="AI72" s="11">
        <v>0</v>
      </c>
      <c r="AJ72" s="22">
        <v>0</v>
      </c>
      <c r="AK72" s="21">
        <v>0</v>
      </c>
      <c r="AL72" s="11">
        <f t="shared" si="51"/>
        <v>0</v>
      </c>
      <c r="AM72" s="11">
        <v>0</v>
      </c>
      <c r="AN72" s="11">
        <v>0</v>
      </c>
      <c r="AO72" s="11">
        <v>0</v>
      </c>
      <c r="AP72" s="22">
        <v>0</v>
      </c>
      <c r="AQ72" s="21">
        <v>0</v>
      </c>
      <c r="AR72" s="11">
        <f t="shared" si="52"/>
        <v>143064.89000000001</v>
      </c>
      <c r="AS72" s="11">
        <v>143064.89000000001</v>
      </c>
      <c r="AT72" s="11">
        <v>0</v>
      </c>
      <c r="AU72" s="11">
        <v>0</v>
      </c>
      <c r="AV72" s="18">
        <v>0</v>
      </c>
      <c r="AW72" s="58"/>
    </row>
    <row r="73" spans="2:49" hidden="1" outlineLevel="1">
      <c r="B73" s="27" t="s">
        <v>79</v>
      </c>
      <c r="C73" s="21">
        <f t="shared" si="39"/>
        <v>0</v>
      </c>
      <c r="D73" s="36">
        <f t="shared" si="40"/>
        <v>0</v>
      </c>
      <c r="E73" s="36">
        <f t="shared" si="41"/>
        <v>0</v>
      </c>
      <c r="F73" s="36">
        <f t="shared" si="42"/>
        <v>0</v>
      </c>
      <c r="G73" s="36">
        <f t="shared" si="43"/>
        <v>0</v>
      </c>
      <c r="H73" s="36">
        <f t="shared" si="44"/>
        <v>0</v>
      </c>
      <c r="I73" s="47">
        <f t="shared" si="45"/>
        <v>71356.490000000005</v>
      </c>
      <c r="J73" s="40"/>
      <c r="K73" s="21">
        <v>0</v>
      </c>
      <c r="L73" s="11">
        <f t="shared" si="46"/>
        <v>0</v>
      </c>
      <c r="M73" s="11">
        <v>0</v>
      </c>
      <c r="N73" s="11">
        <v>0</v>
      </c>
      <c r="O73" s="22">
        <v>0</v>
      </c>
      <c r="P73" s="21">
        <v>0</v>
      </c>
      <c r="Q73" s="11">
        <f t="shared" si="47"/>
        <v>0</v>
      </c>
      <c r="R73" s="11">
        <v>0</v>
      </c>
      <c r="S73" s="11">
        <v>0</v>
      </c>
      <c r="T73" s="22">
        <v>0</v>
      </c>
      <c r="U73" s="21">
        <v>0</v>
      </c>
      <c r="V73" s="11">
        <f t="shared" si="48"/>
        <v>0</v>
      </c>
      <c r="W73" s="11">
        <v>0</v>
      </c>
      <c r="X73" s="22">
        <v>0</v>
      </c>
      <c r="Y73" s="21">
        <v>0</v>
      </c>
      <c r="Z73" s="11">
        <f t="shared" si="49"/>
        <v>0</v>
      </c>
      <c r="AA73" s="11">
        <v>0</v>
      </c>
      <c r="AB73" s="11">
        <v>0</v>
      </c>
      <c r="AC73" s="11">
        <v>0</v>
      </c>
      <c r="AD73" s="22">
        <v>0</v>
      </c>
      <c r="AE73" s="21">
        <v>0</v>
      </c>
      <c r="AF73" s="11">
        <f t="shared" si="50"/>
        <v>0</v>
      </c>
      <c r="AG73" s="11">
        <v>0</v>
      </c>
      <c r="AH73" s="11">
        <v>0</v>
      </c>
      <c r="AI73" s="11">
        <v>0</v>
      </c>
      <c r="AJ73" s="22">
        <v>0</v>
      </c>
      <c r="AK73" s="21">
        <v>0</v>
      </c>
      <c r="AL73" s="11">
        <f t="shared" si="51"/>
        <v>0</v>
      </c>
      <c r="AM73" s="11">
        <v>0</v>
      </c>
      <c r="AN73" s="11">
        <v>0</v>
      </c>
      <c r="AO73" s="11">
        <v>0</v>
      </c>
      <c r="AP73" s="22">
        <v>0</v>
      </c>
      <c r="AQ73" s="21">
        <v>0</v>
      </c>
      <c r="AR73" s="11">
        <f t="shared" si="52"/>
        <v>71356.490000000005</v>
      </c>
      <c r="AS73" s="11">
        <v>71356.490000000005</v>
      </c>
      <c r="AT73" s="11">
        <v>0</v>
      </c>
      <c r="AU73" s="11">
        <v>0</v>
      </c>
      <c r="AV73" s="18">
        <v>0</v>
      </c>
      <c r="AW73" s="58"/>
    </row>
    <row r="74" spans="2:49" hidden="1" outlineLevel="1">
      <c r="B74" s="27" t="s">
        <v>80</v>
      </c>
      <c r="C74" s="21">
        <f t="shared" si="39"/>
        <v>0</v>
      </c>
      <c r="D74" s="36">
        <f t="shared" si="40"/>
        <v>51.79</v>
      </c>
      <c r="E74" s="36">
        <f t="shared" si="41"/>
        <v>0</v>
      </c>
      <c r="F74" s="36">
        <f t="shared" si="42"/>
        <v>0</v>
      </c>
      <c r="G74" s="36">
        <f t="shared" si="43"/>
        <v>0</v>
      </c>
      <c r="H74" s="36">
        <f t="shared" si="44"/>
        <v>0</v>
      </c>
      <c r="I74" s="47">
        <f t="shared" si="45"/>
        <v>0</v>
      </c>
      <c r="J74" s="40"/>
      <c r="K74" s="21">
        <v>0</v>
      </c>
      <c r="L74" s="11">
        <f t="shared" si="46"/>
        <v>0</v>
      </c>
      <c r="M74" s="11">
        <v>0</v>
      </c>
      <c r="N74" s="11">
        <v>0</v>
      </c>
      <c r="O74" s="22">
        <v>0</v>
      </c>
      <c r="P74" s="21">
        <v>0</v>
      </c>
      <c r="Q74" s="11">
        <f t="shared" si="47"/>
        <v>51.79</v>
      </c>
      <c r="R74" s="11">
        <v>51.79</v>
      </c>
      <c r="S74" s="11">
        <v>0</v>
      </c>
      <c r="T74" s="22">
        <v>0</v>
      </c>
      <c r="U74" s="21">
        <v>0</v>
      </c>
      <c r="V74" s="11">
        <f t="shared" si="48"/>
        <v>0</v>
      </c>
      <c r="W74" s="11">
        <v>0</v>
      </c>
      <c r="X74" s="22">
        <v>0</v>
      </c>
      <c r="Y74" s="21">
        <v>0</v>
      </c>
      <c r="Z74" s="11">
        <f t="shared" si="49"/>
        <v>0</v>
      </c>
      <c r="AA74" s="11">
        <v>0</v>
      </c>
      <c r="AB74" s="11">
        <v>0</v>
      </c>
      <c r="AC74" s="11">
        <v>0</v>
      </c>
      <c r="AD74" s="22">
        <v>0</v>
      </c>
      <c r="AE74" s="21">
        <v>0</v>
      </c>
      <c r="AF74" s="11">
        <f t="shared" si="50"/>
        <v>0</v>
      </c>
      <c r="AG74" s="11">
        <v>0</v>
      </c>
      <c r="AH74" s="11">
        <v>0</v>
      </c>
      <c r="AI74" s="11">
        <v>0</v>
      </c>
      <c r="AJ74" s="22">
        <v>0</v>
      </c>
      <c r="AK74" s="21">
        <v>0</v>
      </c>
      <c r="AL74" s="11">
        <f t="shared" si="51"/>
        <v>0</v>
      </c>
      <c r="AM74" s="11">
        <v>0</v>
      </c>
      <c r="AN74" s="11">
        <v>0</v>
      </c>
      <c r="AO74" s="11">
        <v>0</v>
      </c>
      <c r="AP74" s="22">
        <v>0</v>
      </c>
      <c r="AQ74" s="21">
        <v>0</v>
      </c>
      <c r="AR74" s="11">
        <f t="shared" si="52"/>
        <v>0</v>
      </c>
      <c r="AS74" s="11">
        <v>0</v>
      </c>
      <c r="AT74" s="11">
        <v>0</v>
      </c>
      <c r="AU74" s="11">
        <v>0</v>
      </c>
      <c r="AV74" s="18">
        <v>0</v>
      </c>
      <c r="AW74" s="58"/>
    </row>
    <row r="75" spans="2:49" hidden="1" outlineLevel="1">
      <c r="B75" s="27" t="s">
        <v>81</v>
      </c>
      <c r="C75" s="21">
        <f t="shared" si="39"/>
        <v>248127.25</v>
      </c>
      <c r="D75" s="36">
        <f t="shared" si="40"/>
        <v>517.92000000000007</v>
      </c>
      <c r="E75" s="36">
        <f t="shared" si="41"/>
        <v>0</v>
      </c>
      <c r="F75" s="36">
        <f t="shared" si="42"/>
        <v>0</v>
      </c>
      <c r="G75" s="36">
        <f t="shared" si="43"/>
        <v>0</v>
      </c>
      <c r="H75" s="36">
        <f t="shared" si="44"/>
        <v>0</v>
      </c>
      <c r="I75" s="47">
        <f t="shared" si="45"/>
        <v>0</v>
      </c>
      <c r="J75" s="40"/>
      <c r="K75" s="21">
        <v>0</v>
      </c>
      <c r="L75" s="11">
        <f t="shared" si="46"/>
        <v>248127.25</v>
      </c>
      <c r="M75" s="11">
        <v>248127.25</v>
      </c>
      <c r="N75" s="11">
        <v>0</v>
      </c>
      <c r="O75" s="22">
        <v>0</v>
      </c>
      <c r="P75" s="21">
        <v>0</v>
      </c>
      <c r="Q75" s="11">
        <f t="shared" si="47"/>
        <v>517.92000000000007</v>
      </c>
      <c r="R75" s="11">
        <v>517.92000000000007</v>
      </c>
      <c r="S75" s="11">
        <v>0</v>
      </c>
      <c r="T75" s="22">
        <v>0</v>
      </c>
      <c r="U75" s="21">
        <v>0</v>
      </c>
      <c r="V75" s="11">
        <f t="shared" si="48"/>
        <v>0</v>
      </c>
      <c r="W75" s="11">
        <v>0</v>
      </c>
      <c r="X75" s="22">
        <v>0</v>
      </c>
      <c r="Y75" s="21">
        <v>0</v>
      </c>
      <c r="Z75" s="11">
        <f t="shared" si="49"/>
        <v>0</v>
      </c>
      <c r="AA75" s="11">
        <v>0</v>
      </c>
      <c r="AB75" s="11">
        <v>0</v>
      </c>
      <c r="AC75" s="11">
        <v>0</v>
      </c>
      <c r="AD75" s="22">
        <v>0</v>
      </c>
      <c r="AE75" s="21">
        <v>0</v>
      </c>
      <c r="AF75" s="11">
        <f t="shared" si="50"/>
        <v>0</v>
      </c>
      <c r="AG75" s="11">
        <v>0</v>
      </c>
      <c r="AH75" s="11">
        <v>0</v>
      </c>
      <c r="AI75" s="11">
        <v>0</v>
      </c>
      <c r="AJ75" s="22">
        <v>0</v>
      </c>
      <c r="AK75" s="21">
        <v>0</v>
      </c>
      <c r="AL75" s="11">
        <f t="shared" si="51"/>
        <v>0</v>
      </c>
      <c r="AM75" s="11">
        <v>0</v>
      </c>
      <c r="AN75" s="11">
        <v>0</v>
      </c>
      <c r="AO75" s="11">
        <v>0</v>
      </c>
      <c r="AP75" s="22">
        <v>0</v>
      </c>
      <c r="AQ75" s="21">
        <v>0</v>
      </c>
      <c r="AR75" s="11">
        <f t="shared" si="52"/>
        <v>0</v>
      </c>
      <c r="AS75" s="11">
        <v>0</v>
      </c>
      <c r="AT75" s="11">
        <v>0</v>
      </c>
      <c r="AU75" s="11">
        <v>0</v>
      </c>
      <c r="AV75" s="18">
        <v>0</v>
      </c>
      <c r="AW75" s="58"/>
    </row>
    <row r="76" spans="2:49" hidden="1" outlineLevel="1">
      <c r="B76" s="27" t="s">
        <v>82</v>
      </c>
      <c r="C76" s="21">
        <f t="shared" si="39"/>
        <v>0</v>
      </c>
      <c r="D76" s="36">
        <f t="shared" si="40"/>
        <v>14850.510000000004</v>
      </c>
      <c r="E76" s="36">
        <f t="shared" si="41"/>
        <v>0</v>
      </c>
      <c r="F76" s="36">
        <f t="shared" si="42"/>
        <v>0</v>
      </c>
      <c r="G76" s="36">
        <f t="shared" si="43"/>
        <v>0</v>
      </c>
      <c r="H76" s="36">
        <f t="shared" si="44"/>
        <v>0</v>
      </c>
      <c r="I76" s="47">
        <f t="shared" si="45"/>
        <v>0</v>
      </c>
      <c r="J76" s="40"/>
      <c r="K76" s="21">
        <v>0</v>
      </c>
      <c r="L76" s="11">
        <f t="shared" si="46"/>
        <v>0</v>
      </c>
      <c r="M76" s="11">
        <v>0</v>
      </c>
      <c r="N76" s="11">
        <v>0</v>
      </c>
      <c r="O76" s="22">
        <v>0</v>
      </c>
      <c r="P76" s="21">
        <v>0</v>
      </c>
      <c r="Q76" s="11">
        <f t="shared" si="47"/>
        <v>14850.510000000004</v>
      </c>
      <c r="R76" s="11">
        <v>14850.510000000004</v>
      </c>
      <c r="S76" s="11">
        <v>0</v>
      </c>
      <c r="T76" s="22">
        <v>0</v>
      </c>
      <c r="U76" s="21">
        <v>0</v>
      </c>
      <c r="V76" s="11">
        <f t="shared" si="48"/>
        <v>0</v>
      </c>
      <c r="W76" s="11">
        <v>0</v>
      </c>
      <c r="X76" s="22">
        <v>0</v>
      </c>
      <c r="Y76" s="21">
        <v>0</v>
      </c>
      <c r="Z76" s="11">
        <f t="shared" si="49"/>
        <v>0</v>
      </c>
      <c r="AA76" s="11">
        <v>0</v>
      </c>
      <c r="AB76" s="11">
        <v>0</v>
      </c>
      <c r="AC76" s="11">
        <v>0</v>
      </c>
      <c r="AD76" s="22">
        <v>0</v>
      </c>
      <c r="AE76" s="21">
        <v>0</v>
      </c>
      <c r="AF76" s="11">
        <f t="shared" si="50"/>
        <v>0</v>
      </c>
      <c r="AG76" s="11">
        <v>0</v>
      </c>
      <c r="AH76" s="11">
        <v>0</v>
      </c>
      <c r="AI76" s="11">
        <v>0</v>
      </c>
      <c r="AJ76" s="22">
        <v>0</v>
      </c>
      <c r="AK76" s="21">
        <v>0</v>
      </c>
      <c r="AL76" s="11">
        <f t="shared" si="51"/>
        <v>0</v>
      </c>
      <c r="AM76" s="11">
        <v>0</v>
      </c>
      <c r="AN76" s="11">
        <v>0</v>
      </c>
      <c r="AO76" s="11">
        <v>0</v>
      </c>
      <c r="AP76" s="22">
        <v>0</v>
      </c>
      <c r="AQ76" s="21">
        <v>0</v>
      </c>
      <c r="AR76" s="11">
        <f t="shared" si="52"/>
        <v>0</v>
      </c>
      <c r="AS76" s="11">
        <v>0</v>
      </c>
      <c r="AT76" s="11">
        <v>0</v>
      </c>
      <c r="AU76" s="11">
        <v>0</v>
      </c>
      <c r="AV76" s="18">
        <v>0</v>
      </c>
      <c r="AW76" s="58"/>
    </row>
    <row r="77" spans="2:49" hidden="1" outlineLevel="1">
      <c r="B77" s="27" t="s">
        <v>83</v>
      </c>
      <c r="C77" s="21">
        <f t="shared" si="39"/>
        <v>0</v>
      </c>
      <c r="D77" s="36">
        <f t="shared" si="40"/>
        <v>118994.73999999998</v>
      </c>
      <c r="E77" s="36">
        <f t="shared" si="41"/>
        <v>14851.78</v>
      </c>
      <c r="F77" s="36">
        <f t="shared" si="42"/>
        <v>0</v>
      </c>
      <c r="G77" s="36">
        <f t="shared" si="43"/>
        <v>0</v>
      </c>
      <c r="H77" s="36">
        <f t="shared" si="44"/>
        <v>0</v>
      </c>
      <c r="I77" s="47">
        <f t="shared" si="45"/>
        <v>0</v>
      </c>
      <c r="J77" s="40"/>
      <c r="K77" s="21">
        <v>0</v>
      </c>
      <c r="L77" s="11">
        <f t="shared" si="46"/>
        <v>0</v>
      </c>
      <c r="M77" s="11">
        <v>0</v>
      </c>
      <c r="N77" s="11">
        <v>0</v>
      </c>
      <c r="O77" s="22">
        <v>0</v>
      </c>
      <c r="P77" s="21">
        <v>0</v>
      </c>
      <c r="Q77" s="11">
        <f t="shared" si="47"/>
        <v>118994.73999999998</v>
      </c>
      <c r="R77" s="11">
        <v>118994.73999999998</v>
      </c>
      <c r="S77" s="11">
        <v>0</v>
      </c>
      <c r="T77" s="22">
        <v>0</v>
      </c>
      <c r="U77" s="21">
        <v>0</v>
      </c>
      <c r="V77" s="11">
        <f t="shared" si="48"/>
        <v>14851.78</v>
      </c>
      <c r="W77" s="11">
        <v>14851.78</v>
      </c>
      <c r="X77" s="22">
        <v>0</v>
      </c>
      <c r="Y77" s="21">
        <v>0</v>
      </c>
      <c r="Z77" s="11">
        <f t="shared" si="49"/>
        <v>0</v>
      </c>
      <c r="AA77" s="11">
        <v>0</v>
      </c>
      <c r="AB77" s="11">
        <v>0</v>
      </c>
      <c r="AC77" s="11">
        <v>0</v>
      </c>
      <c r="AD77" s="22">
        <v>0</v>
      </c>
      <c r="AE77" s="21">
        <v>0</v>
      </c>
      <c r="AF77" s="11">
        <f t="shared" si="50"/>
        <v>0</v>
      </c>
      <c r="AG77" s="11">
        <v>0</v>
      </c>
      <c r="AH77" s="11">
        <v>0</v>
      </c>
      <c r="AI77" s="11">
        <v>0</v>
      </c>
      <c r="AJ77" s="22">
        <v>0</v>
      </c>
      <c r="AK77" s="21">
        <v>0</v>
      </c>
      <c r="AL77" s="11">
        <f t="shared" si="51"/>
        <v>0</v>
      </c>
      <c r="AM77" s="11">
        <v>0</v>
      </c>
      <c r="AN77" s="11">
        <v>0</v>
      </c>
      <c r="AO77" s="11">
        <v>0</v>
      </c>
      <c r="AP77" s="22">
        <v>0</v>
      </c>
      <c r="AQ77" s="21">
        <v>0</v>
      </c>
      <c r="AR77" s="11">
        <f t="shared" si="52"/>
        <v>0</v>
      </c>
      <c r="AS77" s="11">
        <v>0</v>
      </c>
      <c r="AT77" s="11">
        <v>0</v>
      </c>
      <c r="AU77" s="11">
        <v>0</v>
      </c>
      <c r="AV77" s="18">
        <v>0</v>
      </c>
      <c r="AW77" s="58"/>
    </row>
    <row r="78" spans="2:49" hidden="1" outlineLevel="1">
      <c r="B78" s="27" t="s">
        <v>84</v>
      </c>
      <c r="C78" s="21">
        <f t="shared" si="39"/>
        <v>0</v>
      </c>
      <c r="D78" s="36">
        <f t="shared" si="40"/>
        <v>0</v>
      </c>
      <c r="E78" s="36">
        <f t="shared" si="41"/>
        <v>101285.68999999999</v>
      </c>
      <c r="F78" s="36">
        <f t="shared" si="42"/>
        <v>265.35000000000002</v>
      </c>
      <c r="G78" s="36">
        <f t="shared" si="43"/>
        <v>0</v>
      </c>
      <c r="H78" s="36">
        <f t="shared" si="44"/>
        <v>0</v>
      </c>
      <c r="I78" s="47">
        <f t="shared" si="45"/>
        <v>0</v>
      </c>
      <c r="J78" s="40"/>
      <c r="K78" s="21">
        <v>0</v>
      </c>
      <c r="L78" s="11">
        <f t="shared" si="46"/>
        <v>0</v>
      </c>
      <c r="M78" s="11">
        <v>0</v>
      </c>
      <c r="N78" s="11">
        <v>0</v>
      </c>
      <c r="O78" s="22">
        <v>0</v>
      </c>
      <c r="P78" s="21">
        <v>0</v>
      </c>
      <c r="Q78" s="11">
        <f t="shared" si="47"/>
        <v>0</v>
      </c>
      <c r="R78" s="11">
        <v>0</v>
      </c>
      <c r="S78" s="11">
        <v>0</v>
      </c>
      <c r="T78" s="22">
        <v>0</v>
      </c>
      <c r="U78" s="21">
        <v>0</v>
      </c>
      <c r="V78" s="11">
        <f t="shared" si="48"/>
        <v>101285.68999999999</v>
      </c>
      <c r="W78" s="11">
        <v>101285.68999999999</v>
      </c>
      <c r="X78" s="22">
        <v>0</v>
      </c>
      <c r="Y78" s="21">
        <v>0</v>
      </c>
      <c r="Z78" s="11">
        <f t="shared" si="49"/>
        <v>265.35000000000002</v>
      </c>
      <c r="AA78" s="11">
        <v>265.35000000000002</v>
      </c>
      <c r="AB78" s="11">
        <v>0</v>
      </c>
      <c r="AC78" s="11">
        <v>0</v>
      </c>
      <c r="AD78" s="22">
        <v>0</v>
      </c>
      <c r="AE78" s="21">
        <v>0</v>
      </c>
      <c r="AF78" s="11">
        <f t="shared" si="50"/>
        <v>0</v>
      </c>
      <c r="AG78" s="11">
        <v>0</v>
      </c>
      <c r="AH78" s="11">
        <v>0</v>
      </c>
      <c r="AI78" s="11">
        <v>0</v>
      </c>
      <c r="AJ78" s="22">
        <v>0</v>
      </c>
      <c r="AK78" s="21">
        <v>0</v>
      </c>
      <c r="AL78" s="11">
        <f t="shared" si="51"/>
        <v>0</v>
      </c>
      <c r="AM78" s="11">
        <v>0</v>
      </c>
      <c r="AN78" s="11">
        <v>0</v>
      </c>
      <c r="AO78" s="11">
        <v>0</v>
      </c>
      <c r="AP78" s="22">
        <v>0</v>
      </c>
      <c r="AQ78" s="21">
        <v>0</v>
      </c>
      <c r="AR78" s="11">
        <f t="shared" si="52"/>
        <v>0</v>
      </c>
      <c r="AS78" s="11">
        <v>0</v>
      </c>
      <c r="AT78" s="11">
        <v>0</v>
      </c>
      <c r="AU78" s="11">
        <v>0</v>
      </c>
      <c r="AV78" s="18">
        <v>0</v>
      </c>
      <c r="AW78" s="58"/>
    </row>
    <row r="79" spans="2:49" hidden="1" outlineLevel="1">
      <c r="B79" s="27" t="s">
        <v>85</v>
      </c>
      <c r="C79" s="21">
        <f t="shared" si="39"/>
        <v>0</v>
      </c>
      <c r="D79" s="36">
        <f t="shared" si="40"/>
        <v>0</v>
      </c>
      <c r="E79" s="36">
        <f t="shared" si="41"/>
        <v>0</v>
      </c>
      <c r="F79" s="36">
        <f t="shared" si="42"/>
        <v>130596.86999999998</v>
      </c>
      <c r="G79" s="36">
        <f t="shared" si="43"/>
        <v>3184.2</v>
      </c>
      <c r="H79" s="36">
        <f t="shared" si="44"/>
        <v>0</v>
      </c>
      <c r="I79" s="47">
        <f t="shared" si="45"/>
        <v>0</v>
      </c>
      <c r="J79" s="40"/>
      <c r="K79" s="21">
        <v>0</v>
      </c>
      <c r="L79" s="11">
        <f t="shared" si="46"/>
        <v>0</v>
      </c>
      <c r="M79" s="11">
        <v>0</v>
      </c>
      <c r="N79" s="11">
        <v>0</v>
      </c>
      <c r="O79" s="22">
        <v>0</v>
      </c>
      <c r="P79" s="21">
        <v>0</v>
      </c>
      <c r="Q79" s="11">
        <f t="shared" si="47"/>
        <v>0</v>
      </c>
      <c r="R79" s="11">
        <v>0</v>
      </c>
      <c r="S79" s="11">
        <v>0</v>
      </c>
      <c r="T79" s="22">
        <v>0</v>
      </c>
      <c r="U79" s="21">
        <v>0</v>
      </c>
      <c r="V79" s="11">
        <f t="shared" si="48"/>
        <v>0</v>
      </c>
      <c r="W79" s="11">
        <v>0</v>
      </c>
      <c r="X79" s="22">
        <v>0</v>
      </c>
      <c r="Y79" s="21">
        <v>0</v>
      </c>
      <c r="Z79" s="11">
        <f t="shared" si="49"/>
        <v>130596.86999999998</v>
      </c>
      <c r="AA79" s="11">
        <v>130596.86999999998</v>
      </c>
      <c r="AB79" s="11">
        <v>0</v>
      </c>
      <c r="AC79" s="11">
        <v>0</v>
      </c>
      <c r="AD79" s="22">
        <v>0</v>
      </c>
      <c r="AE79" s="21">
        <v>0</v>
      </c>
      <c r="AF79" s="11">
        <f t="shared" si="50"/>
        <v>3184.2</v>
      </c>
      <c r="AG79" s="11">
        <v>3184.2</v>
      </c>
      <c r="AH79" s="11">
        <v>0</v>
      </c>
      <c r="AI79" s="11">
        <v>0</v>
      </c>
      <c r="AJ79" s="22">
        <v>0</v>
      </c>
      <c r="AK79" s="21">
        <v>0</v>
      </c>
      <c r="AL79" s="11">
        <f t="shared" si="51"/>
        <v>0</v>
      </c>
      <c r="AM79" s="11">
        <v>0</v>
      </c>
      <c r="AN79" s="11">
        <v>0</v>
      </c>
      <c r="AO79" s="11">
        <v>0</v>
      </c>
      <c r="AP79" s="22">
        <v>0</v>
      </c>
      <c r="AQ79" s="21">
        <v>0</v>
      </c>
      <c r="AR79" s="11">
        <f t="shared" si="52"/>
        <v>0</v>
      </c>
      <c r="AS79" s="11">
        <v>0</v>
      </c>
      <c r="AT79" s="11">
        <v>0</v>
      </c>
      <c r="AU79" s="11">
        <v>0</v>
      </c>
      <c r="AV79" s="18">
        <v>0</v>
      </c>
      <c r="AW79" s="58"/>
    </row>
    <row r="80" spans="2:49" hidden="1" outlineLevel="1">
      <c r="B80" s="27" t="s">
        <v>86</v>
      </c>
      <c r="C80" s="21">
        <f t="shared" si="39"/>
        <v>0</v>
      </c>
      <c r="D80" s="36">
        <f t="shared" si="40"/>
        <v>0</v>
      </c>
      <c r="E80" s="36">
        <f t="shared" si="41"/>
        <v>0</v>
      </c>
      <c r="F80" s="36">
        <f t="shared" si="42"/>
        <v>0</v>
      </c>
      <c r="G80" s="36">
        <f t="shared" si="43"/>
        <v>145536.18</v>
      </c>
      <c r="H80" s="36">
        <f t="shared" si="44"/>
        <v>3180.48</v>
      </c>
      <c r="I80" s="47">
        <f t="shared" si="45"/>
        <v>0</v>
      </c>
      <c r="J80" s="40"/>
      <c r="K80" s="21">
        <v>0</v>
      </c>
      <c r="L80" s="11">
        <f t="shared" si="46"/>
        <v>0</v>
      </c>
      <c r="M80" s="11">
        <v>0</v>
      </c>
      <c r="N80" s="11">
        <v>0</v>
      </c>
      <c r="O80" s="22">
        <v>0</v>
      </c>
      <c r="P80" s="21">
        <v>0</v>
      </c>
      <c r="Q80" s="11">
        <f t="shared" si="47"/>
        <v>0</v>
      </c>
      <c r="R80" s="11">
        <v>0</v>
      </c>
      <c r="S80" s="11">
        <v>0</v>
      </c>
      <c r="T80" s="22">
        <v>0</v>
      </c>
      <c r="U80" s="21">
        <v>0</v>
      </c>
      <c r="V80" s="11">
        <f t="shared" si="48"/>
        <v>0</v>
      </c>
      <c r="W80" s="11">
        <v>0</v>
      </c>
      <c r="X80" s="22">
        <v>0</v>
      </c>
      <c r="Y80" s="21">
        <v>0</v>
      </c>
      <c r="Z80" s="11">
        <f t="shared" si="49"/>
        <v>0</v>
      </c>
      <c r="AA80" s="11">
        <v>0</v>
      </c>
      <c r="AB80" s="11">
        <v>0</v>
      </c>
      <c r="AC80" s="11">
        <v>0</v>
      </c>
      <c r="AD80" s="22">
        <v>0</v>
      </c>
      <c r="AE80" s="21">
        <v>0</v>
      </c>
      <c r="AF80" s="11">
        <f t="shared" si="50"/>
        <v>145536.18</v>
      </c>
      <c r="AG80" s="11">
        <v>145536.18</v>
      </c>
      <c r="AH80" s="11">
        <v>0</v>
      </c>
      <c r="AI80" s="11">
        <v>0</v>
      </c>
      <c r="AJ80" s="22">
        <v>0</v>
      </c>
      <c r="AK80" s="21">
        <v>0</v>
      </c>
      <c r="AL80" s="11">
        <f t="shared" si="51"/>
        <v>3180.48</v>
      </c>
      <c r="AM80" s="11">
        <v>3180.48</v>
      </c>
      <c r="AN80" s="11">
        <v>0</v>
      </c>
      <c r="AO80" s="11">
        <v>0</v>
      </c>
      <c r="AP80" s="22">
        <v>0</v>
      </c>
      <c r="AQ80" s="21">
        <v>0</v>
      </c>
      <c r="AR80" s="11">
        <f t="shared" si="52"/>
        <v>0</v>
      </c>
      <c r="AS80" s="11">
        <v>0</v>
      </c>
      <c r="AT80" s="11">
        <v>0</v>
      </c>
      <c r="AU80" s="11">
        <v>0</v>
      </c>
      <c r="AV80" s="18">
        <v>0</v>
      </c>
      <c r="AW80" s="58"/>
    </row>
    <row r="81" spans="2:49" hidden="1" outlineLevel="1">
      <c r="B81" s="27" t="s">
        <v>87</v>
      </c>
      <c r="C81" s="21">
        <f t="shared" si="39"/>
        <v>0</v>
      </c>
      <c r="D81" s="36">
        <f t="shared" si="40"/>
        <v>0</v>
      </c>
      <c r="E81" s="36">
        <f t="shared" si="41"/>
        <v>0</v>
      </c>
      <c r="F81" s="36">
        <f t="shared" si="42"/>
        <v>0</v>
      </c>
      <c r="G81" s="36">
        <f t="shared" si="43"/>
        <v>0</v>
      </c>
      <c r="H81" s="36">
        <f t="shared" si="44"/>
        <v>166427.97</v>
      </c>
      <c r="I81" s="47">
        <f t="shared" si="45"/>
        <v>5299.72</v>
      </c>
      <c r="J81" s="40"/>
      <c r="K81" s="21">
        <v>0</v>
      </c>
      <c r="L81" s="11">
        <f t="shared" si="46"/>
        <v>0</v>
      </c>
      <c r="M81" s="11">
        <v>0</v>
      </c>
      <c r="N81" s="11">
        <v>0</v>
      </c>
      <c r="O81" s="22">
        <v>0</v>
      </c>
      <c r="P81" s="21">
        <v>0</v>
      </c>
      <c r="Q81" s="11">
        <f t="shared" si="47"/>
        <v>0</v>
      </c>
      <c r="R81" s="11">
        <v>0</v>
      </c>
      <c r="S81" s="11">
        <v>0</v>
      </c>
      <c r="T81" s="22">
        <v>0</v>
      </c>
      <c r="U81" s="21">
        <v>0</v>
      </c>
      <c r="V81" s="11">
        <f t="shared" si="48"/>
        <v>0</v>
      </c>
      <c r="W81" s="11">
        <v>0</v>
      </c>
      <c r="X81" s="22">
        <v>0</v>
      </c>
      <c r="Y81" s="21">
        <v>0</v>
      </c>
      <c r="Z81" s="11">
        <f t="shared" si="49"/>
        <v>0</v>
      </c>
      <c r="AA81" s="11">
        <v>0</v>
      </c>
      <c r="AB81" s="11">
        <v>0</v>
      </c>
      <c r="AC81" s="11">
        <v>0</v>
      </c>
      <c r="AD81" s="22">
        <v>0</v>
      </c>
      <c r="AE81" s="21">
        <v>0</v>
      </c>
      <c r="AF81" s="11">
        <f t="shared" si="50"/>
        <v>0</v>
      </c>
      <c r="AG81" s="11">
        <v>0</v>
      </c>
      <c r="AH81" s="11">
        <v>0</v>
      </c>
      <c r="AI81" s="11">
        <v>0</v>
      </c>
      <c r="AJ81" s="22">
        <v>0</v>
      </c>
      <c r="AK81" s="21">
        <v>0</v>
      </c>
      <c r="AL81" s="11">
        <f t="shared" si="51"/>
        <v>166427.97</v>
      </c>
      <c r="AM81" s="11">
        <v>166427.97</v>
      </c>
      <c r="AN81" s="11">
        <v>0</v>
      </c>
      <c r="AO81" s="11">
        <v>0</v>
      </c>
      <c r="AP81" s="22">
        <v>0</v>
      </c>
      <c r="AQ81" s="21">
        <v>0</v>
      </c>
      <c r="AR81" s="11">
        <f t="shared" si="52"/>
        <v>5299.72</v>
      </c>
      <c r="AS81" s="11">
        <v>5299.72</v>
      </c>
      <c r="AT81" s="11">
        <v>0</v>
      </c>
      <c r="AU81" s="11">
        <v>0</v>
      </c>
      <c r="AV81" s="18">
        <v>0</v>
      </c>
      <c r="AW81" s="58"/>
    </row>
    <row r="82" spans="2:49" s="2" customFormat="1" collapsed="1">
      <c r="B82" s="28" t="s">
        <v>24</v>
      </c>
      <c r="C82" s="19">
        <f t="shared" si="39"/>
        <v>1302650.7800000003</v>
      </c>
      <c r="D82" s="37">
        <f t="shared" si="40"/>
        <v>311927.65000000002</v>
      </c>
      <c r="E82" s="37">
        <f t="shared" si="41"/>
        <v>84360.920000000013</v>
      </c>
      <c r="F82" s="37">
        <f t="shared" si="42"/>
        <v>2604957.6399999997</v>
      </c>
      <c r="G82" s="37">
        <f t="shared" si="43"/>
        <v>1496850.7899999996</v>
      </c>
      <c r="H82" s="37">
        <f t="shared" si="44"/>
        <v>45164.80999999999</v>
      </c>
      <c r="I82" s="48">
        <f t="shared" si="45"/>
        <v>1.3642420526593924E-12</v>
      </c>
      <c r="J82" s="39"/>
      <c r="K82" s="19">
        <v>268015.18000000017</v>
      </c>
      <c r="L82" s="12">
        <f t="shared" si="46"/>
        <v>1034635.6</v>
      </c>
      <c r="M82" s="12">
        <v>1033065.6</v>
      </c>
      <c r="N82" s="12">
        <v>0</v>
      </c>
      <c r="O82" s="20">
        <v>1570</v>
      </c>
      <c r="P82" s="19">
        <v>147344.04</v>
      </c>
      <c r="Q82" s="12">
        <f t="shared" si="47"/>
        <v>164583.61000000002</v>
      </c>
      <c r="R82" s="12">
        <v>157911.11000000002</v>
      </c>
      <c r="S82" s="12">
        <v>6500</v>
      </c>
      <c r="T82" s="20">
        <v>172.5</v>
      </c>
      <c r="U82" s="19">
        <v>37428.910000000003</v>
      </c>
      <c r="V82" s="12">
        <f t="shared" si="48"/>
        <v>46932.01</v>
      </c>
      <c r="W82" s="12">
        <v>46621.440000000002</v>
      </c>
      <c r="X82" s="20">
        <v>310.57</v>
      </c>
      <c r="Y82" s="19">
        <v>465576.05</v>
      </c>
      <c r="Z82" s="12">
        <f t="shared" si="49"/>
        <v>2139381.59</v>
      </c>
      <c r="AA82" s="12">
        <v>1904395.97</v>
      </c>
      <c r="AB82" s="12">
        <v>29468</v>
      </c>
      <c r="AC82" s="12">
        <v>201272.12</v>
      </c>
      <c r="AD82" s="20">
        <v>4245.5</v>
      </c>
      <c r="AE82" s="19">
        <v>874301.22999999986</v>
      </c>
      <c r="AF82" s="12">
        <f t="shared" si="50"/>
        <v>622549.55999999982</v>
      </c>
      <c r="AG82" s="12">
        <v>432186.54999999993</v>
      </c>
      <c r="AH82" s="12">
        <v>32734</v>
      </c>
      <c r="AI82" s="12">
        <v>76092.7</v>
      </c>
      <c r="AJ82" s="20">
        <v>81536.31</v>
      </c>
      <c r="AK82" s="19">
        <v>9506.3700000000008</v>
      </c>
      <c r="AL82" s="12">
        <f t="shared" si="51"/>
        <v>35658.439999999988</v>
      </c>
      <c r="AM82" s="12">
        <v>138829.41999999998</v>
      </c>
      <c r="AN82" s="12">
        <v>0</v>
      </c>
      <c r="AO82" s="12">
        <v>-11060</v>
      </c>
      <c r="AP82" s="20">
        <v>-92110.98</v>
      </c>
      <c r="AQ82" s="19">
        <v>0</v>
      </c>
      <c r="AR82" s="12">
        <f t="shared" si="52"/>
        <v>1.3642420526593924E-12</v>
      </c>
      <c r="AS82" s="12">
        <v>1.3642420526593924E-12</v>
      </c>
      <c r="AT82" s="12">
        <v>0</v>
      </c>
      <c r="AU82" s="12">
        <v>0</v>
      </c>
      <c r="AV82" s="17">
        <v>0</v>
      </c>
      <c r="AW82" s="60"/>
    </row>
    <row r="83" spans="2:49" hidden="1" outlineLevel="1">
      <c r="B83" s="27" t="s">
        <v>88</v>
      </c>
      <c r="C83" s="21">
        <f t="shared" si="39"/>
        <v>0</v>
      </c>
      <c r="D83" s="36">
        <f t="shared" si="40"/>
        <v>24696.1</v>
      </c>
      <c r="E83" s="36">
        <f t="shared" si="41"/>
        <v>0</v>
      </c>
      <c r="F83" s="36">
        <f t="shared" si="42"/>
        <v>0</v>
      </c>
      <c r="G83" s="36">
        <f t="shared" si="43"/>
        <v>0</v>
      </c>
      <c r="H83" s="36">
        <f t="shared" si="44"/>
        <v>0</v>
      </c>
      <c r="I83" s="47">
        <f t="shared" si="45"/>
        <v>0</v>
      </c>
      <c r="J83" s="40"/>
      <c r="K83" s="21">
        <v>0</v>
      </c>
      <c r="L83" s="11">
        <f t="shared" si="46"/>
        <v>0</v>
      </c>
      <c r="M83" s="11">
        <v>0</v>
      </c>
      <c r="N83" s="11">
        <v>0</v>
      </c>
      <c r="O83" s="22">
        <v>0</v>
      </c>
      <c r="P83" s="21">
        <v>24696.1</v>
      </c>
      <c r="Q83" s="11">
        <f t="shared" si="47"/>
        <v>0</v>
      </c>
      <c r="R83" s="11">
        <v>0</v>
      </c>
      <c r="S83" s="11">
        <v>0</v>
      </c>
      <c r="T83" s="22">
        <v>0</v>
      </c>
      <c r="U83" s="21">
        <v>0</v>
      </c>
      <c r="V83" s="11">
        <f t="shared" si="48"/>
        <v>0</v>
      </c>
      <c r="W83" s="11">
        <v>0</v>
      </c>
      <c r="X83" s="22">
        <v>0</v>
      </c>
      <c r="Y83" s="21">
        <v>0</v>
      </c>
      <c r="Z83" s="11">
        <f t="shared" si="49"/>
        <v>0</v>
      </c>
      <c r="AA83" s="11">
        <v>0</v>
      </c>
      <c r="AB83" s="11">
        <v>0</v>
      </c>
      <c r="AC83" s="11">
        <v>0</v>
      </c>
      <c r="AD83" s="22">
        <v>0</v>
      </c>
      <c r="AE83" s="21">
        <v>0</v>
      </c>
      <c r="AF83" s="11">
        <f t="shared" si="50"/>
        <v>0</v>
      </c>
      <c r="AG83" s="11">
        <v>0</v>
      </c>
      <c r="AH83" s="11">
        <v>0</v>
      </c>
      <c r="AI83" s="11">
        <v>0</v>
      </c>
      <c r="AJ83" s="22">
        <v>0</v>
      </c>
      <c r="AK83" s="21">
        <v>0</v>
      </c>
      <c r="AL83" s="11">
        <f t="shared" si="51"/>
        <v>0</v>
      </c>
      <c r="AM83" s="11">
        <v>0</v>
      </c>
      <c r="AN83" s="11">
        <v>0</v>
      </c>
      <c r="AO83" s="11">
        <v>0</v>
      </c>
      <c r="AP83" s="22">
        <v>0</v>
      </c>
      <c r="AQ83" s="21">
        <v>0</v>
      </c>
      <c r="AR83" s="11">
        <f t="shared" si="52"/>
        <v>0</v>
      </c>
      <c r="AS83" s="11">
        <v>0</v>
      </c>
      <c r="AT83" s="11">
        <v>0</v>
      </c>
      <c r="AU83" s="11">
        <v>0</v>
      </c>
      <c r="AV83" s="18">
        <v>0</v>
      </c>
      <c r="AW83" s="58"/>
    </row>
    <row r="84" spans="2:49" hidden="1" outlineLevel="1">
      <c r="B84" s="27" t="s">
        <v>89</v>
      </c>
      <c r="C84" s="21">
        <f t="shared" si="39"/>
        <v>0</v>
      </c>
      <c r="D84" s="36">
        <f t="shared" si="40"/>
        <v>0</v>
      </c>
      <c r="E84" s="36">
        <f t="shared" si="41"/>
        <v>17421.53</v>
      </c>
      <c r="F84" s="36">
        <f t="shared" si="42"/>
        <v>0</v>
      </c>
      <c r="G84" s="36">
        <f t="shared" si="43"/>
        <v>0</v>
      </c>
      <c r="H84" s="36">
        <f t="shared" si="44"/>
        <v>0</v>
      </c>
      <c r="I84" s="47">
        <f t="shared" si="45"/>
        <v>0</v>
      </c>
      <c r="J84" s="40"/>
      <c r="K84" s="21">
        <v>0</v>
      </c>
      <c r="L84" s="11">
        <f t="shared" si="46"/>
        <v>0</v>
      </c>
      <c r="M84" s="11">
        <v>0</v>
      </c>
      <c r="N84" s="11">
        <v>0</v>
      </c>
      <c r="O84" s="22">
        <v>0</v>
      </c>
      <c r="P84" s="21">
        <v>0</v>
      </c>
      <c r="Q84" s="11">
        <f t="shared" si="47"/>
        <v>0</v>
      </c>
      <c r="R84" s="11">
        <v>0</v>
      </c>
      <c r="S84" s="11">
        <v>0</v>
      </c>
      <c r="T84" s="22">
        <v>0</v>
      </c>
      <c r="U84" s="21">
        <v>17421.53</v>
      </c>
      <c r="V84" s="11">
        <f t="shared" si="48"/>
        <v>0</v>
      </c>
      <c r="W84" s="11">
        <v>0</v>
      </c>
      <c r="X84" s="22">
        <v>0</v>
      </c>
      <c r="Y84" s="21">
        <v>0</v>
      </c>
      <c r="Z84" s="11">
        <f t="shared" si="49"/>
        <v>0</v>
      </c>
      <c r="AA84" s="11">
        <v>0</v>
      </c>
      <c r="AB84" s="11">
        <v>0</v>
      </c>
      <c r="AC84" s="11">
        <v>0</v>
      </c>
      <c r="AD84" s="22">
        <v>0</v>
      </c>
      <c r="AE84" s="21">
        <v>0</v>
      </c>
      <c r="AF84" s="11">
        <f t="shared" si="50"/>
        <v>0</v>
      </c>
      <c r="AG84" s="11">
        <v>0</v>
      </c>
      <c r="AH84" s="11">
        <v>0</v>
      </c>
      <c r="AI84" s="11">
        <v>0</v>
      </c>
      <c r="AJ84" s="22">
        <v>0</v>
      </c>
      <c r="AK84" s="21">
        <v>0</v>
      </c>
      <c r="AL84" s="11">
        <f t="shared" si="51"/>
        <v>0</v>
      </c>
      <c r="AM84" s="11">
        <v>0</v>
      </c>
      <c r="AN84" s="11">
        <v>0</v>
      </c>
      <c r="AO84" s="11">
        <v>0</v>
      </c>
      <c r="AP84" s="22">
        <v>0</v>
      </c>
      <c r="AQ84" s="21">
        <v>0</v>
      </c>
      <c r="AR84" s="11">
        <f t="shared" si="52"/>
        <v>0</v>
      </c>
      <c r="AS84" s="11">
        <v>0</v>
      </c>
      <c r="AT84" s="11">
        <v>0</v>
      </c>
      <c r="AU84" s="11">
        <v>0</v>
      </c>
      <c r="AV84" s="18">
        <v>0</v>
      </c>
      <c r="AW84" s="58"/>
    </row>
    <row r="85" spans="2:49" hidden="1" outlineLevel="1">
      <c r="B85" s="27" t="s">
        <v>343</v>
      </c>
      <c r="C85" s="21">
        <f t="shared" si="39"/>
        <v>0</v>
      </c>
      <c r="D85" s="36">
        <f t="shared" si="40"/>
        <v>0</v>
      </c>
      <c r="E85" s="36">
        <f t="shared" si="41"/>
        <v>1659.8799999999999</v>
      </c>
      <c r="F85" s="36">
        <f t="shared" si="42"/>
        <v>0</v>
      </c>
      <c r="G85" s="36">
        <f t="shared" si="43"/>
        <v>0</v>
      </c>
      <c r="H85" s="36">
        <f t="shared" si="44"/>
        <v>0</v>
      </c>
      <c r="I85" s="47">
        <f t="shared" si="45"/>
        <v>0</v>
      </c>
      <c r="J85" s="40"/>
      <c r="K85" s="21">
        <v>0</v>
      </c>
      <c r="L85" s="11">
        <f t="shared" si="46"/>
        <v>0</v>
      </c>
      <c r="M85" s="11">
        <v>0</v>
      </c>
      <c r="N85" s="11">
        <v>0</v>
      </c>
      <c r="O85" s="22">
        <v>0</v>
      </c>
      <c r="P85" s="21">
        <v>0</v>
      </c>
      <c r="Q85" s="11">
        <f t="shared" si="47"/>
        <v>0</v>
      </c>
      <c r="R85" s="11">
        <v>0</v>
      </c>
      <c r="S85" s="11">
        <v>0</v>
      </c>
      <c r="T85" s="22">
        <v>0</v>
      </c>
      <c r="U85" s="21">
        <v>1386.81</v>
      </c>
      <c r="V85" s="11">
        <f t="shared" si="48"/>
        <v>273.07</v>
      </c>
      <c r="W85" s="11">
        <v>0</v>
      </c>
      <c r="X85" s="22">
        <v>273.07</v>
      </c>
      <c r="Y85" s="21">
        <v>0</v>
      </c>
      <c r="Z85" s="11">
        <f t="shared" si="49"/>
        <v>0</v>
      </c>
      <c r="AA85" s="11">
        <v>0</v>
      </c>
      <c r="AB85" s="11">
        <v>0</v>
      </c>
      <c r="AC85" s="11">
        <v>0</v>
      </c>
      <c r="AD85" s="22">
        <v>0</v>
      </c>
      <c r="AE85" s="21">
        <v>0</v>
      </c>
      <c r="AF85" s="11">
        <f t="shared" si="50"/>
        <v>0</v>
      </c>
      <c r="AG85" s="11">
        <v>0</v>
      </c>
      <c r="AH85" s="11">
        <v>0</v>
      </c>
      <c r="AI85" s="11">
        <v>0</v>
      </c>
      <c r="AJ85" s="22">
        <v>0</v>
      </c>
      <c r="AK85" s="21">
        <v>0</v>
      </c>
      <c r="AL85" s="11">
        <f t="shared" si="51"/>
        <v>0</v>
      </c>
      <c r="AM85" s="11">
        <v>0</v>
      </c>
      <c r="AN85" s="11">
        <v>0</v>
      </c>
      <c r="AO85" s="11">
        <v>0</v>
      </c>
      <c r="AP85" s="22">
        <v>0</v>
      </c>
      <c r="AQ85" s="21">
        <v>0</v>
      </c>
      <c r="AR85" s="11">
        <f t="shared" si="52"/>
        <v>0</v>
      </c>
      <c r="AS85" s="11">
        <v>0</v>
      </c>
      <c r="AT85" s="11">
        <v>0</v>
      </c>
      <c r="AU85" s="11">
        <v>0</v>
      </c>
      <c r="AV85" s="18">
        <v>0</v>
      </c>
      <c r="AW85" s="58"/>
    </row>
    <row r="86" spans="2:49" hidden="1" outlineLevel="1">
      <c r="B86" s="27" t="s">
        <v>90</v>
      </c>
      <c r="C86" s="21">
        <f t="shared" si="39"/>
        <v>0</v>
      </c>
      <c r="D86" s="36">
        <f t="shared" si="40"/>
        <v>0</v>
      </c>
      <c r="E86" s="36">
        <f t="shared" si="41"/>
        <v>0</v>
      </c>
      <c r="F86" s="36">
        <f t="shared" si="42"/>
        <v>3024.2400000000002</v>
      </c>
      <c r="G86" s="36">
        <f t="shared" si="43"/>
        <v>-415</v>
      </c>
      <c r="H86" s="36">
        <f t="shared" si="44"/>
        <v>0</v>
      </c>
      <c r="I86" s="47">
        <f t="shared" si="45"/>
        <v>0</v>
      </c>
      <c r="J86" s="40"/>
      <c r="K86" s="21">
        <v>0</v>
      </c>
      <c r="L86" s="11">
        <f t="shared" si="46"/>
        <v>0</v>
      </c>
      <c r="M86" s="11">
        <v>0</v>
      </c>
      <c r="N86" s="11">
        <v>0</v>
      </c>
      <c r="O86" s="22">
        <v>0</v>
      </c>
      <c r="P86" s="21">
        <v>0</v>
      </c>
      <c r="Q86" s="11">
        <f t="shared" si="47"/>
        <v>0</v>
      </c>
      <c r="R86" s="11">
        <v>0</v>
      </c>
      <c r="S86" s="11">
        <v>0</v>
      </c>
      <c r="T86" s="22">
        <v>0</v>
      </c>
      <c r="U86" s="21">
        <v>0</v>
      </c>
      <c r="V86" s="11">
        <f t="shared" si="48"/>
        <v>0</v>
      </c>
      <c r="W86" s="11">
        <v>0</v>
      </c>
      <c r="X86" s="22">
        <v>0</v>
      </c>
      <c r="Y86" s="21">
        <v>2271.84</v>
      </c>
      <c r="Z86" s="11">
        <f t="shared" si="49"/>
        <v>752.4</v>
      </c>
      <c r="AA86" s="11">
        <v>56.9</v>
      </c>
      <c r="AB86" s="11">
        <v>0</v>
      </c>
      <c r="AC86" s="11">
        <v>0</v>
      </c>
      <c r="AD86" s="22">
        <v>695.5</v>
      </c>
      <c r="AE86" s="21">
        <v>0</v>
      </c>
      <c r="AF86" s="11">
        <f t="shared" si="50"/>
        <v>-415</v>
      </c>
      <c r="AG86" s="11">
        <v>0</v>
      </c>
      <c r="AH86" s="11">
        <v>0</v>
      </c>
      <c r="AI86" s="11">
        <v>0</v>
      </c>
      <c r="AJ86" s="22">
        <v>-415</v>
      </c>
      <c r="AK86" s="21">
        <v>0</v>
      </c>
      <c r="AL86" s="11">
        <f t="shared" si="51"/>
        <v>0</v>
      </c>
      <c r="AM86" s="11">
        <v>0</v>
      </c>
      <c r="AN86" s="11">
        <v>0</v>
      </c>
      <c r="AO86" s="11">
        <v>0</v>
      </c>
      <c r="AP86" s="22">
        <v>0</v>
      </c>
      <c r="AQ86" s="21">
        <v>0</v>
      </c>
      <c r="AR86" s="11">
        <f t="shared" si="52"/>
        <v>0</v>
      </c>
      <c r="AS86" s="11">
        <v>0</v>
      </c>
      <c r="AT86" s="11">
        <v>0</v>
      </c>
      <c r="AU86" s="11">
        <v>0</v>
      </c>
      <c r="AV86" s="18">
        <v>0</v>
      </c>
      <c r="AW86" s="58"/>
    </row>
    <row r="87" spans="2:49" hidden="1" outlineLevel="1">
      <c r="B87" s="27" t="s">
        <v>91</v>
      </c>
      <c r="C87" s="21">
        <f t="shared" si="39"/>
        <v>0</v>
      </c>
      <c r="D87" s="36">
        <f t="shared" si="40"/>
        <v>0</v>
      </c>
      <c r="E87" s="36">
        <f t="shared" si="41"/>
        <v>0</v>
      </c>
      <c r="F87" s="36">
        <f t="shared" si="42"/>
        <v>0</v>
      </c>
      <c r="G87" s="36">
        <f t="shared" si="43"/>
        <v>1322.8200000000002</v>
      </c>
      <c r="H87" s="36">
        <f t="shared" si="44"/>
        <v>0</v>
      </c>
      <c r="I87" s="47">
        <f t="shared" si="45"/>
        <v>0</v>
      </c>
      <c r="J87" s="40"/>
      <c r="K87" s="21">
        <v>0</v>
      </c>
      <c r="L87" s="11">
        <f t="shared" si="46"/>
        <v>0</v>
      </c>
      <c r="M87" s="11">
        <v>0</v>
      </c>
      <c r="N87" s="11">
        <v>0</v>
      </c>
      <c r="O87" s="22">
        <v>0</v>
      </c>
      <c r="P87" s="21">
        <v>0</v>
      </c>
      <c r="Q87" s="11">
        <f t="shared" si="47"/>
        <v>0</v>
      </c>
      <c r="R87" s="11">
        <v>0</v>
      </c>
      <c r="S87" s="11">
        <v>0</v>
      </c>
      <c r="T87" s="22">
        <v>0</v>
      </c>
      <c r="U87" s="21">
        <v>0</v>
      </c>
      <c r="V87" s="11">
        <f t="shared" si="48"/>
        <v>0</v>
      </c>
      <c r="W87" s="11">
        <v>0</v>
      </c>
      <c r="X87" s="22">
        <v>0</v>
      </c>
      <c r="Y87" s="21">
        <v>0</v>
      </c>
      <c r="Z87" s="11">
        <f t="shared" si="49"/>
        <v>0</v>
      </c>
      <c r="AA87" s="11">
        <v>0</v>
      </c>
      <c r="AB87" s="11">
        <v>0</v>
      </c>
      <c r="AC87" s="11">
        <v>0</v>
      </c>
      <c r="AD87" s="22">
        <v>0</v>
      </c>
      <c r="AE87" s="21">
        <v>147.12</v>
      </c>
      <c r="AF87" s="11">
        <f t="shared" si="50"/>
        <v>1175.7</v>
      </c>
      <c r="AG87" s="11">
        <v>368.20000000000005</v>
      </c>
      <c r="AH87" s="11">
        <v>0</v>
      </c>
      <c r="AI87" s="11">
        <v>0</v>
      </c>
      <c r="AJ87" s="22">
        <v>807.5</v>
      </c>
      <c r="AK87" s="21">
        <v>0</v>
      </c>
      <c r="AL87" s="11">
        <f t="shared" si="51"/>
        <v>0</v>
      </c>
      <c r="AM87" s="11">
        <v>0</v>
      </c>
      <c r="AN87" s="11">
        <v>0</v>
      </c>
      <c r="AO87" s="11">
        <v>0</v>
      </c>
      <c r="AP87" s="22">
        <v>0</v>
      </c>
      <c r="AQ87" s="21">
        <v>0</v>
      </c>
      <c r="AR87" s="11">
        <f t="shared" si="52"/>
        <v>0</v>
      </c>
      <c r="AS87" s="11">
        <v>0</v>
      </c>
      <c r="AT87" s="11">
        <v>0</v>
      </c>
      <c r="AU87" s="11">
        <v>0</v>
      </c>
      <c r="AV87" s="18">
        <v>0</v>
      </c>
      <c r="AW87" s="58"/>
    </row>
    <row r="88" spans="2:49" hidden="1" outlineLevel="1">
      <c r="B88" s="27" t="s">
        <v>92</v>
      </c>
      <c r="C88" s="21">
        <f t="shared" si="39"/>
        <v>0</v>
      </c>
      <c r="D88" s="36">
        <f t="shared" si="40"/>
        <v>0</v>
      </c>
      <c r="E88" s="36">
        <f t="shared" si="41"/>
        <v>6776.08</v>
      </c>
      <c r="F88" s="36">
        <f t="shared" si="42"/>
        <v>0</v>
      </c>
      <c r="G88" s="36">
        <f t="shared" si="43"/>
        <v>0</v>
      </c>
      <c r="H88" s="36">
        <f t="shared" si="44"/>
        <v>0</v>
      </c>
      <c r="I88" s="47">
        <f t="shared" si="45"/>
        <v>0</v>
      </c>
      <c r="J88" s="40"/>
      <c r="K88" s="21">
        <v>0</v>
      </c>
      <c r="L88" s="11">
        <f t="shared" si="46"/>
        <v>0</v>
      </c>
      <c r="M88" s="11">
        <v>0</v>
      </c>
      <c r="N88" s="11">
        <v>0</v>
      </c>
      <c r="O88" s="22">
        <v>0</v>
      </c>
      <c r="P88" s="21">
        <v>0</v>
      </c>
      <c r="Q88" s="11">
        <f t="shared" si="47"/>
        <v>0</v>
      </c>
      <c r="R88" s="11">
        <v>0</v>
      </c>
      <c r="S88" s="11">
        <v>0</v>
      </c>
      <c r="T88" s="22">
        <v>0</v>
      </c>
      <c r="U88" s="21">
        <v>6776.08</v>
      </c>
      <c r="V88" s="11">
        <f t="shared" si="48"/>
        <v>0</v>
      </c>
      <c r="W88" s="11">
        <v>0</v>
      </c>
      <c r="X88" s="22">
        <v>0</v>
      </c>
      <c r="Y88" s="21">
        <v>0</v>
      </c>
      <c r="Z88" s="11">
        <f t="shared" si="49"/>
        <v>0</v>
      </c>
      <c r="AA88" s="11">
        <v>0</v>
      </c>
      <c r="AB88" s="11">
        <v>0</v>
      </c>
      <c r="AC88" s="11">
        <v>0</v>
      </c>
      <c r="AD88" s="22">
        <v>0</v>
      </c>
      <c r="AE88" s="21">
        <v>0</v>
      </c>
      <c r="AF88" s="11">
        <f t="shared" si="50"/>
        <v>0</v>
      </c>
      <c r="AG88" s="11">
        <v>0</v>
      </c>
      <c r="AH88" s="11">
        <v>0</v>
      </c>
      <c r="AI88" s="11">
        <v>0</v>
      </c>
      <c r="AJ88" s="22">
        <v>0</v>
      </c>
      <c r="AK88" s="21">
        <v>0</v>
      </c>
      <c r="AL88" s="11">
        <f t="shared" si="51"/>
        <v>0</v>
      </c>
      <c r="AM88" s="11">
        <v>0</v>
      </c>
      <c r="AN88" s="11">
        <v>0</v>
      </c>
      <c r="AO88" s="11">
        <v>0</v>
      </c>
      <c r="AP88" s="22">
        <v>0</v>
      </c>
      <c r="AQ88" s="21">
        <v>0</v>
      </c>
      <c r="AR88" s="11">
        <f t="shared" si="52"/>
        <v>0</v>
      </c>
      <c r="AS88" s="11">
        <v>0</v>
      </c>
      <c r="AT88" s="11">
        <v>0</v>
      </c>
      <c r="AU88" s="11">
        <v>0</v>
      </c>
      <c r="AV88" s="18">
        <v>0</v>
      </c>
      <c r="AW88" s="58"/>
    </row>
    <row r="89" spans="2:49" hidden="1" outlineLevel="1">
      <c r="B89" s="27" t="s">
        <v>93</v>
      </c>
      <c r="C89" s="21">
        <f t="shared" si="39"/>
        <v>0</v>
      </c>
      <c r="D89" s="36">
        <f t="shared" si="40"/>
        <v>0</v>
      </c>
      <c r="E89" s="36">
        <f t="shared" si="41"/>
        <v>0</v>
      </c>
      <c r="F89" s="36">
        <f t="shared" si="42"/>
        <v>120734.13</v>
      </c>
      <c r="G89" s="36">
        <f t="shared" si="43"/>
        <v>-118960</v>
      </c>
      <c r="H89" s="36">
        <f t="shared" si="44"/>
        <v>0</v>
      </c>
      <c r="I89" s="47">
        <f t="shared" si="45"/>
        <v>0</v>
      </c>
      <c r="J89" s="40"/>
      <c r="K89" s="21">
        <v>0</v>
      </c>
      <c r="L89" s="11">
        <f t="shared" si="46"/>
        <v>0</v>
      </c>
      <c r="M89" s="11">
        <v>0</v>
      </c>
      <c r="N89" s="11">
        <v>0</v>
      </c>
      <c r="O89" s="22">
        <v>0</v>
      </c>
      <c r="P89" s="21">
        <v>0</v>
      </c>
      <c r="Q89" s="11">
        <f t="shared" si="47"/>
        <v>0</v>
      </c>
      <c r="R89" s="11">
        <v>0</v>
      </c>
      <c r="S89" s="11">
        <v>0</v>
      </c>
      <c r="T89" s="22">
        <v>0</v>
      </c>
      <c r="U89" s="21">
        <v>0</v>
      </c>
      <c r="V89" s="11">
        <f t="shared" si="48"/>
        <v>0</v>
      </c>
      <c r="W89" s="11">
        <v>0</v>
      </c>
      <c r="X89" s="22">
        <v>0</v>
      </c>
      <c r="Y89" s="21">
        <v>0</v>
      </c>
      <c r="Z89" s="11">
        <f t="shared" si="49"/>
        <v>120734.13</v>
      </c>
      <c r="AA89" s="11">
        <v>120734.13</v>
      </c>
      <c r="AB89" s="11">
        <v>0</v>
      </c>
      <c r="AC89" s="11">
        <v>0</v>
      </c>
      <c r="AD89" s="22">
        <v>0</v>
      </c>
      <c r="AE89" s="21">
        <v>0</v>
      </c>
      <c r="AF89" s="11">
        <f t="shared" si="50"/>
        <v>-118960</v>
      </c>
      <c r="AG89" s="11">
        <v>-118960</v>
      </c>
      <c r="AH89" s="11">
        <v>0</v>
      </c>
      <c r="AI89" s="11">
        <v>0</v>
      </c>
      <c r="AJ89" s="22">
        <v>0</v>
      </c>
      <c r="AK89" s="21">
        <v>0</v>
      </c>
      <c r="AL89" s="11">
        <f t="shared" si="51"/>
        <v>0</v>
      </c>
      <c r="AM89" s="11">
        <v>0</v>
      </c>
      <c r="AN89" s="11">
        <v>0</v>
      </c>
      <c r="AO89" s="11">
        <v>0</v>
      </c>
      <c r="AP89" s="22">
        <v>0</v>
      </c>
      <c r="AQ89" s="21">
        <v>0</v>
      </c>
      <c r="AR89" s="11">
        <f t="shared" si="52"/>
        <v>0</v>
      </c>
      <c r="AS89" s="11">
        <v>0</v>
      </c>
      <c r="AT89" s="11">
        <v>0</v>
      </c>
      <c r="AU89" s="11">
        <v>0</v>
      </c>
      <c r="AV89" s="18">
        <v>0</v>
      </c>
      <c r="AW89" s="58"/>
    </row>
    <row r="90" spans="2:49" hidden="1" outlineLevel="1">
      <c r="B90" s="27" t="s">
        <v>94</v>
      </c>
      <c r="C90" s="21">
        <f t="shared" si="39"/>
        <v>0</v>
      </c>
      <c r="D90" s="36">
        <f t="shared" si="40"/>
        <v>0</v>
      </c>
      <c r="E90" s="36">
        <f t="shared" si="41"/>
        <v>0</v>
      </c>
      <c r="F90" s="36">
        <f t="shared" si="42"/>
        <v>191537.8</v>
      </c>
      <c r="G90" s="36">
        <f t="shared" si="43"/>
        <v>103826.7</v>
      </c>
      <c r="H90" s="36">
        <f t="shared" si="44"/>
        <v>-11060</v>
      </c>
      <c r="I90" s="47">
        <f t="shared" si="45"/>
        <v>0</v>
      </c>
      <c r="J90" s="40"/>
      <c r="K90" s="21">
        <v>0</v>
      </c>
      <c r="L90" s="11">
        <f t="shared" si="46"/>
        <v>0</v>
      </c>
      <c r="M90" s="11">
        <v>0</v>
      </c>
      <c r="N90" s="11">
        <v>0</v>
      </c>
      <c r="O90" s="22">
        <v>0</v>
      </c>
      <c r="P90" s="21">
        <v>0</v>
      </c>
      <c r="Q90" s="11">
        <f t="shared" si="47"/>
        <v>0</v>
      </c>
      <c r="R90" s="11">
        <v>0</v>
      </c>
      <c r="S90" s="11">
        <v>0</v>
      </c>
      <c r="T90" s="22">
        <v>0</v>
      </c>
      <c r="U90" s="21">
        <v>0</v>
      </c>
      <c r="V90" s="11">
        <f t="shared" si="48"/>
        <v>0</v>
      </c>
      <c r="W90" s="11">
        <v>0</v>
      </c>
      <c r="X90" s="22">
        <v>0</v>
      </c>
      <c r="Y90" s="21">
        <v>0</v>
      </c>
      <c r="Z90" s="11">
        <f t="shared" si="49"/>
        <v>191537.8</v>
      </c>
      <c r="AA90" s="11">
        <v>0</v>
      </c>
      <c r="AB90" s="11">
        <v>0</v>
      </c>
      <c r="AC90" s="11">
        <v>191537.8</v>
      </c>
      <c r="AD90" s="22">
        <v>0</v>
      </c>
      <c r="AE90" s="21">
        <v>0</v>
      </c>
      <c r="AF90" s="11">
        <f t="shared" si="50"/>
        <v>103826.7</v>
      </c>
      <c r="AG90" s="11">
        <v>0</v>
      </c>
      <c r="AH90" s="11">
        <v>27734</v>
      </c>
      <c r="AI90" s="11">
        <v>76092.7</v>
      </c>
      <c r="AJ90" s="22">
        <v>0</v>
      </c>
      <c r="AK90" s="21">
        <v>0</v>
      </c>
      <c r="AL90" s="11">
        <f t="shared" si="51"/>
        <v>-11060</v>
      </c>
      <c r="AM90" s="11">
        <v>0</v>
      </c>
      <c r="AN90" s="11">
        <v>0</v>
      </c>
      <c r="AO90" s="11">
        <v>-11060</v>
      </c>
      <c r="AP90" s="22">
        <v>0</v>
      </c>
      <c r="AQ90" s="21">
        <v>0</v>
      </c>
      <c r="AR90" s="11">
        <f t="shared" si="52"/>
        <v>0</v>
      </c>
      <c r="AS90" s="11">
        <v>0</v>
      </c>
      <c r="AT90" s="11">
        <v>0</v>
      </c>
      <c r="AU90" s="11">
        <v>0</v>
      </c>
      <c r="AV90" s="18">
        <v>0</v>
      </c>
      <c r="AW90" s="58"/>
    </row>
    <row r="91" spans="2:49" hidden="1" outlineLevel="1">
      <c r="B91" s="27" t="s">
        <v>95</v>
      </c>
      <c r="C91" s="21">
        <f t="shared" ref="C91:C154" si="53">SUM(K91:L91)</f>
        <v>0</v>
      </c>
      <c r="D91" s="36">
        <f t="shared" ref="D91:D154" si="54">SUM(P91:Q91)</f>
        <v>0</v>
      </c>
      <c r="E91" s="36">
        <f t="shared" ref="E91:E154" si="55">SUM(U91:V91)</f>
        <v>0</v>
      </c>
      <c r="F91" s="36">
        <f t="shared" ref="F91:F154" si="56">SUM(Y91:Z91)</f>
        <v>272762.31</v>
      </c>
      <c r="G91" s="36">
        <f t="shared" ref="G91:G154" si="57">SUM(AE91:AF91)</f>
        <v>50132.380000000005</v>
      </c>
      <c r="H91" s="36">
        <f t="shared" ref="H91:H154" si="58">SUM(AK91:AL91)</f>
        <v>0</v>
      </c>
      <c r="I91" s="47">
        <f t="shared" ref="I91:I154" si="59">SUM(AQ91:AR91)</f>
        <v>0</v>
      </c>
      <c r="J91" s="40"/>
      <c r="K91" s="21">
        <v>0</v>
      </c>
      <c r="L91" s="11">
        <f t="shared" ref="L91:L154" si="60">SUM(M91:O91)</f>
        <v>0</v>
      </c>
      <c r="M91" s="11">
        <v>0</v>
      </c>
      <c r="N91" s="11">
        <v>0</v>
      </c>
      <c r="O91" s="22">
        <v>0</v>
      </c>
      <c r="P91" s="21">
        <v>0</v>
      </c>
      <c r="Q91" s="11">
        <f t="shared" ref="Q91:Q154" si="61">SUM(R91:T91)</f>
        <v>0</v>
      </c>
      <c r="R91" s="11">
        <v>0</v>
      </c>
      <c r="S91" s="11">
        <v>0</v>
      </c>
      <c r="T91" s="22">
        <v>0</v>
      </c>
      <c r="U91" s="21">
        <v>0</v>
      </c>
      <c r="V91" s="11">
        <f t="shared" ref="V91:V154" si="62">SUM(W91:X91)</f>
        <v>0</v>
      </c>
      <c r="W91" s="11">
        <v>0</v>
      </c>
      <c r="X91" s="22">
        <v>0</v>
      </c>
      <c r="Y91" s="21">
        <v>272762.31</v>
      </c>
      <c r="Z91" s="11">
        <f t="shared" ref="Z91:Z154" si="63">SUM(AA91:AD91)</f>
        <v>0</v>
      </c>
      <c r="AA91" s="11">
        <v>0</v>
      </c>
      <c r="AB91" s="11">
        <v>0</v>
      </c>
      <c r="AC91" s="11">
        <v>0</v>
      </c>
      <c r="AD91" s="22">
        <v>0</v>
      </c>
      <c r="AE91" s="21">
        <v>50132.380000000005</v>
      </c>
      <c r="AF91" s="11">
        <f t="shared" ref="AF91:AF154" si="64">SUM(AG91:AJ91)</f>
        <v>0</v>
      </c>
      <c r="AG91" s="11">
        <v>0</v>
      </c>
      <c r="AH91" s="11">
        <v>0</v>
      </c>
      <c r="AI91" s="11">
        <v>0</v>
      </c>
      <c r="AJ91" s="22">
        <v>0</v>
      </c>
      <c r="AK91" s="21">
        <v>0</v>
      </c>
      <c r="AL91" s="11">
        <f t="shared" ref="AL91:AL154" si="65">SUM(AM91:AP91)</f>
        <v>0</v>
      </c>
      <c r="AM91" s="11">
        <v>0</v>
      </c>
      <c r="AN91" s="11">
        <v>0</v>
      </c>
      <c r="AO91" s="11">
        <v>0</v>
      </c>
      <c r="AP91" s="22">
        <v>0</v>
      </c>
      <c r="AQ91" s="21">
        <v>0</v>
      </c>
      <c r="AR91" s="11">
        <f t="shared" ref="AR91:AR154" si="66">SUM(AS91:AV91)</f>
        <v>0</v>
      </c>
      <c r="AS91" s="11">
        <v>0</v>
      </c>
      <c r="AT91" s="11">
        <v>0</v>
      </c>
      <c r="AU91" s="11">
        <v>0</v>
      </c>
      <c r="AV91" s="18">
        <v>0</v>
      </c>
      <c r="AW91" s="58"/>
    </row>
    <row r="92" spans="2:49" hidden="1" outlineLevel="1">
      <c r="B92" s="27" t="s">
        <v>96</v>
      </c>
      <c r="C92" s="21">
        <f t="shared" si="53"/>
        <v>0</v>
      </c>
      <c r="D92" s="36">
        <f t="shared" si="54"/>
        <v>0</v>
      </c>
      <c r="E92" s="36">
        <f t="shared" si="55"/>
        <v>0</v>
      </c>
      <c r="F92" s="36">
        <f t="shared" si="56"/>
        <v>0</v>
      </c>
      <c r="G92" s="36">
        <f t="shared" si="57"/>
        <v>230013.2</v>
      </c>
      <c r="H92" s="36">
        <f t="shared" si="58"/>
        <v>0</v>
      </c>
      <c r="I92" s="47">
        <f t="shared" si="59"/>
        <v>0</v>
      </c>
      <c r="J92" s="40"/>
      <c r="K92" s="21">
        <v>0</v>
      </c>
      <c r="L92" s="11">
        <f t="shared" si="60"/>
        <v>0</v>
      </c>
      <c r="M92" s="11">
        <v>0</v>
      </c>
      <c r="N92" s="11">
        <v>0</v>
      </c>
      <c r="O92" s="22">
        <v>0</v>
      </c>
      <c r="P92" s="21">
        <v>0</v>
      </c>
      <c r="Q92" s="11">
        <f t="shared" si="61"/>
        <v>0</v>
      </c>
      <c r="R92" s="11">
        <v>0</v>
      </c>
      <c r="S92" s="11">
        <v>0</v>
      </c>
      <c r="T92" s="22">
        <v>0</v>
      </c>
      <c r="U92" s="21">
        <v>0</v>
      </c>
      <c r="V92" s="11">
        <f t="shared" si="62"/>
        <v>0</v>
      </c>
      <c r="W92" s="11">
        <v>0</v>
      </c>
      <c r="X92" s="22">
        <v>0</v>
      </c>
      <c r="Y92" s="21">
        <v>0</v>
      </c>
      <c r="Z92" s="11">
        <f t="shared" si="63"/>
        <v>0</v>
      </c>
      <c r="AA92" s="11">
        <v>0</v>
      </c>
      <c r="AB92" s="11">
        <v>0</v>
      </c>
      <c r="AC92" s="11">
        <v>0</v>
      </c>
      <c r="AD92" s="22">
        <v>0</v>
      </c>
      <c r="AE92" s="21">
        <v>230013.2</v>
      </c>
      <c r="AF92" s="11">
        <f t="shared" si="64"/>
        <v>0</v>
      </c>
      <c r="AG92" s="11">
        <v>0</v>
      </c>
      <c r="AH92" s="11">
        <v>0</v>
      </c>
      <c r="AI92" s="11">
        <v>0</v>
      </c>
      <c r="AJ92" s="22">
        <v>0</v>
      </c>
      <c r="AK92" s="21">
        <v>0</v>
      </c>
      <c r="AL92" s="11">
        <f t="shared" si="65"/>
        <v>0</v>
      </c>
      <c r="AM92" s="11">
        <v>0</v>
      </c>
      <c r="AN92" s="11">
        <v>0</v>
      </c>
      <c r="AO92" s="11">
        <v>0</v>
      </c>
      <c r="AP92" s="22">
        <v>0</v>
      </c>
      <c r="AQ92" s="21">
        <v>0</v>
      </c>
      <c r="AR92" s="11">
        <f t="shared" si="66"/>
        <v>0</v>
      </c>
      <c r="AS92" s="11">
        <v>0</v>
      </c>
      <c r="AT92" s="11">
        <v>0</v>
      </c>
      <c r="AU92" s="11">
        <v>0</v>
      </c>
      <c r="AV92" s="18">
        <v>0</v>
      </c>
      <c r="AW92" s="58"/>
    </row>
    <row r="93" spans="2:49" hidden="1" outlineLevel="1">
      <c r="B93" s="27" t="s">
        <v>97</v>
      </c>
      <c r="C93" s="21">
        <f t="shared" si="53"/>
        <v>0</v>
      </c>
      <c r="D93" s="36">
        <f t="shared" si="54"/>
        <v>0</v>
      </c>
      <c r="E93" s="36">
        <f t="shared" si="55"/>
        <v>0</v>
      </c>
      <c r="F93" s="36">
        <f t="shared" si="56"/>
        <v>53170.23</v>
      </c>
      <c r="G93" s="36">
        <f t="shared" si="57"/>
        <v>0</v>
      </c>
      <c r="H93" s="36">
        <f t="shared" si="58"/>
        <v>0</v>
      </c>
      <c r="I93" s="47">
        <f t="shared" si="59"/>
        <v>0</v>
      </c>
      <c r="J93" s="40"/>
      <c r="K93" s="21">
        <v>0</v>
      </c>
      <c r="L93" s="11">
        <f t="shared" si="60"/>
        <v>0</v>
      </c>
      <c r="M93" s="11">
        <v>0</v>
      </c>
      <c r="N93" s="11">
        <v>0</v>
      </c>
      <c r="O93" s="22">
        <v>0</v>
      </c>
      <c r="P93" s="21">
        <v>0</v>
      </c>
      <c r="Q93" s="11">
        <f t="shared" si="61"/>
        <v>0</v>
      </c>
      <c r="R93" s="11">
        <v>0</v>
      </c>
      <c r="S93" s="11">
        <v>0</v>
      </c>
      <c r="T93" s="22">
        <v>0</v>
      </c>
      <c r="U93" s="21">
        <v>0</v>
      </c>
      <c r="V93" s="11">
        <f t="shared" si="62"/>
        <v>0</v>
      </c>
      <c r="W93" s="11">
        <v>0</v>
      </c>
      <c r="X93" s="22">
        <v>0</v>
      </c>
      <c r="Y93" s="21">
        <v>0</v>
      </c>
      <c r="Z93" s="11">
        <f t="shared" si="63"/>
        <v>53170.23</v>
      </c>
      <c r="AA93" s="11">
        <v>13967.910000000002</v>
      </c>
      <c r="AB93" s="11">
        <v>29468</v>
      </c>
      <c r="AC93" s="11">
        <v>9734.32</v>
      </c>
      <c r="AD93" s="22">
        <v>0</v>
      </c>
      <c r="AE93" s="21">
        <v>0</v>
      </c>
      <c r="AF93" s="11">
        <f t="shared" si="64"/>
        <v>0</v>
      </c>
      <c r="AG93" s="11">
        <v>0</v>
      </c>
      <c r="AH93" s="11">
        <v>0</v>
      </c>
      <c r="AI93" s="11">
        <v>0</v>
      </c>
      <c r="AJ93" s="22">
        <v>0</v>
      </c>
      <c r="AK93" s="21">
        <v>0</v>
      </c>
      <c r="AL93" s="11">
        <f t="shared" si="65"/>
        <v>0</v>
      </c>
      <c r="AM93" s="11">
        <v>0</v>
      </c>
      <c r="AN93" s="11">
        <v>0</v>
      </c>
      <c r="AO93" s="11">
        <v>0</v>
      </c>
      <c r="AP93" s="22">
        <v>0</v>
      </c>
      <c r="AQ93" s="21">
        <v>0</v>
      </c>
      <c r="AR93" s="11">
        <f t="shared" si="66"/>
        <v>0</v>
      </c>
      <c r="AS93" s="11">
        <v>0</v>
      </c>
      <c r="AT93" s="11">
        <v>0</v>
      </c>
      <c r="AU93" s="11">
        <v>0</v>
      </c>
      <c r="AV93" s="18">
        <v>0</v>
      </c>
      <c r="AW93" s="58"/>
    </row>
    <row r="94" spans="2:49" hidden="1" outlineLevel="1">
      <c r="B94" s="27" t="s">
        <v>98</v>
      </c>
      <c r="C94" s="21">
        <f t="shared" si="53"/>
        <v>0</v>
      </c>
      <c r="D94" s="36">
        <f t="shared" si="54"/>
        <v>0</v>
      </c>
      <c r="E94" s="36">
        <f t="shared" si="55"/>
        <v>0</v>
      </c>
      <c r="F94" s="36">
        <f t="shared" si="56"/>
        <v>0</v>
      </c>
      <c r="G94" s="36">
        <f t="shared" si="57"/>
        <v>0</v>
      </c>
      <c r="H94" s="36">
        <f t="shared" si="58"/>
        <v>737.5</v>
      </c>
      <c r="I94" s="47">
        <f t="shared" si="59"/>
        <v>0</v>
      </c>
      <c r="J94" s="40"/>
      <c r="K94" s="21">
        <v>0</v>
      </c>
      <c r="L94" s="11">
        <f t="shared" si="60"/>
        <v>0</v>
      </c>
      <c r="M94" s="11">
        <v>0</v>
      </c>
      <c r="N94" s="11">
        <v>0</v>
      </c>
      <c r="O94" s="22">
        <v>0</v>
      </c>
      <c r="P94" s="21">
        <v>0</v>
      </c>
      <c r="Q94" s="11">
        <f t="shared" si="61"/>
        <v>0</v>
      </c>
      <c r="R94" s="11">
        <v>0</v>
      </c>
      <c r="S94" s="11">
        <v>0</v>
      </c>
      <c r="T94" s="22">
        <v>0</v>
      </c>
      <c r="U94" s="21">
        <v>0</v>
      </c>
      <c r="V94" s="11">
        <f t="shared" si="62"/>
        <v>0</v>
      </c>
      <c r="W94" s="11">
        <v>0</v>
      </c>
      <c r="X94" s="22">
        <v>0</v>
      </c>
      <c r="Y94" s="21">
        <v>0</v>
      </c>
      <c r="Z94" s="11">
        <f t="shared" si="63"/>
        <v>0</v>
      </c>
      <c r="AA94" s="11">
        <v>0</v>
      </c>
      <c r="AB94" s="11">
        <v>0</v>
      </c>
      <c r="AC94" s="11">
        <v>0</v>
      </c>
      <c r="AD94" s="22">
        <v>0</v>
      </c>
      <c r="AE94" s="21">
        <v>0</v>
      </c>
      <c r="AF94" s="11">
        <f t="shared" si="64"/>
        <v>0</v>
      </c>
      <c r="AG94" s="11">
        <v>0</v>
      </c>
      <c r="AH94" s="11">
        <v>0</v>
      </c>
      <c r="AI94" s="11">
        <v>0</v>
      </c>
      <c r="AJ94" s="22">
        <v>0</v>
      </c>
      <c r="AK94" s="21">
        <v>0</v>
      </c>
      <c r="AL94" s="11">
        <f t="shared" si="65"/>
        <v>737.5</v>
      </c>
      <c r="AM94" s="11">
        <v>737.5</v>
      </c>
      <c r="AN94" s="11">
        <v>0</v>
      </c>
      <c r="AO94" s="11">
        <v>0</v>
      </c>
      <c r="AP94" s="22">
        <v>0</v>
      </c>
      <c r="AQ94" s="21">
        <v>0</v>
      </c>
      <c r="AR94" s="11">
        <f t="shared" si="66"/>
        <v>0</v>
      </c>
      <c r="AS94" s="11">
        <v>0</v>
      </c>
      <c r="AT94" s="11">
        <v>0</v>
      </c>
      <c r="AU94" s="11">
        <v>0</v>
      </c>
      <c r="AV94" s="18">
        <v>0</v>
      </c>
      <c r="AW94" s="58"/>
    </row>
    <row r="95" spans="2:49" hidden="1" outlineLevel="1">
      <c r="B95" s="27" t="s">
        <v>99</v>
      </c>
      <c r="C95" s="21">
        <f t="shared" si="53"/>
        <v>0</v>
      </c>
      <c r="D95" s="36">
        <f t="shared" si="54"/>
        <v>0</v>
      </c>
      <c r="E95" s="36">
        <f t="shared" si="55"/>
        <v>0</v>
      </c>
      <c r="F95" s="36">
        <f t="shared" si="56"/>
        <v>0</v>
      </c>
      <c r="G95" s="36">
        <f t="shared" si="57"/>
        <v>21119.370000000003</v>
      </c>
      <c r="H95" s="36">
        <f t="shared" si="58"/>
        <v>0</v>
      </c>
      <c r="I95" s="47">
        <f t="shared" si="59"/>
        <v>0</v>
      </c>
      <c r="J95" s="40"/>
      <c r="K95" s="21">
        <v>0</v>
      </c>
      <c r="L95" s="11">
        <f t="shared" si="60"/>
        <v>0</v>
      </c>
      <c r="M95" s="11">
        <v>0</v>
      </c>
      <c r="N95" s="11">
        <v>0</v>
      </c>
      <c r="O95" s="22">
        <v>0</v>
      </c>
      <c r="P95" s="21">
        <v>0</v>
      </c>
      <c r="Q95" s="11">
        <f t="shared" si="61"/>
        <v>0</v>
      </c>
      <c r="R95" s="11">
        <v>0</v>
      </c>
      <c r="S95" s="11">
        <v>0</v>
      </c>
      <c r="T95" s="22">
        <v>0</v>
      </c>
      <c r="U95" s="21">
        <v>0</v>
      </c>
      <c r="V95" s="11">
        <f t="shared" si="62"/>
        <v>0</v>
      </c>
      <c r="W95" s="11">
        <v>0</v>
      </c>
      <c r="X95" s="22">
        <v>0</v>
      </c>
      <c r="Y95" s="21">
        <v>0</v>
      </c>
      <c r="Z95" s="11">
        <f t="shared" si="63"/>
        <v>0</v>
      </c>
      <c r="AA95" s="11">
        <v>0</v>
      </c>
      <c r="AB95" s="11">
        <v>0</v>
      </c>
      <c r="AC95" s="11">
        <v>0</v>
      </c>
      <c r="AD95" s="22">
        <v>0</v>
      </c>
      <c r="AE95" s="21">
        <v>21119.370000000003</v>
      </c>
      <c r="AF95" s="11">
        <f t="shared" si="64"/>
        <v>0</v>
      </c>
      <c r="AG95" s="11">
        <v>0</v>
      </c>
      <c r="AH95" s="11">
        <v>0</v>
      </c>
      <c r="AI95" s="11">
        <v>0</v>
      </c>
      <c r="AJ95" s="22">
        <v>0</v>
      </c>
      <c r="AK95" s="21">
        <v>0</v>
      </c>
      <c r="AL95" s="11">
        <f t="shared" si="65"/>
        <v>0</v>
      </c>
      <c r="AM95" s="11">
        <v>0</v>
      </c>
      <c r="AN95" s="11">
        <v>0</v>
      </c>
      <c r="AO95" s="11">
        <v>0</v>
      </c>
      <c r="AP95" s="22">
        <v>0</v>
      </c>
      <c r="AQ95" s="21">
        <v>0</v>
      </c>
      <c r="AR95" s="11">
        <f t="shared" si="66"/>
        <v>0</v>
      </c>
      <c r="AS95" s="11">
        <v>0</v>
      </c>
      <c r="AT95" s="11">
        <v>0</v>
      </c>
      <c r="AU95" s="11">
        <v>0</v>
      </c>
      <c r="AV95" s="18">
        <v>0</v>
      </c>
      <c r="AW95" s="58"/>
    </row>
    <row r="96" spans="2:49" hidden="1" outlineLevel="1">
      <c r="B96" s="27" t="s">
        <v>100</v>
      </c>
      <c r="C96" s="21">
        <f t="shared" si="53"/>
        <v>0</v>
      </c>
      <c r="D96" s="36">
        <f t="shared" si="54"/>
        <v>0</v>
      </c>
      <c r="E96" s="36">
        <f t="shared" si="55"/>
        <v>0</v>
      </c>
      <c r="F96" s="36">
        <f t="shared" si="56"/>
        <v>0</v>
      </c>
      <c r="G96" s="36">
        <f t="shared" si="57"/>
        <v>48749.970000000016</v>
      </c>
      <c r="H96" s="36">
        <f t="shared" si="58"/>
        <v>0</v>
      </c>
      <c r="I96" s="47">
        <f t="shared" si="59"/>
        <v>0</v>
      </c>
      <c r="J96" s="40"/>
      <c r="K96" s="21">
        <v>0</v>
      </c>
      <c r="L96" s="11">
        <f t="shared" si="60"/>
        <v>0</v>
      </c>
      <c r="M96" s="11">
        <v>0</v>
      </c>
      <c r="N96" s="11">
        <v>0</v>
      </c>
      <c r="O96" s="22">
        <v>0</v>
      </c>
      <c r="P96" s="21">
        <v>0</v>
      </c>
      <c r="Q96" s="11">
        <f t="shared" si="61"/>
        <v>0</v>
      </c>
      <c r="R96" s="11">
        <v>0</v>
      </c>
      <c r="S96" s="11">
        <v>0</v>
      </c>
      <c r="T96" s="22">
        <v>0</v>
      </c>
      <c r="U96" s="21">
        <v>0</v>
      </c>
      <c r="V96" s="11">
        <f t="shared" si="62"/>
        <v>0</v>
      </c>
      <c r="W96" s="11">
        <v>0</v>
      </c>
      <c r="X96" s="22">
        <v>0</v>
      </c>
      <c r="Y96" s="21">
        <v>0</v>
      </c>
      <c r="Z96" s="11">
        <f t="shared" si="63"/>
        <v>0</v>
      </c>
      <c r="AA96" s="11">
        <v>0</v>
      </c>
      <c r="AB96" s="11">
        <v>0</v>
      </c>
      <c r="AC96" s="11">
        <v>0</v>
      </c>
      <c r="AD96" s="22">
        <v>0</v>
      </c>
      <c r="AE96" s="21">
        <v>48749.970000000016</v>
      </c>
      <c r="AF96" s="11">
        <f t="shared" si="64"/>
        <v>0</v>
      </c>
      <c r="AG96" s="11">
        <v>0</v>
      </c>
      <c r="AH96" s="11">
        <v>0</v>
      </c>
      <c r="AI96" s="11">
        <v>0</v>
      </c>
      <c r="AJ96" s="22">
        <v>0</v>
      </c>
      <c r="AK96" s="21">
        <v>0</v>
      </c>
      <c r="AL96" s="11">
        <f t="shared" si="65"/>
        <v>0</v>
      </c>
      <c r="AM96" s="11">
        <v>0</v>
      </c>
      <c r="AN96" s="11">
        <v>0</v>
      </c>
      <c r="AO96" s="11">
        <v>0</v>
      </c>
      <c r="AP96" s="22">
        <v>0</v>
      </c>
      <c r="AQ96" s="21">
        <v>0</v>
      </c>
      <c r="AR96" s="11">
        <f t="shared" si="66"/>
        <v>0</v>
      </c>
      <c r="AS96" s="11">
        <v>0</v>
      </c>
      <c r="AT96" s="11">
        <v>0</v>
      </c>
      <c r="AU96" s="11">
        <v>0</v>
      </c>
      <c r="AV96" s="18">
        <v>0</v>
      </c>
      <c r="AW96" s="58"/>
    </row>
    <row r="97" spans="2:49" hidden="1" outlineLevel="1">
      <c r="B97" s="27" t="s">
        <v>101</v>
      </c>
      <c r="C97" s="21">
        <f t="shared" si="53"/>
        <v>0</v>
      </c>
      <c r="D97" s="36">
        <f t="shared" si="54"/>
        <v>0</v>
      </c>
      <c r="E97" s="36">
        <f t="shared" si="55"/>
        <v>0</v>
      </c>
      <c r="F97" s="36">
        <f t="shared" si="56"/>
        <v>0</v>
      </c>
      <c r="G97" s="36">
        <f t="shared" si="57"/>
        <v>106.89000000000001</v>
      </c>
      <c r="H97" s="36">
        <f t="shared" si="58"/>
        <v>0</v>
      </c>
      <c r="I97" s="47">
        <f t="shared" si="59"/>
        <v>0</v>
      </c>
      <c r="J97" s="40"/>
      <c r="K97" s="21">
        <v>0</v>
      </c>
      <c r="L97" s="11">
        <f t="shared" si="60"/>
        <v>0</v>
      </c>
      <c r="M97" s="11">
        <v>0</v>
      </c>
      <c r="N97" s="11">
        <v>0</v>
      </c>
      <c r="O97" s="22">
        <v>0</v>
      </c>
      <c r="P97" s="21">
        <v>0</v>
      </c>
      <c r="Q97" s="11">
        <f t="shared" si="61"/>
        <v>0</v>
      </c>
      <c r="R97" s="11">
        <v>0</v>
      </c>
      <c r="S97" s="11">
        <v>0</v>
      </c>
      <c r="T97" s="22">
        <v>0</v>
      </c>
      <c r="U97" s="21">
        <v>0</v>
      </c>
      <c r="V97" s="11">
        <f t="shared" si="62"/>
        <v>0</v>
      </c>
      <c r="W97" s="11">
        <v>0</v>
      </c>
      <c r="X97" s="22">
        <v>0</v>
      </c>
      <c r="Y97" s="21">
        <v>0</v>
      </c>
      <c r="Z97" s="11">
        <f t="shared" si="63"/>
        <v>0</v>
      </c>
      <c r="AA97" s="11">
        <v>0</v>
      </c>
      <c r="AB97" s="11">
        <v>0</v>
      </c>
      <c r="AC97" s="11">
        <v>0</v>
      </c>
      <c r="AD97" s="22">
        <v>0</v>
      </c>
      <c r="AE97" s="21">
        <v>106.89000000000001</v>
      </c>
      <c r="AF97" s="11">
        <f t="shared" si="64"/>
        <v>0</v>
      </c>
      <c r="AG97" s="11">
        <v>0</v>
      </c>
      <c r="AH97" s="11">
        <v>0</v>
      </c>
      <c r="AI97" s="11">
        <v>0</v>
      </c>
      <c r="AJ97" s="22">
        <v>0</v>
      </c>
      <c r="AK97" s="21">
        <v>0</v>
      </c>
      <c r="AL97" s="11">
        <f t="shared" si="65"/>
        <v>0</v>
      </c>
      <c r="AM97" s="11">
        <v>0</v>
      </c>
      <c r="AN97" s="11">
        <v>0</v>
      </c>
      <c r="AO97" s="11">
        <v>0</v>
      </c>
      <c r="AP97" s="22">
        <v>0</v>
      </c>
      <c r="AQ97" s="21">
        <v>0</v>
      </c>
      <c r="AR97" s="11">
        <f t="shared" si="66"/>
        <v>0</v>
      </c>
      <c r="AS97" s="11">
        <v>0</v>
      </c>
      <c r="AT97" s="11">
        <v>0</v>
      </c>
      <c r="AU97" s="11">
        <v>0</v>
      </c>
      <c r="AV97" s="18">
        <v>0</v>
      </c>
      <c r="AW97" s="58"/>
    </row>
    <row r="98" spans="2:49" hidden="1" outlineLevel="1">
      <c r="B98" s="27" t="s">
        <v>102</v>
      </c>
      <c r="C98" s="21">
        <f t="shared" si="53"/>
        <v>0</v>
      </c>
      <c r="D98" s="36">
        <f t="shared" si="54"/>
        <v>0</v>
      </c>
      <c r="E98" s="36">
        <f t="shared" si="55"/>
        <v>0</v>
      </c>
      <c r="F98" s="36">
        <f t="shared" si="56"/>
        <v>0</v>
      </c>
      <c r="G98" s="36">
        <f t="shared" si="57"/>
        <v>26517.11</v>
      </c>
      <c r="H98" s="36">
        <f t="shared" si="58"/>
        <v>0</v>
      </c>
      <c r="I98" s="47">
        <f t="shared" si="59"/>
        <v>0</v>
      </c>
      <c r="J98" s="40"/>
      <c r="K98" s="21">
        <v>0</v>
      </c>
      <c r="L98" s="11">
        <f t="shared" si="60"/>
        <v>0</v>
      </c>
      <c r="M98" s="11">
        <v>0</v>
      </c>
      <c r="N98" s="11">
        <v>0</v>
      </c>
      <c r="O98" s="22">
        <v>0</v>
      </c>
      <c r="P98" s="21">
        <v>0</v>
      </c>
      <c r="Q98" s="11">
        <f t="shared" si="61"/>
        <v>0</v>
      </c>
      <c r="R98" s="11">
        <v>0</v>
      </c>
      <c r="S98" s="11">
        <v>0</v>
      </c>
      <c r="T98" s="22">
        <v>0</v>
      </c>
      <c r="U98" s="21">
        <v>0</v>
      </c>
      <c r="V98" s="11">
        <f t="shared" si="62"/>
        <v>0</v>
      </c>
      <c r="W98" s="11">
        <v>0</v>
      </c>
      <c r="X98" s="22">
        <v>0</v>
      </c>
      <c r="Y98" s="21">
        <v>0</v>
      </c>
      <c r="Z98" s="11">
        <f t="shared" si="63"/>
        <v>0</v>
      </c>
      <c r="AA98" s="11">
        <v>0</v>
      </c>
      <c r="AB98" s="11">
        <v>0</v>
      </c>
      <c r="AC98" s="11">
        <v>0</v>
      </c>
      <c r="AD98" s="22">
        <v>0</v>
      </c>
      <c r="AE98" s="21">
        <v>26517.11</v>
      </c>
      <c r="AF98" s="11">
        <f t="shared" si="64"/>
        <v>0</v>
      </c>
      <c r="AG98" s="11">
        <v>0</v>
      </c>
      <c r="AH98" s="11">
        <v>0</v>
      </c>
      <c r="AI98" s="11">
        <v>0</v>
      </c>
      <c r="AJ98" s="22">
        <v>0</v>
      </c>
      <c r="AK98" s="21">
        <v>0</v>
      </c>
      <c r="AL98" s="11">
        <f t="shared" si="65"/>
        <v>0</v>
      </c>
      <c r="AM98" s="11">
        <v>0</v>
      </c>
      <c r="AN98" s="11">
        <v>0</v>
      </c>
      <c r="AO98" s="11">
        <v>0</v>
      </c>
      <c r="AP98" s="22">
        <v>0</v>
      </c>
      <c r="AQ98" s="21">
        <v>0</v>
      </c>
      <c r="AR98" s="11">
        <f t="shared" si="66"/>
        <v>0</v>
      </c>
      <c r="AS98" s="11">
        <v>0</v>
      </c>
      <c r="AT98" s="11">
        <v>0</v>
      </c>
      <c r="AU98" s="11">
        <v>0</v>
      </c>
      <c r="AV98" s="18">
        <v>0</v>
      </c>
      <c r="AW98" s="58"/>
    </row>
    <row r="99" spans="2:49" hidden="1" outlineLevel="1">
      <c r="B99" s="27" t="s">
        <v>103</v>
      </c>
      <c r="C99" s="21">
        <f t="shared" si="53"/>
        <v>0</v>
      </c>
      <c r="D99" s="36">
        <f t="shared" si="54"/>
        <v>0</v>
      </c>
      <c r="E99" s="36">
        <f t="shared" si="55"/>
        <v>0</v>
      </c>
      <c r="F99" s="36">
        <f t="shared" si="56"/>
        <v>0</v>
      </c>
      <c r="G99" s="36">
        <f t="shared" si="57"/>
        <v>4486.84</v>
      </c>
      <c r="H99" s="36">
        <f t="shared" si="58"/>
        <v>0</v>
      </c>
      <c r="I99" s="47">
        <f t="shared" si="59"/>
        <v>0</v>
      </c>
      <c r="J99" s="40"/>
      <c r="K99" s="21">
        <v>0</v>
      </c>
      <c r="L99" s="11">
        <f t="shared" si="60"/>
        <v>0</v>
      </c>
      <c r="M99" s="11">
        <v>0</v>
      </c>
      <c r="N99" s="11">
        <v>0</v>
      </c>
      <c r="O99" s="22">
        <v>0</v>
      </c>
      <c r="P99" s="21">
        <v>0</v>
      </c>
      <c r="Q99" s="11">
        <f t="shared" si="61"/>
        <v>0</v>
      </c>
      <c r="R99" s="11">
        <v>0</v>
      </c>
      <c r="S99" s="11">
        <v>0</v>
      </c>
      <c r="T99" s="22">
        <v>0</v>
      </c>
      <c r="U99" s="21">
        <v>0</v>
      </c>
      <c r="V99" s="11">
        <f t="shared" si="62"/>
        <v>0</v>
      </c>
      <c r="W99" s="11">
        <v>0</v>
      </c>
      <c r="X99" s="22">
        <v>0</v>
      </c>
      <c r="Y99" s="21">
        <v>0</v>
      </c>
      <c r="Z99" s="11">
        <f t="shared" si="63"/>
        <v>0</v>
      </c>
      <c r="AA99" s="11">
        <v>0</v>
      </c>
      <c r="AB99" s="11">
        <v>0</v>
      </c>
      <c r="AC99" s="11">
        <v>0</v>
      </c>
      <c r="AD99" s="22">
        <v>0</v>
      </c>
      <c r="AE99" s="21">
        <v>4486.84</v>
      </c>
      <c r="AF99" s="11">
        <f t="shared" si="64"/>
        <v>0</v>
      </c>
      <c r="AG99" s="11">
        <v>0</v>
      </c>
      <c r="AH99" s="11">
        <v>0</v>
      </c>
      <c r="AI99" s="11">
        <v>0</v>
      </c>
      <c r="AJ99" s="22">
        <v>0</v>
      </c>
      <c r="AK99" s="21">
        <v>0</v>
      </c>
      <c r="AL99" s="11">
        <f t="shared" si="65"/>
        <v>0</v>
      </c>
      <c r="AM99" s="11">
        <v>0</v>
      </c>
      <c r="AN99" s="11">
        <v>0</v>
      </c>
      <c r="AO99" s="11">
        <v>0</v>
      </c>
      <c r="AP99" s="22">
        <v>0</v>
      </c>
      <c r="AQ99" s="21">
        <v>0</v>
      </c>
      <c r="AR99" s="11">
        <f t="shared" si="66"/>
        <v>0</v>
      </c>
      <c r="AS99" s="11">
        <v>0</v>
      </c>
      <c r="AT99" s="11">
        <v>0</v>
      </c>
      <c r="AU99" s="11">
        <v>0</v>
      </c>
      <c r="AV99" s="18">
        <v>0</v>
      </c>
      <c r="AW99" s="58"/>
    </row>
    <row r="100" spans="2:49" hidden="1" outlineLevel="1">
      <c r="B100" s="27" t="s">
        <v>104</v>
      </c>
      <c r="C100" s="21">
        <f t="shared" si="53"/>
        <v>0</v>
      </c>
      <c r="D100" s="36">
        <f t="shared" si="54"/>
        <v>0</v>
      </c>
      <c r="E100" s="36">
        <f t="shared" si="55"/>
        <v>0</v>
      </c>
      <c r="F100" s="36">
        <f t="shared" si="56"/>
        <v>0</v>
      </c>
      <c r="G100" s="36">
        <f t="shared" si="57"/>
        <v>5265.07</v>
      </c>
      <c r="H100" s="36">
        <f t="shared" si="58"/>
        <v>0</v>
      </c>
      <c r="I100" s="47">
        <f t="shared" si="59"/>
        <v>0</v>
      </c>
      <c r="J100" s="40"/>
      <c r="K100" s="21">
        <v>0</v>
      </c>
      <c r="L100" s="11">
        <f t="shared" si="60"/>
        <v>0</v>
      </c>
      <c r="M100" s="11">
        <v>0</v>
      </c>
      <c r="N100" s="11">
        <v>0</v>
      </c>
      <c r="O100" s="22">
        <v>0</v>
      </c>
      <c r="P100" s="21">
        <v>0</v>
      </c>
      <c r="Q100" s="11">
        <f t="shared" si="61"/>
        <v>0</v>
      </c>
      <c r="R100" s="11">
        <v>0</v>
      </c>
      <c r="S100" s="11">
        <v>0</v>
      </c>
      <c r="T100" s="22">
        <v>0</v>
      </c>
      <c r="U100" s="21">
        <v>0</v>
      </c>
      <c r="V100" s="11">
        <f t="shared" si="62"/>
        <v>0</v>
      </c>
      <c r="W100" s="11">
        <v>0</v>
      </c>
      <c r="X100" s="22">
        <v>0</v>
      </c>
      <c r="Y100" s="21">
        <v>0</v>
      </c>
      <c r="Z100" s="11">
        <f t="shared" si="63"/>
        <v>0</v>
      </c>
      <c r="AA100" s="11">
        <v>0</v>
      </c>
      <c r="AB100" s="11">
        <v>0</v>
      </c>
      <c r="AC100" s="11">
        <v>0</v>
      </c>
      <c r="AD100" s="22">
        <v>0</v>
      </c>
      <c r="AE100" s="21">
        <v>5265.07</v>
      </c>
      <c r="AF100" s="11">
        <f t="shared" si="64"/>
        <v>0</v>
      </c>
      <c r="AG100" s="11">
        <v>0</v>
      </c>
      <c r="AH100" s="11">
        <v>0</v>
      </c>
      <c r="AI100" s="11">
        <v>0</v>
      </c>
      <c r="AJ100" s="22">
        <v>0</v>
      </c>
      <c r="AK100" s="21">
        <v>0</v>
      </c>
      <c r="AL100" s="11">
        <f t="shared" si="65"/>
        <v>0</v>
      </c>
      <c r="AM100" s="11">
        <v>0</v>
      </c>
      <c r="AN100" s="11">
        <v>0</v>
      </c>
      <c r="AO100" s="11">
        <v>0</v>
      </c>
      <c r="AP100" s="22">
        <v>0</v>
      </c>
      <c r="AQ100" s="21">
        <v>0</v>
      </c>
      <c r="AR100" s="11">
        <f t="shared" si="66"/>
        <v>0</v>
      </c>
      <c r="AS100" s="11">
        <v>0</v>
      </c>
      <c r="AT100" s="11">
        <v>0</v>
      </c>
      <c r="AU100" s="11">
        <v>0</v>
      </c>
      <c r="AV100" s="18">
        <v>0</v>
      </c>
      <c r="AW100" s="58"/>
    </row>
    <row r="101" spans="2:49" hidden="1" outlineLevel="1">
      <c r="B101" s="27" t="s">
        <v>105</v>
      </c>
      <c r="C101" s="21">
        <f t="shared" si="53"/>
        <v>0</v>
      </c>
      <c r="D101" s="36">
        <f t="shared" si="54"/>
        <v>0</v>
      </c>
      <c r="E101" s="36">
        <f t="shared" si="55"/>
        <v>0</v>
      </c>
      <c r="F101" s="36">
        <f t="shared" si="56"/>
        <v>0</v>
      </c>
      <c r="G101" s="36">
        <f t="shared" si="57"/>
        <v>2244.59</v>
      </c>
      <c r="H101" s="36">
        <f t="shared" si="58"/>
        <v>0</v>
      </c>
      <c r="I101" s="47">
        <f t="shared" si="59"/>
        <v>0</v>
      </c>
      <c r="J101" s="40"/>
      <c r="K101" s="21">
        <v>0</v>
      </c>
      <c r="L101" s="11">
        <f t="shared" si="60"/>
        <v>0</v>
      </c>
      <c r="M101" s="11">
        <v>0</v>
      </c>
      <c r="N101" s="11">
        <v>0</v>
      </c>
      <c r="O101" s="22">
        <v>0</v>
      </c>
      <c r="P101" s="21">
        <v>0</v>
      </c>
      <c r="Q101" s="11">
        <f t="shared" si="61"/>
        <v>0</v>
      </c>
      <c r="R101" s="11">
        <v>0</v>
      </c>
      <c r="S101" s="11">
        <v>0</v>
      </c>
      <c r="T101" s="22">
        <v>0</v>
      </c>
      <c r="U101" s="21">
        <v>0</v>
      </c>
      <c r="V101" s="11">
        <f t="shared" si="62"/>
        <v>0</v>
      </c>
      <c r="W101" s="11">
        <v>0</v>
      </c>
      <c r="X101" s="22">
        <v>0</v>
      </c>
      <c r="Y101" s="21">
        <v>0</v>
      </c>
      <c r="Z101" s="11">
        <f t="shared" si="63"/>
        <v>0</v>
      </c>
      <c r="AA101" s="11">
        <v>0</v>
      </c>
      <c r="AB101" s="11">
        <v>0</v>
      </c>
      <c r="AC101" s="11">
        <v>0</v>
      </c>
      <c r="AD101" s="22">
        <v>0</v>
      </c>
      <c r="AE101" s="21">
        <v>2244.59</v>
      </c>
      <c r="AF101" s="11">
        <f t="shared" si="64"/>
        <v>0</v>
      </c>
      <c r="AG101" s="11">
        <v>0</v>
      </c>
      <c r="AH101" s="11">
        <v>0</v>
      </c>
      <c r="AI101" s="11">
        <v>0</v>
      </c>
      <c r="AJ101" s="22">
        <v>0</v>
      </c>
      <c r="AK101" s="21">
        <v>0</v>
      </c>
      <c r="AL101" s="11">
        <f t="shared" si="65"/>
        <v>0</v>
      </c>
      <c r="AM101" s="11">
        <v>0</v>
      </c>
      <c r="AN101" s="11">
        <v>0</v>
      </c>
      <c r="AO101" s="11">
        <v>0</v>
      </c>
      <c r="AP101" s="22">
        <v>0</v>
      </c>
      <c r="AQ101" s="21">
        <v>0</v>
      </c>
      <c r="AR101" s="11">
        <f t="shared" si="66"/>
        <v>0</v>
      </c>
      <c r="AS101" s="11">
        <v>0</v>
      </c>
      <c r="AT101" s="11">
        <v>0</v>
      </c>
      <c r="AU101" s="11">
        <v>0</v>
      </c>
      <c r="AV101" s="18">
        <v>0</v>
      </c>
      <c r="AW101" s="58"/>
    </row>
    <row r="102" spans="2:49" hidden="1" outlineLevel="1">
      <c r="B102" s="27" t="s">
        <v>106</v>
      </c>
      <c r="C102" s="21">
        <f t="shared" si="53"/>
        <v>0</v>
      </c>
      <c r="D102" s="36">
        <f t="shared" si="54"/>
        <v>0</v>
      </c>
      <c r="E102" s="36">
        <f t="shared" si="55"/>
        <v>0</v>
      </c>
      <c r="F102" s="36">
        <f t="shared" si="56"/>
        <v>0</v>
      </c>
      <c r="G102" s="36">
        <f t="shared" si="57"/>
        <v>19947.739999999998</v>
      </c>
      <c r="H102" s="36">
        <f t="shared" si="58"/>
        <v>-5114.43</v>
      </c>
      <c r="I102" s="47">
        <f t="shared" si="59"/>
        <v>0</v>
      </c>
      <c r="J102" s="40"/>
      <c r="K102" s="21">
        <v>0</v>
      </c>
      <c r="L102" s="11">
        <f t="shared" si="60"/>
        <v>0</v>
      </c>
      <c r="M102" s="11">
        <v>0</v>
      </c>
      <c r="N102" s="11">
        <v>0</v>
      </c>
      <c r="O102" s="22">
        <v>0</v>
      </c>
      <c r="P102" s="21">
        <v>0</v>
      </c>
      <c r="Q102" s="11">
        <f t="shared" si="61"/>
        <v>0</v>
      </c>
      <c r="R102" s="11">
        <v>0</v>
      </c>
      <c r="S102" s="11">
        <v>0</v>
      </c>
      <c r="T102" s="22">
        <v>0</v>
      </c>
      <c r="U102" s="21">
        <v>0</v>
      </c>
      <c r="V102" s="11">
        <f t="shared" si="62"/>
        <v>0</v>
      </c>
      <c r="W102" s="11">
        <v>0</v>
      </c>
      <c r="X102" s="22">
        <v>0</v>
      </c>
      <c r="Y102" s="21">
        <v>0</v>
      </c>
      <c r="Z102" s="11">
        <f t="shared" si="63"/>
        <v>0</v>
      </c>
      <c r="AA102" s="11">
        <v>0</v>
      </c>
      <c r="AB102" s="11">
        <v>0</v>
      </c>
      <c r="AC102" s="11">
        <v>0</v>
      </c>
      <c r="AD102" s="22">
        <v>0</v>
      </c>
      <c r="AE102" s="21">
        <v>0</v>
      </c>
      <c r="AF102" s="11">
        <f t="shared" si="64"/>
        <v>19947.739999999998</v>
      </c>
      <c r="AG102" s="11">
        <v>19947.739999999998</v>
      </c>
      <c r="AH102" s="11">
        <v>0</v>
      </c>
      <c r="AI102" s="11">
        <v>0</v>
      </c>
      <c r="AJ102" s="22">
        <v>0</v>
      </c>
      <c r="AK102" s="21">
        <v>0</v>
      </c>
      <c r="AL102" s="11">
        <f t="shared" si="65"/>
        <v>-5114.43</v>
      </c>
      <c r="AM102" s="11">
        <v>-5114.43</v>
      </c>
      <c r="AN102" s="11">
        <v>0</v>
      </c>
      <c r="AO102" s="11">
        <v>0</v>
      </c>
      <c r="AP102" s="22">
        <v>0</v>
      </c>
      <c r="AQ102" s="21">
        <v>0</v>
      </c>
      <c r="AR102" s="11">
        <f t="shared" si="66"/>
        <v>0</v>
      </c>
      <c r="AS102" s="11">
        <v>0</v>
      </c>
      <c r="AT102" s="11">
        <v>0</v>
      </c>
      <c r="AU102" s="11">
        <v>0</v>
      </c>
      <c r="AV102" s="18">
        <v>0</v>
      </c>
      <c r="AW102" s="58"/>
    </row>
    <row r="103" spans="2:49" hidden="1" outlineLevel="1">
      <c r="B103" s="27" t="s">
        <v>107</v>
      </c>
      <c r="C103" s="21">
        <f t="shared" si="53"/>
        <v>0</v>
      </c>
      <c r="D103" s="36">
        <f t="shared" si="54"/>
        <v>0</v>
      </c>
      <c r="E103" s="36">
        <f t="shared" si="55"/>
        <v>0</v>
      </c>
      <c r="F103" s="36">
        <f t="shared" si="56"/>
        <v>0</v>
      </c>
      <c r="G103" s="36">
        <f t="shared" si="57"/>
        <v>45546.19999999999</v>
      </c>
      <c r="H103" s="36">
        <f t="shared" si="58"/>
        <v>439</v>
      </c>
      <c r="I103" s="47">
        <f t="shared" si="59"/>
        <v>0</v>
      </c>
      <c r="J103" s="40"/>
      <c r="K103" s="21">
        <v>0</v>
      </c>
      <c r="L103" s="11">
        <f t="shared" si="60"/>
        <v>0</v>
      </c>
      <c r="M103" s="11">
        <v>0</v>
      </c>
      <c r="N103" s="11">
        <v>0</v>
      </c>
      <c r="O103" s="22">
        <v>0</v>
      </c>
      <c r="P103" s="21">
        <v>0</v>
      </c>
      <c r="Q103" s="11">
        <f t="shared" si="61"/>
        <v>0</v>
      </c>
      <c r="R103" s="11">
        <v>0</v>
      </c>
      <c r="S103" s="11">
        <v>0</v>
      </c>
      <c r="T103" s="22">
        <v>0</v>
      </c>
      <c r="U103" s="21">
        <v>0</v>
      </c>
      <c r="V103" s="11">
        <f t="shared" si="62"/>
        <v>0</v>
      </c>
      <c r="W103" s="11">
        <v>0</v>
      </c>
      <c r="X103" s="22">
        <v>0</v>
      </c>
      <c r="Y103" s="21">
        <v>0</v>
      </c>
      <c r="Z103" s="11">
        <f t="shared" si="63"/>
        <v>0</v>
      </c>
      <c r="AA103" s="11">
        <v>0</v>
      </c>
      <c r="AB103" s="11">
        <v>0</v>
      </c>
      <c r="AC103" s="11">
        <v>0</v>
      </c>
      <c r="AD103" s="22">
        <v>0</v>
      </c>
      <c r="AE103" s="21">
        <v>45546.19999999999</v>
      </c>
      <c r="AF103" s="11">
        <f t="shared" si="64"/>
        <v>0</v>
      </c>
      <c r="AG103" s="11">
        <v>0</v>
      </c>
      <c r="AH103" s="11">
        <v>0</v>
      </c>
      <c r="AI103" s="11">
        <v>0</v>
      </c>
      <c r="AJ103" s="22">
        <v>0</v>
      </c>
      <c r="AK103" s="21">
        <v>439</v>
      </c>
      <c r="AL103" s="11">
        <f t="shared" si="65"/>
        <v>0</v>
      </c>
      <c r="AM103" s="11">
        <v>0</v>
      </c>
      <c r="AN103" s="11">
        <v>0</v>
      </c>
      <c r="AO103" s="11">
        <v>0</v>
      </c>
      <c r="AP103" s="22">
        <v>0</v>
      </c>
      <c r="AQ103" s="21">
        <v>0</v>
      </c>
      <c r="AR103" s="11">
        <f t="shared" si="66"/>
        <v>0</v>
      </c>
      <c r="AS103" s="11">
        <v>0</v>
      </c>
      <c r="AT103" s="11">
        <v>0</v>
      </c>
      <c r="AU103" s="11">
        <v>0</v>
      </c>
      <c r="AV103" s="18">
        <v>0</v>
      </c>
      <c r="AW103" s="58"/>
    </row>
    <row r="104" spans="2:49" hidden="1" outlineLevel="1">
      <c r="B104" s="27" t="s">
        <v>108</v>
      </c>
      <c r="C104" s="21">
        <f t="shared" si="53"/>
        <v>0</v>
      </c>
      <c r="D104" s="36">
        <f t="shared" si="54"/>
        <v>0</v>
      </c>
      <c r="E104" s="36">
        <f t="shared" si="55"/>
        <v>0</v>
      </c>
      <c r="F104" s="36">
        <f t="shared" si="56"/>
        <v>0</v>
      </c>
      <c r="G104" s="36">
        <f t="shared" si="57"/>
        <v>903.03</v>
      </c>
      <c r="H104" s="36">
        <f t="shared" si="58"/>
        <v>0</v>
      </c>
      <c r="I104" s="47">
        <f t="shared" si="59"/>
        <v>0</v>
      </c>
      <c r="J104" s="40"/>
      <c r="K104" s="21">
        <v>0</v>
      </c>
      <c r="L104" s="11">
        <f t="shared" si="60"/>
        <v>0</v>
      </c>
      <c r="M104" s="11">
        <v>0</v>
      </c>
      <c r="N104" s="11">
        <v>0</v>
      </c>
      <c r="O104" s="22">
        <v>0</v>
      </c>
      <c r="P104" s="21">
        <v>0</v>
      </c>
      <c r="Q104" s="11">
        <f t="shared" si="61"/>
        <v>0</v>
      </c>
      <c r="R104" s="11">
        <v>0</v>
      </c>
      <c r="S104" s="11">
        <v>0</v>
      </c>
      <c r="T104" s="22">
        <v>0</v>
      </c>
      <c r="U104" s="21">
        <v>0</v>
      </c>
      <c r="V104" s="11">
        <f t="shared" si="62"/>
        <v>0</v>
      </c>
      <c r="W104" s="11">
        <v>0</v>
      </c>
      <c r="X104" s="22">
        <v>0</v>
      </c>
      <c r="Y104" s="21">
        <v>0</v>
      </c>
      <c r="Z104" s="11">
        <f t="shared" si="63"/>
        <v>0</v>
      </c>
      <c r="AA104" s="11">
        <v>0</v>
      </c>
      <c r="AB104" s="11">
        <v>0</v>
      </c>
      <c r="AC104" s="11">
        <v>0</v>
      </c>
      <c r="AD104" s="22">
        <v>0</v>
      </c>
      <c r="AE104" s="21">
        <v>903.03</v>
      </c>
      <c r="AF104" s="11">
        <f t="shared" si="64"/>
        <v>0</v>
      </c>
      <c r="AG104" s="11">
        <v>0</v>
      </c>
      <c r="AH104" s="11">
        <v>0</v>
      </c>
      <c r="AI104" s="11">
        <v>0</v>
      </c>
      <c r="AJ104" s="22">
        <v>0</v>
      </c>
      <c r="AK104" s="21">
        <v>0</v>
      </c>
      <c r="AL104" s="11">
        <f t="shared" si="65"/>
        <v>0</v>
      </c>
      <c r="AM104" s="11">
        <v>0</v>
      </c>
      <c r="AN104" s="11">
        <v>0</v>
      </c>
      <c r="AO104" s="11">
        <v>0</v>
      </c>
      <c r="AP104" s="22">
        <v>0</v>
      </c>
      <c r="AQ104" s="21">
        <v>0</v>
      </c>
      <c r="AR104" s="11">
        <f t="shared" si="66"/>
        <v>0</v>
      </c>
      <c r="AS104" s="11">
        <v>0</v>
      </c>
      <c r="AT104" s="11">
        <v>0</v>
      </c>
      <c r="AU104" s="11">
        <v>0</v>
      </c>
      <c r="AV104" s="18">
        <v>0</v>
      </c>
      <c r="AW104" s="58"/>
    </row>
    <row r="105" spans="2:49" hidden="1" outlineLevel="1">
      <c r="B105" s="27" t="s">
        <v>109</v>
      </c>
      <c r="C105" s="21">
        <f t="shared" si="53"/>
        <v>0</v>
      </c>
      <c r="D105" s="36">
        <f t="shared" si="54"/>
        <v>0</v>
      </c>
      <c r="E105" s="36">
        <f t="shared" si="55"/>
        <v>0</v>
      </c>
      <c r="F105" s="36">
        <f t="shared" si="56"/>
        <v>151066</v>
      </c>
      <c r="G105" s="36">
        <f t="shared" si="57"/>
        <v>161.60999999998603</v>
      </c>
      <c r="H105" s="36">
        <f t="shared" si="58"/>
        <v>0</v>
      </c>
      <c r="I105" s="47">
        <f t="shared" si="59"/>
        <v>0</v>
      </c>
      <c r="J105" s="40"/>
      <c r="K105" s="21">
        <v>0</v>
      </c>
      <c r="L105" s="11">
        <f t="shared" si="60"/>
        <v>0</v>
      </c>
      <c r="M105" s="11">
        <v>0</v>
      </c>
      <c r="N105" s="11">
        <v>0</v>
      </c>
      <c r="O105" s="22">
        <v>0</v>
      </c>
      <c r="P105" s="21">
        <v>0</v>
      </c>
      <c r="Q105" s="11">
        <f t="shared" si="61"/>
        <v>0</v>
      </c>
      <c r="R105" s="11">
        <v>0</v>
      </c>
      <c r="S105" s="11">
        <v>0</v>
      </c>
      <c r="T105" s="22">
        <v>0</v>
      </c>
      <c r="U105" s="21">
        <v>0</v>
      </c>
      <c r="V105" s="11">
        <f t="shared" si="62"/>
        <v>0</v>
      </c>
      <c r="W105" s="11">
        <v>0</v>
      </c>
      <c r="X105" s="22">
        <v>0</v>
      </c>
      <c r="Y105" s="21">
        <v>0</v>
      </c>
      <c r="Z105" s="11">
        <f t="shared" si="63"/>
        <v>151066</v>
      </c>
      <c r="AA105" s="11">
        <v>151066</v>
      </c>
      <c r="AB105" s="11">
        <v>0</v>
      </c>
      <c r="AC105" s="11">
        <v>0</v>
      </c>
      <c r="AD105" s="22">
        <v>0</v>
      </c>
      <c r="AE105" s="21">
        <v>0</v>
      </c>
      <c r="AF105" s="11">
        <f t="shared" si="64"/>
        <v>161.60999999998603</v>
      </c>
      <c r="AG105" s="11">
        <v>161.60999999998603</v>
      </c>
      <c r="AH105" s="11">
        <v>0</v>
      </c>
      <c r="AI105" s="11">
        <v>0</v>
      </c>
      <c r="AJ105" s="22">
        <v>0</v>
      </c>
      <c r="AK105" s="21">
        <v>0</v>
      </c>
      <c r="AL105" s="11">
        <f t="shared" si="65"/>
        <v>0</v>
      </c>
      <c r="AM105" s="11">
        <v>0</v>
      </c>
      <c r="AN105" s="11">
        <v>0</v>
      </c>
      <c r="AO105" s="11">
        <v>0</v>
      </c>
      <c r="AP105" s="22">
        <v>0</v>
      </c>
      <c r="AQ105" s="21">
        <v>0</v>
      </c>
      <c r="AR105" s="11">
        <f t="shared" si="66"/>
        <v>0</v>
      </c>
      <c r="AS105" s="11">
        <v>0</v>
      </c>
      <c r="AT105" s="11">
        <v>0</v>
      </c>
      <c r="AU105" s="11">
        <v>0</v>
      </c>
      <c r="AV105" s="18">
        <v>0</v>
      </c>
      <c r="AW105" s="58"/>
    </row>
    <row r="106" spans="2:49" hidden="1" outlineLevel="1">
      <c r="B106" s="27" t="s">
        <v>110</v>
      </c>
      <c r="C106" s="21">
        <f t="shared" si="53"/>
        <v>0</v>
      </c>
      <c r="D106" s="36">
        <f t="shared" si="54"/>
        <v>0</v>
      </c>
      <c r="E106" s="36">
        <f t="shared" si="55"/>
        <v>0</v>
      </c>
      <c r="F106" s="36">
        <f t="shared" si="56"/>
        <v>0</v>
      </c>
      <c r="G106" s="36">
        <f t="shared" si="57"/>
        <v>168880.6</v>
      </c>
      <c r="H106" s="36">
        <f t="shared" si="58"/>
        <v>0</v>
      </c>
      <c r="I106" s="47">
        <f t="shared" si="59"/>
        <v>0</v>
      </c>
      <c r="J106" s="40"/>
      <c r="K106" s="21">
        <v>0</v>
      </c>
      <c r="L106" s="11">
        <f t="shared" si="60"/>
        <v>0</v>
      </c>
      <c r="M106" s="11">
        <v>0</v>
      </c>
      <c r="N106" s="11">
        <v>0</v>
      </c>
      <c r="O106" s="22">
        <v>0</v>
      </c>
      <c r="P106" s="21">
        <v>0</v>
      </c>
      <c r="Q106" s="11">
        <f t="shared" si="61"/>
        <v>0</v>
      </c>
      <c r="R106" s="11">
        <v>0</v>
      </c>
      <c r="S106" s="11">
        <v>0</v>
      </c>
      <c r="T106" s="22">
        <v>0</v>
      </c>
      <c r="U106" s="21">
        <v>0</v>
      </c>
      <c r="V106" s="11">
        <f t="shared" si="62"/>
        <v>0</v>
      </c>
      <c r="W106" s="11">
        <v>0</v>
      </c>
      <c r="X106" s="22">
        <v>0</v>
      </c>
      <c r="Y106" s="21">
        <v>0</v>
      </c>
      <c r="Z106" s="11">
        <f t="shared" si="63"/>
        <v>0</v>
      </c>
      <c r="AA106" s="11">
        <v>0</v>
      </c>
      <c r="AB106" s="11">
        <v>0</v>
      </c>
      <c r="AC106" s="11">
        <v>0</v>
      </c>
      <c r="AD106" s="22">
        <v>0</v>
      </c>
      <c r="AE106" s="21">
        <v>0</v>
      </c>
      <c r="AF106" s="11">
        <f t="shared" si="64"/>
        <v>168880.6</v>
      </c>
      <c r="AG106" s="11">
        <v>108167.04000000001</v>
      </c>
      <c r="AH106" s="11">
        <v>0</v>
      </c>
      <c r="AI106" s="11">
        <v>0</v>
      </c>
      <c r="AJ106" s="22">
        <v>60713.560000000005</v>
      </c>
      <c r="AK106" s="21">
        <v>0</v>
      </c>
      <c r="AL106" s="11">
        <f t="shared" si="65"/>
        <v>0</v>
      </c>
      <c r="AM106" s="11">
        <v>92993.849999999977</v>
      </c>
      <c r="AN106" s="11">
        <v>0</v>
      </c>
      <c r="AO106" s="11">
        <v>0</v>
      </c>
      <c r="AP106" s="22">
        <v>-92993.85</v>
      </c>
      <c r="AQ106" s="21">
        <v>0</v>
      </c>
      <c r="AR106" s="11">
        <f t="shared" si="66"/>
        <v>0</v>
      </c>
      <c r="AS106" s="11">
        <v>0</v>
      </c>
      <c r="AT106" s="11">
        <v>0</v>
      </c>
      <c r="AU106" s="11">
        <v>0</v>
      </c>
      <c r="AV106" s="18">
        <v>0</v>
      </c>
      <c r="AW106" s="58"/>
    </row>
    <row r="107" spans="2:49" hidden="1" outlineLevel="1">
      <c r="B107" s="27" t="s">
        <v>111</v>
      </c>
      <c r="C107" s="21">
        <f t="shared" si="53"/>
        <v>0</v>
      </c>
      <c r="D107" s="36">
        <f t="shared" si="54"/>
        <v>0</v>
      </c>
      <c r="E107" s="36">
        <f t="shared" si="55"/>
        <v>0</v>
      </c>
      <c r="F107" s="36">
        <f t="shared" si="56"/>
        <v>0</v>
      </c>
      <c r="G107" s="36">
        <f t="shared" si="57"/>
        <v>11602.94</v>
      </c>
      <c r="H107" s="36">
        <f t="shared" si="58"/>
        <v>0</v>
      </c>
      <c r="I107" s="47">
        <f t="shared" si="59"/>
        <v>0</v>
      </c>
      <c r="J107" s="40"/>
      <c r="K107" s="21">
        <v>0</v>
      </c>
      <c r="L107" s="11">
        <f t="shared" si="60"/>
        <v>0</v>
      </c>
      <c r="M107" s="11">
        <v>0</v>
      </c>
      <c r="N107" s="11">
        <v>0</v>
      </c>
      <c r="O107" s="22">
        <v>0</v>
      </c>
      <c r="P107" s="21">
        <v>0</v>
      </c>
      <c r="Q107" s="11">
        <f t="shared" si="61"/>
        <v>0</v>
      </c>
      <c r="R107" s="11">
        <v>0</v>
      </c>
      <c r="S107" s="11">
        <v>0</v>
      </c>
      <c r="T107" s="22">
        <v>0</v>
      </c>
      <c r="U107" s="21">
        <v>0</v>
      </c>
      <c r="V107" s="11">
        <f t="shared" si="62"/>
        <v>0</v>
      </c>
      <c r="W107" s="11">
        <v>0</v>
      </c>
      <c r="X107" s="22">
        <v>0</v>
      </c>
      <c r="Y107" s="21">
        <v>0</v>
      </c>
      <c r="Z107" s="11">
        <f t="shared" si="63"/>
        <v>0</v>
      </c>
      <c r="AA107" s="11">
        <v>0</v>
      </c>
      <c r="AB107" s="11">
        <v>0</v>
      </c>
      <c r="AC107" s="11">
        <v>0</v>
      </c>
      <c r="AD107" s="22">
        <v>0</v>
      </c>
      <c r="AE107" s="21">
        <v>11602.94</v>
      </c>
      <c r="AF107" s="11">
        <f t="shared" si="64"/>
        <v>0</v>
      </c>
      <c r="AG107" s="11">
        <v>0</v>
      </c>
      <c r="AH107" s="11">
        <v>0</v>
      </c>
      <c r="AI107" s="11">
        <v>0</v>
      </c>
      <c r="AJ107" s="22">
        <v>0</v>
      </c>
      <c r="AK107" s="21">
        <v>0</v>
      </c>
      <c r="AL107" s="11">
        <f t="shared" si="65"/>
        <v>0</v>
      </c>
      <c r="AM107" s="11">
        <v>0</v>
      </c>
      <c r="AN107" s="11">
        <v>0</v>
      </c>
      <c r="AO107" s="11">
        <v>0</v>
      </c>
      <c r="AP107" s="22">
        <v>0</v>
      </c>
      <c r="AQ107" s="21">
        <v>0</v>
      </c>
      <c r="AR107" s="11">
        <f t="shared" si="66"/>
        <v>0</v>
      </c>
      <c r="AS107" s="11">
        <v>0</v>
      </c>
      <c r="AT107" s="11">
        <v>0</v>
      </c>
      <c r="AU107" s="11">
        <v>0</v>
      </c>
      <c r="AV107" s="18">
        <v>0</v>
      </c>
      <c r="AW107" s="58"/>
    </row>
    <row r="108" spans="2:49" hidden="1" outlineLevel="1">
      <c r="B108" s="27" t="s">
        <v>112</v>
      </c>
      <c r="C108" s="21">
        <f t="shared" si="53"/>
        <v>0</v>
      </c>
      <c r="D108" s="36">
        <f t="shared" si="54"/>
        <v>0</v>
      </c>
      <c r="E108" s="36">
        <f t="shared" si="55"/>
        <v>0</v>
      </c>
      <c r="F108" s="36">
        <f t="shared" si="56"/>
        <v>0</v>
      </c>
      <c r="G108" s="36">
        <f t="shared" si="57"/>
        <v>46730.79</v>
      </c>
      <c r="H108" s="36">
        <f t="shared" si="58"/>
        <v>0</v>
      </c>
      <c r="I108" s="47">
        <f t="shared" si="59"/>
        <v>0</v>
      </c>
      <c r="J108" s="40"/>
      <c r="K108" s="21">
        <v>0</v>
      </c>
      <c r="L108" s="11">
        <f t="shared" si="60"/>
        <v>0</v>
      </c>
      <c r="M108" s="11">
        <v>0</v>
      </c>
      <c r="N108" s="11">
        <v>0</v>
      </c>
      <c r="O108" s="22">
        <v>0</v>
      </c>
      <c r="P108" s="21">
        <v>0</v>
      </c>
      <c r="Q108" s="11">
        <f t="shared" si="61"/>
        <v>0</v>
      </c>
      <c r="R108" s="11">
        <v>0</v>
      </c>
      <c r="S108" s="11">
        <v>0</v>
      </c>
      <c r="T108" s="22">
        <v>0</v>
      </c>
      <c r="U108" s="21">
        <v>0</v>
      </c>
      <c r="V108" s="11">
        <f t="shared" si="62"/>
        <v>0</v>
      </c>
      <c r="W108" s="11">
        <v>0</v>
      </c>
      <c r="X108" s="22">
        <v>0</v>
      </c>
      <c r="Y108" s="21">
        <v>0</v>
      </c>
      <c r="Z108" s="11">
        <f t="shared" si="63"/>
        <v>0</v>
      </c>
      <c r="AA108" s="11">
        <v>0</v>
      </c>
      <c r="AB108" s="11">
        <v>0</v>
      </c>
      <c r="AC108" s="11">
        <v>0</v>
      </c>
      <c r="AD108" s="22">
        <v>0</v>
      </c>
      <c r="AE108" s="21">
        <v>46730.79</v>
      </c>
      <c r="AF108" s="11">
        <f t="shared" si="64"/>
        <v>0</v>
      </c>
      <c r="AG108" s="11">
        <v>0</v>
      </c>
      <c r="AH108" s="11">
        <v>0</v>
      </c>
      <c r="AI108" s="11">
        <v>0</v>
      </c>
      <c r="AJ108" s="22">
        <v>0</v>
      </c>
      <c r="AK108" s="21">
        <v>0</v>
      </c>
      <c r="AL108" s="11">
        <f t="shared" si="65"/>
        <v>0</v>
      </c>
      <c r="AM108" s="11">
        <v>0</v>
      </c>
      <c r="AN108" s="11">
        <v>0</v>
      </c>
      <c r="AO108" s="11">
        <v>0</v>
      </c>
      <c r="AP108" s="22">
        <v>0</v>
      </c>
      <c r="AQ108" s="21">
        <v>0</v>
      </c>
      <c r="AR108" s="11">
        <f t="shared" si="66"/>
        <v>0</v>
      </c>
      <c r="AS108" s="11">
        <v>0</v>
      </c>
      <c r="AT108" s="11">
        <v>0</v>
      </c>
      <c r="AU108" s="11">
        <v>0</v>
      </c>
      <c r="AV108" s="18">
        <v>0</v>
      </c>
      <c r="AW108" s="58"/>
    </row>
    <row r="109" spans="2:49" hidden="1" outlineLevel="1">
      <c r="B109" s="27" t="s">
        <v>113</v>
      </c>
      <c r="C109" s="21">
        <f t="shared" si="53"/>
        <v>0</v>
      </c>
      <c r="D109" s="36">
        <f t="shared" si="54"/>
        <v>0</v>
      </c>
      <c r="E109" s="36">
        <f t="shared" si="55"/>
        <v>0</v>
      </c>
      <c r="F109" s="36">
        <f t="shared" si="56"/>
        <v>0</v>
      </c>
      <c r="G109" s="36">
        <f t="shared" si="57"/>
        <v>1080.48</v>
      </c>
      <c r="H109" s="36">
        <f t="shared" si="58"/>
        <v>0</v>
      </c>
      <c r="I109" s="47">
        <f t="shared" si="59"/>
        <v>0</v>
      </c>
      <c r="J109" s="40"/>
      <c r="K109" s="21">
        <v>0</v>
      </c>
      <c r="L109" s="11">
        <f t="shared" si="60"/>
        <v>0</v>
      </c>
      <c r="M109" s="11">
        <v>0</v>
      </c>
      <c r="N109" s="11">
        <v>0</v>
      </c>
      <c r="O109" s="22">
        <v>0</v>
      </c>
      <c r="P109" s="21">
        <v>0</v>
      </c>
      <c r="Q109" s="11">
        <f t="shared" si="61"/>
        <v>0</v>
      </c>
      <c r="R109" s="11">
        <v>0</v>
      </c>
      <c r="S109" s="11">
        <v>0</v>
      </c>
      <c r="T109" s="22">
        <v>0</v>
      </c>
      <c r="U109" s="21">
        <v>0</v>
      </c>
      <c r="V109" s="11">
        <f t="shared" si="62"/>
        <v>0</v>
      </c>
      <c r="W109" s="11">
        <v>0</v>
      </c>
      <c r="X109" s="22">
        <v>0</v>
      </c>
      <c r="Y109" s="21">
        <v>0</v>
      </c>
      <c r="Z109" s="11">
        <f t="shared" si="63"/>
        <v>0</v>
      </c>
      <c r="AA109" s="11">
        <v>0</v>
      </c>
      <c r="AB109" s="11">
        <v>0</v>
      </c>
      <c r="AC109" s="11">
        <v>0</v>
      </c>
      <c r="AD109" s="22">
        <v>0</v>
      </c>
      <c r="AE109" s="21">
        <v>1080.48</v>
      </c>
      <c r="AF109" s="11">
        <f t="shared" si="64"/>
        <v>0</v>
      </c>
      <c r="AG109" s="11">
        <v>0</v>
      </c>
      <c r="AH109" s="11">
        <v>0</v>
      </c>
      <c r="AI109" s="11">
        <v>0</v>
      </c>
      <c r="AJ109" s="22">
        <v>0</v>
      </c>
      <c r="AK109" s="21">
        <v>0</v>
      </c>
      <c r="AL109" s="11">
        <f t="shared" si="65"/>
        <v>0</v>
      </c>
      <c r="AM109" s="11">
        <v>0</v>
      </c>
      <c r="AN109" s="11">
        <v>0</v>
      </c>
      <c r="AO109" s="11">
        <v>0</v>
      </c>
      <c r="AP109" s="22">
        <v>0</v>
      </c>
      <c r="AQ109" s="21">
        <v>0</v>
      </c>
      <c r="AR109" s="11">
        <f t="shared" si="66"/>
        <v>0</v>
      </c>
      <c r="AS109" s="11">
        <v>0</v>
      </c>
      <c r="AT109" s="11">
        <v>0</v>
      </c>
      <c r="AU109" s="11">
        <v>0</v>
      </c>
      <c r="AV109" s="18">
        <v>0</v>
      </c>
      <c r="AW109" s="58"/>
    </row>
    <row r="110" spans="2:49" hidden="1" outlineLevel="1">
      <c r="B110" s="27" t="s">
        <v>114</v>
      </c>
      <c r="C110" s="21">
        <f t="shared" si="53"/>
        <v>0</v>
      </c>
      <c r="D110" s="36">
        <f t="shared" si="54"/>
        <v>0</v>
      </c>
      <c r="E110" s="36">
        <f t="shared" si="55"/>
        <v>0</v>
      </c>
      <c r="F110" s="36">
        <f t="shared" si="56"/>
        <v>0</v>
      </c>
      <c r="G110" s="36">
        <f t="shared" si="57"/>
        <v>2012.3399999999997</v>
      </c>
      <c r="H110" s="36">
        <f t="shared" si="58"/>
        <v>0</v>
      </c>
      <c r="I110" s="47">
        <f t="shared" si="59"/>
        <v>0</v>
      </c>
      <c r="J110" s="40"/>
      <c r="K110" s="21">
        <v>0</v>
      </c>
      <c r="L110" s="11">
        <f t="shared" si="60"/>
        <v>0</v>
      </c>
      <c r="M110" s="11">
        <v>0</v>
      </c>
      <c r="N110" s="11">
        <v>0</v>
      </c>
      <c r="O110" s="22">
        <v>0</v>
      </c>
      <c r="P110" s="21">
        <v>0</v>
      </c>
      <c r="Q110" s="11">
        <f t="shared" si="61"/>
        <v>0</v>
      </c>
      <c r="R110" s="11">
        <v>0</v>
      </c>
      <c r="S110" s="11">
        <v>0</v>
      </c>
      <c r="T110" s="22">
        <v>0</v>
      </c>
      <c r="U110" s="21">
        <v>0</v>
      </c>
      <c r="V110" s="11">
        <f t="shared" si="62"/>
        <v>0</v>
      </c>
      <c r="W110" s="11">
        <v>0</v>
      </c>
      <c r="X110" s="22">
        <v>0</v>
      </c>
      <c r="Y110" s="21">
        <v>0</v>
      </c>
      <c r="Z110" s="11">
        <f t="shared" si="63"/>
        <v>0</v>
      </c>
      <c r="AA110" s="11">
        <v>0</v>
      </c>
      <c r="AB110" s="11">
        <v>0</v>
      </c>
      <c r="AC110" s="11">
        <v>0</v>
      </c>
      <c r="AD110" s="22">
        <v>0</v>
      </c>
      <c r="AE110" s="21">
        <v>2012.3399999999997</v>
      </c>
      <c r="AF110" s="11">
        <f t="shared" si="64"/>
        <v>0</v>
      </c>
      <c r="AG110" s="11">
        <v>0</v>
      </c>
      <c r="AH110" s="11">
        <v>0</v>
      </c>
      <c r="AI110" s="11">
        <v>0</v>
      </c>
      <c r="AJ110" s="22">
        <v>0</v>
      </c>
      <c r="AK110" s="21">
        <v>0</v>
      </c>
      <c r="AL110" s="11">
        <f t="shared" si="65"/>
        <v>0</v>
      </c>
      <c r="AM110" s="11">
        <v>0</v>
      </c>
      <c r="AN110" s="11">
        <v>0</v>
      </c>
      <c r="AO110" s="11">
        <v>0</v>
      </c>
      <c r="AP110" s="22">
        <v>0</v>
      </c>
      <c r="AQ110" s="21">
        <v>0</v>
      </c>
      <c r="AR110" s="11">
        <f t="shared" si="66"/>
        <v>0</v>
      </c>
      <c r="AS110" s="11">
        <v>0</v>
      </c>
      <c r="AT110" s="11">
        <v>0</v>
      </c>
      <c r="AU110" s="11">
        <v>0</v>
      </c>
      <c r="AV110" s="18">
        <v>0</v>
      </c>
      <c r="AW110" s="58"/>
    </row>
    <row r="111" spans="2:49" hidden="1" outlineLevel="1">
      <c r="B111" s="27" t="s">
        <v>115</v>
      </c>
      <c r="C111" s="21">
        <f t="shared" si="53"/>
        <v>0</v>
      </c>
      <c r="D111" s="36">
        <f t="shared" si="54"/>
        <v>7.815970093361102E-14</v>
      </c>
      <c r="E111" s="36">
        <f t="shared" si="55"/>
        <v>0</v>
      </c>
      <c r="F111" s="36">
        <f t="shared" si="56"/>
        <v>0</v>
      </c>
      <c r="G111" s="36">
        <f t="shared" si="57"/>
        <v>0</v>
      </c>
      <c r="H111" s="36">
        <f t="shared" si="58"/>
        <v>0</v>
      </c>
      <c r="I111" s="47">
        <f t="shared" si="59"/>
        <v>0</v>
      </c>
      <c r="J111" s="40"/>
      <c r="K111" s="21">
        <v>0</v>
      </c>
      <c r="L111" s="11">
        <f t="shared" si="60"/>
        <v>0</v>
      </c>
      <c r="M111" s="11">
        <v>0</v>
      </c>
      <c r="N111" s="11">
        <v>0</v>
      </c>
      <c r="O111" s="22">
        <v>0</v>
      </c>
      <c r="P111" s="21">
        <v>7.815970093361102E-14</v>
      </c>
      <c r="Q111" s="11">
        <f t="shared" si="61"/>
        <v>0</v>
      </c>
      <c r="R111" s="11">
        <v>0</v>
      </c>
      <c r="S111" s="11">
        <v>0</v>
      </c>
      <c r="T111" s="22">
        <v>0</v>
      </c>
      <c r="U111" s="21">
        <v>0</v>
      </c>
      <c r="V111" s="11">
        <f t="shared" si="62"/>
        <v>0</v>
      </c>
      <c r="W111" s="11">
        <v>0</v>
      </c>
      <c r="X111" s="22">
        <v>0</v>
      </c>
      <c r="Y111" s="21">
        <v>0</v>
      </c>
      <c r="Z111" s="11">
        <f t="shared" si="63"/>
        <v>0</v>
      </c>
      <c r="AA111" s="11">
        <v>0</v>
      </c>
      <c r="AB111" s="11">
        <v>0</v>
      </c>
      <c r="AC111" s="11">
        <v>0</v>
      </c>
      <c r="AD111" s="22">
        <v>0</v>
      </c>
      <c r="AE111" s="21">
        <v>0</v>
      </c>
      <c r="AF111" s="11">
        <f t="shared" si="64"/>
        <v>0</v>
      </c>
      <c r="AG111" s="11">
        <v>0</v>
      </c>
      <c r="AH111" s="11">
        <v>0</v>
      </c>
      <c r="AI111" s="11">
        <v>0</v>
      </c>
      <c r="AJ111" s="22">
        <v>0</v>
      </c>
      <c r="AK111" s="21">
        <v>0</v>
      </c>
      <c r="AL111" s="11">
        <f t="shared" si="65"/>
        <v>0</v>
      </c>
      <c r="AM111" s="11">
        <v>0</v>
      </c>
      <c r="AN111" s="11">
        <v>0</v>
      </c>
      <c r="AO111" s="11">
        <v>0</v>
      </c>
      <c r="AP111" s="22">
        <v>0</v>
      </c>
      <c r="AQ111" s="21">
        <v>0</v>
      </c>
      <c r="AR111" s="11">
        <f t="shared" si="66"/>
        <v>0</v>
      </c>
      <c r="AS111" s="11">
        <v>0</v>
      </c>
      <c r="AT111" s="11">
        <v>0</v>
      </c>
      <c r="AU111" s="11">
        <v>0</v>
      </c>
      <c r="AV111" s="18">
        <v>0</v>
      </c>
      <c r="AW111" s="58"/>
    </row>
    <row r="112" spans="2:49" hidden="1" outlineLevel="1">
      <c r="B112" s="27" t="s">
        <v>116</v>
      </c>
      <c r="C112" s="21">
        <f t="shared" si="53"/>
        <v>0</v>
      </c>
      <c r="D112" s="36">
        <f t="shared" si="54"/>
        <v>-6.9917405198793858E-12</v>
      </c>
      <c r="E112" s="36">
        <f t="shared" si="55"/>
        <v>0</v>
      </c>
      <c r="F112" s="36">
        <f t="shared" si="56"/>
        <v>0</v>
      </c>
      <c r="G112" s="36">
        <f t="shared" si="57"/>
        <v>0</v>
      </c>
      <c r="H112" s="36">
        <f t="shared" si="58"/>
        <v>0</v>
      </c>
      <c r="I112" s="47">
        <f t="shared" si="59"/>
        <v>0</v>
      </c>
      <c r="J112" s="40"/>
      <c r="K112" s="21">
        <v>0</v>
      </c>
      <c r="L112" s="11">
        <f t="shared" si="60"/>
        <v>0</v>
      </c>
      <c r="M112" s="11">
        <v>0</v>
      </c>
      <c r="N112" s="11">
        <v>0</v>
      </c>
      <c r="O112" s="22">
        <v>0</v>
      </c>
      <c r="P112" s="21">
        <v>-6.9917405198793858E-12</v>
      </c>
      <c r="Q112" s="11">
        <f t="shared" si="61"/>
        <v>0</v>
      </c>
      <c r="R112" s="11">
        <v>0</v>
      </c>
      <c r="S112" s="11">
        <v>0</v>
      </c>
      <c r="T112" s="22">
        <v>0</v>
      </c>
      <c r="U112" s="21">
        <v>0</v>
      </c>
      <c r="V112" s="11">
        <f t="shared" si="62"/>
        <v>0</v>
      </c>
      <c r="W112" s="11">
        <v>0</v>
      </c>
      <c r="X112" s="22">
        <v>0</v>
      </c>
      <c r="Y112" s="21">
        <v>0</v>
      </c>
      <c r="Z112" s="11">
        <f t="shared" si="63"/>
        <v>0</v>
      </c>
      <c r="AA112" s="11">
        <v>0</v>
      </c>
      <c r="AB112" s="11">
        <v>0</v>
      </c>
      <c r="AC112" s="11">
        <v>0</v>
      </c>
      <c r="AD112" s="22">
        <v>0</v>
      </c>
      <c r="AE112" s="21">
        <v>0</v>
      </c>
      <c r="AF112" s="11">
        <f t="shared" si="64"/>
        <v>0</v>
      </c>
      <c r="AG112" s="11">
        <v>0</v>
      </c>
      <c r="AH112" s="11">
        <v>0</v>
      </c>
      <c r="AI112" s="11">
        <v>0</v>
      </c>
      <c r="AJ112" s="22">
        <v>0</v>
      </c>
      <c r="AK112" s="21">
        <v>0</v>
      </c>
      <c r="AL112" s="11">
        <f t="shared" si="65"/>
        <v>0</v>
      </c>
      <c r="AM112" s="11">
        <v>0</v>
      </c>
      <c r="AN112" s="11">
        <v>0</v>
      </c>
      <c r="AO112" s="11">
        <v>0</v>
      </c>
      <c r="AP112" s="22">
        <v>0</v>
      </c>
      <c r="AQ112" s="21">
        <v>0</v>
      </c>
      <c r="AR112" s="11">
        <f t="shared" si="66"/>
        <v>0</v>
      </c>
      <c r="AS112" s="11">
        <v>0</v>
      </c>
      <c r="AT112" s="11">
        <v>0</v>
      </c>
      <c r="AU112" s="11">
        <v>0</v>
      </c>
      <c r="AV112" s="18">
        <v>0</v>
      </c>
      <c r="AW112" s="58"/>
    </row>
    <row r="113" spans="2:49" hidden="1" outlineLevel="1">
      <c r="B113" s="27" t="s">
        <v>117</v>
      </c>
      <c r="C113" s="21">
        <f t="shared" si="53"/>
        <v>0</v>
      </c>
      <c r="D113" s="36">
        <f t="shared" si="54"/>
        <v>0</v>
      </c>
      <c r="E113" s="36">
        <f t="shared" si="55"/>
        <v>5298.2199999999993</v>
      </c>
      <c r="F113" s="36">
        <f t="shared" si="56"/>
        <v>0</v>
      </c>
      <c r="G113" s="36">
        <f t="shared" si="57"/>
        <v>0</v>
      </c>
      <c r="H113" s="36">
        <f t="shared" si="58"/>
        <v>0</v>
      </c>
      <c r="I113" s="47">
        <f t="shared" si="59"/>
        <v>0</v>
      </c>
      <c r="J113" s="40"/>
      <c r="K113" s="21">
        <v>0</v>
      </c>
      <c r="L113" s="11">
        <f t="shared" si="60"/>
        <v>0</v>
      </c>
      <c r="M113" s="11">
        <v>0</v>
      </c>
      <c r="N113" s="11">
        <v>0</v>
      </c>
      <c r="O113" s="22">
        <v>0</v>
      </c>
      <c r="P113" s="21">
        <v>0</v>
      </c>
      <c r="Q113" s="11">
        <f t="shared" si="61"/>
        <v>0</v>
      </c>
      <c r="R113" s="11">
        <v>0</v>
      </c>
      <c r="S113" s="11">
        <v>0</v>
      </c>
      <c r="T113" s="22">
        <v>0</v>
      </c>
      <c r="U113" s="21">
        <v>5298.2199999999993</v>
      </c>
      <c r="V113" s="11">
        <f t="shared" si="62"/>
        <v>0</v>
      </c>
      <c r="W113" s="11">
        <v>0</v>
      </c>
      <c r="X113" s="22">
        <v>0</v>
      </c>
      <c r="Y113" s="21">
        <v>0</v>
      </c>
      <c r="Z113" s="11">
        <f t="shared" si="63"/>
        <v>0</v>
      </c>
      <c r="AA113" s="11">
        <v>0</v>
      </c>
      <c r="AB113" s="11">
        <v>0</v>
      </c>
      <c r="AC113" s="11">
        <v>0</v>
      </c>
      <c r="AD113" s="22">
        <v>0</v>
      </c>
      <c r="AE113" s="21">
        <v>0</v>
      </c>
      <c r="AF113" s="11">
        <f t="shared" si="64"/>
        <v>0</v>
      </c>
      <c r="AG113" s="11">
        <v>0</v>
      </c>
      <c r="AH113" s="11">
        <v>0</v>
      </c>
      <c r="AI113" s="11">
        <v>0</v>
      </c>
      <c r="AJ113" s="22">
        <v>0</v>
      </c>
      <c r="AK113" s="21">
        <v>0</v>
      </c>
      <c r="AL113" s="11">
        <f t="shared" si="65"/>
        <v>0</v>
      </c>
      <c r="AM113" s="11">
        <v>0</v>
      </c>
      <c r="AN113" s="11">
        <v>0</v>
      </c>
      <c r="AO113" s="11">
        <v>0</v>
      </c>
      <c r="AP113" s="22">
        <v>0</v>
      </c>
      <c r="AQ113" s="21">
        <v>0</v>
      </c>
      <c r="AR113" s="11">
        <f t="shared" si="66"/>
        <v>0</v>
      </c>
      <c r="AS113" s="11">
        <v>0</v>
      </c>
      <c r="AT113" s="11">
        <v>0</v>
      </c>
      <c r="AU113" s="11">
        <v>0</v>
      </c>
      <c r="AV113" s="18">
        <v>0</v>
      </c>
      <c r="AW113" s="58"/>
    </row>
    <row r="114" spans="2:49" hidden="1" outlineLevel="1">
      <c r="B114" s="27" t="s">
        <v>118</v>
      </c>
      <c r="C114" s="21">
        <f t="shared" si="53"/>
        <v>0</v>
      </c>
      <c r="D114" s="36">
        <f t="shared" si="54"/>
        <v>0</v>
      </c>
      <c r="E114" s="36">
        <f t="shared" si="55"/>
        <v>0</v>
      </c>
      <c r="F114" s="36">
        <f t="shared" si="56"/>
        <v>1367</v>
      </c>
      <c r="G114" s="36">
        <f t="shared" si="57"/>
        <v>0</v>
      </c>
      <c r="H114" s="36">
        <f t="shared" si="58"/>
        <v>0</v>
      </c>
      <c r="I114" s="47">
        <f t="shared" si="59"/>
        <v>0</v>
      </c>
      <c r="J114" s="40"/>
      <c r="K114" s="21">
        <v>0</v>
      </c>
      <c r="L114" s="11">
        <f t="shared" si="60"/>
        <v>0</v>
      </c>
      <c r="M114" s="11">
        <v>0</v>
      </c>
      <c r="N114" s="11">
        <v>0</v>
      </c>
      <c r="O114" s="22">
        <v>0</v>
      </c>
      <c r="P114" s="21">
        <v>0</v>
      </c>
      <c r="Q114" s="11">
        <f t="shared" si="61"/>
        <v>0</v>
      </c>
      <c r="R114" s="11">
        <v>0</v>
      </c>
      <c r="S114" s="11">
        <v>0</v>
      </c>
      <c r="T114" s="22">
        <v>0</v>
      </c>
      <c r="U114" s="21">
        <v>0</v>
      </c>
      <c r="V114" s="11">
        <f t="shared" si="62"/>
        <v>0</v>
      </c>
      <c r="W114" s="11">
        <v>0</v>
      </c>
      <c r="X114" s="22">
        <v>0</v>
      </c>
      <c r="Y114" s="21">
        <v>1367</v>
      </c>
      <c r="Z114" s="11">
        <f t="shared" si="63"/>
        <v>0</v>
      </c>
      <c r="AA114" s="11">
        <v>0</v>
      </c>
      <c r="AB114" s="11">
        <v>0</v>
      </c>
      <c r="AC114" s="11">
        <v>0</v>
      </c>
      <c r="AD114" s="22">
        <v>0</v>
      </c>
      <c r="AE114" s="21">
        <v>0</v>
      </c>
      <c r="AF114" s="11">
        <f t="shared" si="64"/>
        <v>0</v>
      </c>
      <c r="AG114" s="11">
        <v>0</v>
      </c>
      <c r="AH114" s="11">
        <v>0</v>
      </c>
      <c r="AI114" s="11">
        <v>0</v>
      </c>
      <c r="AJ114" s="22">
        <v>0</v>
      </c>
      <c r="AK114" s="21">
        <v>0</v>
      </c>
      <c r="AL114" s="11">
        <f t="shared" si="65"/>
        <v>0</v>
      </c>
      <c r="AM114" s="11">
        <v>0</v>
      </c>
      <c r="AN114" s="11">
        <v>0</v>
      </c>
      <c r="AO114" s="11">
        <v>0</v>
      </c>
      <c r="AP114" s="22">
        <v>0</v>
      </c>
      <c r="AQ114" s="21">
        <v>0</v>
      </c>
      <c r="AR114" s="11">
        <f t="shared" si="66"/>
        <v>0</v>
      </c>
      <c r="AS114" s="11">
        <v>0</v>
      </c>
      <c r="AT114" s="11">
        <v>0</v>
      </c>
      <c r="AU114" s="11">
        <v>0</v>
      </c>
      <c r="AV114" s="18">
        <v>0</v>
      </c>
      <c r="AW114" s="58"/>
    </row>
    <row r="115" spans="2:49" hidden="1" outlineLevel="1">
      <c r="B115" s="27" t="s">
        <v>119</v>
      </c>
      <c r="C115" s="21">
        <f t="shared" si="53"/>
        <v>0</v>
      </c>
      <c r="D115" s="36">
        <f t="shared" si="54"/>
        <v>0</v>
      </c>
      <c r="E115" s="36">
        <f t="shared" si="55"/>
        <v>0</v>
      </c>
      <c r="F115" s="36">
        <f t="shared" si="56"/>
        <v>0</v>
      </c>
      <c r="G115" s="36">
        <f t="shared" si="57"/>
        <v>1023.35</v>
      </c>
      <c r="H115" s="36">
        <f t="shared" si="58"/>
        <v>0</v>
      </c>
      <c r="I115" s="47">
        <f t="shared" si="59"/>
        <v>0</v>
      </c>
      <c r="J115" s="40"/>
      <c r="K115" s="21">
        <v>0</v>
      </c>
      <c r="L115" s="11">
        <f t="shared" si="60"/>
        <v>0</v>
      </c>
      <c r="M115" s="11">
        <v>0</v>
      </c>
      <c r="N115" s="11">
        <v>0</v>
      </c>
      <c r="O115" s="22">
        <v>0</v>
      </c>
      <c r="P115" s="21">
        <v>0</v>
      </c>
      <c r="Q115" s="11">
        <f t="shared" si="61"/>
        <v>0</v>
      </c>
      <c r="R115" s="11">
        <v>0</v>
      </c>
      <c r="S115" s="11">
        <v>0</v>
      </c>
      <c r="T115" s="22">
        <v>0</v>
      </c>
      <c r="U115" s="21">
        <v>0</v>
      </c>
      <c r="V115" s="11">
        <f t="shared" si="62"/>
        <v>0</v>
      </c>
      <c r="W115" s="11">
        <v>0</v>
      </c>
      <c r="X115" s="22">
        <v>0</v>
      </c>
      <c r="Y115" s="21">
        <v>0</v>
      </c>
      <c r="Z115" s="11">
        <f t="shared" si="63"/>
        <v>0</v>
      </c>
      <c r="AA115" s="11">
        <v>0</v>
      </c>
      <c r="AB115" s="11">
        <v>0</v>
      </c>
      <c r="AC115" s="11">
        <v>0</v>
      </c>
      <c r="AD115" s="22">
        <v>0</v>
      </c>
      <c r="AE115" s="21">
        <v>1023.35</v>
      </c>
      <c r="AF115" s="11">
        <f t="shared" si="64"/>
        <v>0</v>
      </c>
      <c r="AG115" s="11">
        <v>0</v>
      </c>
      <c r="AH115" s="11">
        <v>0</v>
      </c>
      <c r="AI115" s="11">
        <v>0</v>
      </c>
      <c r="AJ115" s="22">
        <v>0</v>
      </c>
      <c r="AK115" s="21">
        <v>0</v>
      </c>
      <c r="AL115" s="11">
        <f t="shared" si="65"/>
        <v>0</v>
      </c>
      <c r="AM115" s="11">
        <v>0</v>
      </c>
      <c r="AN115" s="11">
        <v>0</v>
      </c>
      <c r="AO115" s="11">
        <v>0</v>
      </c>
      <c r="AP115" s="22">
        <v>0</v>
      </c>
      <c r="AQ115" s="21">
        <v>0</v>
      </c>
      <c r="AR115" s="11">
        <f t="shared" si="66"/>
        <v>0</v>
      </c>
      <c r="AS115" s="11">
        <v>0</v>
      </c>
      <c r="AT115" s="11">
        <v>0</v>
      </c>
      <c r="AU115" s="11">
        <v>0</v>
      </c>
      <c r="AV115" s="18">
        <v>0</v>
      </c>
      <c r="AW115" s="58"/>
    </row>
    <row r="116" spans="2:49" hidden="1" outlineLevel="1">
      <c r="B116" s="27" t="s">
        <v>120</v>
      </c>
      <c r="C116" s="21">
        <f t="shared" si="53"/>
        <v>0</v>
      </c>
      <c r="D116" s="36">
        <f t="shared" si="54"/>
        <v>9025.5600000000013</v>
      </c>
      <c r="E116" s="36">
        <f t="shared" si="55"/>
        <v>230.5</v>
      </c>
      <c r="F116" s="36">
        <f t="shared" si="56"/>
        <v>0</v>
      </c>
      <c r="G116" s="36">
        <f t="shared" si="57"/>
        <v>0</v>
      </c>
      <c r="H116" s="36">
        <f t="shared" si="58"/>
        <v>0</v>
      </c>
      <c r="I116" s="47">
        <f t="shared" si="59"/>
        <v>0</v>
      </c>
      <c r="J116" s="40"/>
      <c r="K116" s="21">
        <v>0</v>
      </c>
      <c r="L116" s="11">
        <f t="shared" si="60"/>
        <v>0</v>
      </c>
      <c r="M116" s="11">
        <v>0</v>
      </c>
      <c r="N116" s="11">
        <v>0</v>
      </c>
      <c r="O116" s="22">
        <v>0</v>
      </c>
      <c r="P116" s="21">
        <v>9025.5600000000013</v>
      </c>
      <c r="Q116" s="11">
        <f t="shared" si="61"/>
        <v>0</v>
      </c>
      <c r="R116" s="11">
        <v>0</v>
      </c>
      <c r="S116" s="11">
        <v>0</v>
      </c>
      <c r="T116" s="22">
        <v>0</v>
      </c>
      <c r="U116" s="21">
        <v>230.5</v>
      </c>
      <c r="V116" s="11">
        <f t="shared" si="62"/>
        <v>0</v>
      </c>
      <c r="W116" s="11">
        <v>0</v>
      </c>
      <c r="X116" s="22">
        <v>0</v>
      </c>
      <c r="Y116" s="21">
        <v>0</v>
      </c>
      <c r="Z116" s="11">
        <f t="shared" si="63"/>
        <v>0</v>
      </c>
      <c r="AA116" s="11">
        <v>0</v>
      </c>
      <c r="AB116" s="11">
        <v>0</v>
      </c>
      <c r="AC116" s="11">
        <v>0</v>
      </c>
      <c r="AD116" s="22">
        <v>0</v>
      </c>
      <c r="AE116" s="21">
        <v>0</v>
      </c>
      <c r="AF116" s="11">
        <f t="shared" si="64"/>
        <v>0</v>
      </c>
      <c r="AG116" s="11">
        <v>0</v>
      </c>
      <c r="AH116" s="11">
        <v>0</v>
      </c>
      <c r="AI116" s="11">
        <v>0</v>
      </c>
      <c r="AJ116" s="22">
        <v>0</v>
      </c>
      <c r="AK116" s="21">
        <v>0</v>
      </c>
      <c r="AL116" s="11">
        <f t="shared" si="65"/>
        <v>0</v>
      </c>
      <c r="AM116" s="11">
        <v>0</v>
      </c>
      <c r="AN116" s="11">
        <v>0</v>
      </c>
      <c r="AO116" s="11">
        <v>0</v>
      </c>
      <c r="AP116" s="22">
        <v>0</v>
      </c>
      <c r="AQ116" s="21">
        <v>0</v>
      </c>
      <c r="AR116" s="11">
        <f t="shared" si="66"/>
        <v>0</v>
      </c>
      <c r="AS116" s="11">
        <v>0</v>
      </c>
      <c r="AT116" s="11">
        <v>0</v>
      </c>
      <c r="AU116" s="11">
        <v>0</v>
      </c>
      <c r="AV116" s="18">
        <v>0</v>
      </c>
      <c r="AW116" s="58"/>
    </row>
    <row r="117" spans="2:49" hidden="1" outlineLevel="1">
      <c r="B117" s="27" t="s">
        <v>121</v>
      </c>
      <c r="C117" s="21">
        <f t="shared" si="53"/>
        <v>0</v>
      </c>
      <c r="D117" s="36">
        <f t="shared" si="54"/>
        <v>0</v>
      </c>
      <c r="E117" s="36">
        <f t="shared" si="55"/>
        <v>0</v>
      </c>
      <c r="F117" s="36">
        <f t="shared" si="56"/>
        <v>16414.520000000011</v>
      </c>
      <c r="G117" s="36">
        <f t="shared" si="57"/>
        <v>0</v>
      </c>
      <c r="H117" s="36">
        <f t="shared" si="58"/>
        <v>0</v>
      </c>
      <c r="I117" s="47">
        <f t="shared" si="59"/>
        <v>0</v>
      </c>
      <c r="J117" s="40"/>
      <c r="K117" s="21">
        <v>0</v>
      </c>
      <c r="L117" s="11">
        <f t="shared" si="60"/>
        <v>0</v>
      </c>
      <c r="M117" s="11">
        <v>0</v>
      </c>
      <c r="N117" s="11">
        <v>0</v>
      </c>
      <c r="O117" s="22">
        <v>0</v>
      </c>
      <c r="P117" s="21">
        <v>0</v>
      </c>
      <c r="Q117" s="11">
        <f t="shared" si="61"/>
        <v>0</v>
      </c>
      <c r="R117" s="11">
        <v>0</v>
      </c>
      <c r="S117" s="11">
        <v>0</v>
      </c>
      <c r="T117" s="22">
        <v>0</v>
      </c>
      <c r="U117" s="21">
        <v>0</v>
      </c>
      <c r="V117" s="11">
        <f t="shared" si="62"/>
        <v>0</v>
      </c>
      <c r="W117" s="11">
        <v>0</v>
      </c>
      <c r="X117" s="22">
        <v>0</v>
      </c>
      <c r="Y117" s="21">
        <v>16414.520000000011</v>
      </c>
      <c r="Z117" s="11">
        <f t="shared" si="63"/>
        <v>0</v>
      </c>
      <c r="AA117" s="11">
        <v>0</v>
      </c>
      <c r="AB117" s="11">
        <v>0</v>
      </c>
      <c r="AC117" s="11">
        <v>0</v>
      </c>
      <c r="AD117" s="22">
        <v>0</v>
      </c>
      <c r="AE117" s="21">
        <v>0</v>
      </c>
      <c r="AF117" s="11">
        <f t="shared" si="64"/>
        <v>0</v>
      </c>
      <c r="AG117" s="11">
        <v>0</v>
      </c>
      <c r="AH117" s="11">
        <v>0</v>
      </c>
      <c r="AI117" s="11">
        <v>0</v>
      </c>
      <c r="AJ117" s="22">
        <v>0</v>
      </c>
      <c r="AK117" s="21">
        <v>0</v>
      </c>
      <c r="AL117" s="11">
        <f t="shared" si="65"/>
        <v>0</v>
      </c>
      <c r="AM117" s="11">
        <v>0</v>
      </c>
      <c r="AN117" s="11">
        <v>0</v>
      </c>
      <c r="AO117" s="11">
        <v>0</v>
      </c>
      <c r="AP117" s="22">
        <v>0</v>
      </c>
      <c r="AQ117" s="21">
        <v>0</v>
      </c>
      <c r="AR117" s="11">
        <f t="shared" si="66"/>
        <v>0</v>
      </c>
      <c r="AS117" s="11">
        <v>0</v>
      </c>
      <c r="AT117" s="11">
        <v>0</v>
      </c>
      <c r="AU117" s="11">
        <v>0</v>
      </c>
      <c r="AV117" s="18">
        <v>0</v>
      </c>
      <c r="AW117" s="58"/>
    </row>
    <row r="118" spans="2:49" hidden="1" outlineLevel="1">
      <c r="B118" s="27" t="s">
        <v>122</v>
      </c>
      <c r="C118" s="21">
        <f t="shared" si="53"/>
        <v>0</v>
      </c>
      <c r="D118" s="36">
        <f t="shared" si="54"/>
        <v>0</v>
      </c>
      <c r="E118" s="36">
        <f t="shared" si="55"/>
        <v>0</v>
      </c>
      <c r="F118" s="36">
        <f t="shared" si="56"/>
        <v>0</v>
      </c>
      <c r="G118" s="36">
        <f t="shared" si="57"/>
        <v>1531</v>
      </c>
      <c r="H118" s="36">
        <f t="shared" si="58"/>
        <v>0</v>
      </c>
      <c r="I118" s="47">
        <f t="shared" si="59"/>
        <v>0</v>
      </c>
      <c r="J118" s="40"/>
      <c r="K118" s="21">
        <v>0</v>
      </c>
      <c r="L118" s="11">
        <f t="shared" si="60"/>
        <v>0</v>
      </c>
      <c r="M118" s="11">
        <v>0</v>
      </c>
      <c r="N118" s="11">
        <v>0</v>
      </c>
      <c r="O118" s="22">
        <v>0</v>
      </c>
      <c r="P118" s="21">
        <v>0</v>
      </c>
      <c r="Q118" s="11">
        <f t="shared" si="61"/>
        <v>0</v>
      </c>
      <c r="R118" s="11">
        <v>0</v>
      </c>
      <c r="S118" s="11">
        <v>0</v>
      </c>
      <c r="T118" s="22">
        <v>0</v>
      </c>
      <c r="U118" s="21">
        <v>0</v>
      </c>
      <c r="V118" s="11">
        <f t="shared" si="62"/>
        <v>0</v>
      </c>
      <c r="W118" s="11">
        <v>0</v>
      </c>
      <c r="X118" s="22">
        <v>0</v>
      </c>
      <c r="Y118" s="21">
        <v>0</v>
      </c>
      <c r="Z118" s="11">
        <f t="shared" si="63"/>
        <v>0</v>
      </c>
      <c r="AA118" s="11">
        <v>0</v>
      </c>
      <c r="AB118" s="11">
        <v>0</v>
      </c>
      <c r="AC118" s="11">
        <v>0</v>
      </c>
      <c r="AD118" s="22">
        <v>0</v>
      </c>
      <c r="AE118" s="21">
        <v>1531</v>
      </c>
      <c r="AF118" s="11">
        <f t="shared" si="64"/>
        <v>0</v>
      </c>
      <c r="AG118" s="11">
        <v>0</v>
      </c>
      <c r="AH118" s="11">
        <v>0</v>
      </c>
      <c r="AI118" s="11">
        <v>0</v>
      </c>
      <c r="AJ118" s="22">
        <v>0</v>
      </c>
      <c r="AK118" s="21">
        <v>0</v>
      </c>
      <c r="AL118" s="11">
        <f t="shared" si="65"/>
        <v>0</v>
      </c>
      <c r="AM118" s="11">
        <v>0</v>
      </c>
      <c r="AN118" s="11">
        <v>0</v>
      </c>
      <c r="AO118" s="11">
        <v>0</v>
      </c>
      <c r="AP118" s="22">
        <v>0</v>
      </c>
      <c r="AQ118" s="21">
        <v>0</v>
      </c>
      <c r="AR118" s="11">
        <f t="shared" si="66"/>
        <v>0</v>
      </c>
      <c r="AS118" s="11">
        <v>0</v>
      </c>
      <c r="AT118" s="11">
        <v>0</v>
      </c>
      <c r="AU118" s="11">
        <v>0</v>
      </c>
      <c r="AV118" s="18">
        <v>0</v>
      </c>
      <c r="AW118" s="58"/>
    </row>
    <row r="119" spans="2:49" hidden="1" outlineLevel="1">
      <c r="B119" s="27" t="s">
        <v>123</v>
      </c>
      <c r="C119" s="21">
        <f t="shared" si="53"/>
        <v>0</v>
      </c>
      <c r="D119" s="36">
        <f t="shared" si="54"/>
        <v>5971.96</v>
      </c>
      <c r="E119" s="36">
        <f t="shared" si="55"/>
        <v>0</v>
      </c>
      <c r="F119" s="36">
        <f t="shared" si="56"/>
        <v>0</v>
      </c>
      <c r="G119" s="36">
        <f t="shared" si="57"/>
        <v>0</v>
      </c>
      <c r="H119" s="36">
        <f t="shared" si="58"/>
        <v>0</v>
      </c>
      <c r="I119" s="47">
        <f t="shared" si="59"/>
        <v>0</v>
      </c>
      <c r="J119" s="40"/>
      <c r="K119" s="21">
        <v>0</v>
      </c>
      <c r="L119" s="11">
        <f t="shared" si="60"/>
        <v>0</v>
      </c>
      <c r="M119" s="11">
        <v>0</v>
      </c>
      <c r="N119" s="11">
        <v>0</v>
      </c>
      <c r="O119" s="22">
        <v>0</v>
      </c>
      <c r="P119" s="21">
        <v>5971.96</v>
      </c>
      <c r="Q119" s="11">
        <f t="shared" si="61"/>
        <v>0</v>
      </c>
      <c r="R119" s="11">
        <v>0</v>
      </c>
      <c r="S119" s="11">
        <v>0</v>
      </c>
      <c r="T119" s="22">
        <v>0</v>
      </c>
      <c r="U119" s="21">
        <v>0</v>
      </c>
      <c r="V119" s="11">
        <f t="shared" si="62"/>
        <v>0</v>
      </c>
      <c r="W119" s="11">
        <v>0</v>
      </c>
      <c r="X119" s="22">
        <v>0</v>
      </c>
      <c r="Y119" s="21">
        <v>0</v>
      </c>
      <c r="Z119" s="11">
        <f t="shared" si="63"/>
        <v>0</v>
      </c>
      <c r="AA119" s="11">
        <v>0</v>
      </c>
      <c r="AB119" s="11">
        <v>0</v>
      </c>
      <c r="AC119" s="11">
        <v>0</v>
      </c>
      <c r="AD119" s="22">
        <v>0</v>
      </c>
      <c r="AE119" s="21">
        <v>0</v>
      </c>
      <c r="AF119" s="11">
        <f t="shared" si="64"/>
        <v>0</v>
      </c>
      <c r="AG119" s="11">
        <v>0</v>
      </c>
      <c r="AH119" s="11">
        <v>0</v>
      </c>
      <c r="AI119" s="11">
        <v>0</v>
      </c>
      <c r="AJ119" s="22">
        <v>0</v>
      </c>
      <c r="AK119" s="21">
        <v>0</v>
      </c>
      <c r="AL119" s="11">
        <f t="shared" si="65"/>
        <v>0</v>
      </c>
      <c r="AM119" s="11">
        <v>0</v>
      </c>
      <c r="AN119" s="11">
        <v>0</v>
      </c>
      <c r="AO119" s="11">
        <v>0</v>
      </c>
      <c r="AP119" s="22">
        <v>0</v>
      </c>
      <c r="AQ119" s="21">
        <v>0</v>
      </c>
      <c r="AR119" s="11">
        <f t="shared" si="66"/>
        <v>0</v>
      </c>
      <c r="AS119" s="11">
        <v>0</v>
      </c>
      <c r="AT119" s="11">
        <v>0</v>
      </c>
      <c r="AU119" s="11">
        <v>0</v>
      </c>
      <c r="AV119" s="18">
        <v>0</v>
      </c>
      <c r="AW119" s="58"/>
    </row>
    <row r="120" spans="2:49" hidden="1" outlineLevel="1">
      <c r="B120" s="27" t="s">
        <v>124</v>
      </c>
      <c r="C120" s="21">
        <f t="shared" si="53"/>
        <v>0</v>
      </c>
      <c r="D120" s="36">
        <f t="shared" si="54"/>
        <v>0</v>
      </c>
      <c r="E120" s="36">
        <f t="shared" si="55"/>
        <v>5703.24</v>
      </c>
      <c r="F120" s="36">
        <f t="shared" si="56"/>
        <v>0</v>
      </c>
      <c r="G120" s="36">
        <f t="shared" si="57"/>
        <v>0</v>
      </c>
      <c r="H120" s="36">
        <f t="shared" si="58"/>
        <v>0</v>
      </c>
      <c r="I120" s="47">
        <f t="shared" si="59"/>
        <v>0</v>
      </c>
      <c r="J120" s="40"/>
      <c r="K120" s="21">
        <v>0</v>
      </c>
      <c r="L120" s="11">
        <f t="shared" si="60"/>
        <v>0</v>
      </c>
      <c r="M120" s="11">
        <v>0</v>
      </c>
      <c r="N120" s="11">
        <v>0</v>
      </c>
      <c r="O120" s="22">
        <v>0</v>
      </c>
      <c r="P120" s="21">
        <v>0</v>
      </c>
      <c r="Q120" s="11">
        <f t="shared" si="61"/>
        <v>0</v>
      </c>
      <c r="R120" s="11">
        <v>0</v>
      </c>
      <c r="S120" s="11">
        <v>0</v>
      </c>
      <c r="T120" s="22">
        <v>0</v>
      </c>
      <c r="U120" s="21">
        <v>5703.24</v>
      </c>
      <c r="V120" s="11">
        <f t="shared" si="62"/>
        <v>0</v>
      </c>
      <c r="W120" s="11">
        <v>0</v>
      </c>
      <c r="X120" s="22">
        <v>0</v>
      </c>
      <c r="Y120" s="21">
        <v>0</v>
      </c>
      <c r="Z120" s="11">
        <f t="shared" si="63"/>
        <v>0</v>
      </c>
      <c r="AA120" s="11">
        <v>0</v>
      </c>
      <c r="AB120" s="11">
        <v>0</v>
      </c>
      <c r="AC120" s="11">
        <v>0</v>
      </c>
      <c r="AD120" s="22">
        <v>0</v>
      </c>
      <c r="AE120" s="21">
        <v>0</v>
      </c>
      <c r="AF120" s="11">
        <f t="shared" si="64"/>
        <v>0</v>
      </c>
      <c r="AG120" s="11">
        <v>0</v>
      </c>
      <c r="AH120" s="11">
        <v>0</v>
      </c>
      <c r="AI120" s="11">
        <v>0</v>
      </c>
      <c r="AJ120" s="22">
        <v>0</v>
      </c>
      <c r="AK120" s="21">
        <v>0</v>
      </c>
      <c r="AL120" s="11">
        <f t="shared" si="65"/>
        <v>0</v>
      </c>
      <c r="AM120" s="11">
        <v>0</v>
      </c>
      <c r="AN120" s="11">
        <v>0</v>
      </c>
      <c r="AO120" s="11">
        <v>0</v>
      </c>
      <c r="AP120" s="22">
        <v>0</v>
      </c>
      <c r="AQ120" s="21">
        <v>0</v>
      </c>
      <c r="AR120" s="11">
        <f t="shared" si="66"/>
        <v>0</v>
      </c>
      <c r="AS120" s="11">
        <v>0</v>
      </c>
      <c r="AT120" s="11">
        <v>0</v>
      </c>
      <c r="AU120" s="11">
        <v>0</v>
      </c>
      <c r="AV120" s="18">
        <v>0</v>
      </c>
      <c r="AW120" s="58"/>
    </row>
    <row r="121" spans="2:49" hidden="1" outlineLevel="1">
      <c r="B121" s="27" t="s">
        <v>125</v>
      </c>
      <c r="C121" s="21">
        <f t="shared" si="53"/>
        <v>0</v>
      </c>
      <c r="D121" s="36">
        <f t="shared" si="54"/>
        <v>0</v>
      </c>
      <c r="E121" s="36">
        <f t="shared" si="55"/>
        <v>0</v>
      </c>
      <c r="F121" s="36">
        <f t="shared" si="56"/>
        <v>5339.77</v>
      </c>
      <c r="G121" s="36">
        <f t="shared" si="57"/>
        <v>0</v>
      </c>
      <c r="H121" s="36">
        <f t="shared" si="58"/>
        <v>0</v>
      </c>
      <c r="I121" s="47">
        <f t="shared" si="59"/>
        <v>0</v>
      </c>
      <c r="J121" s="40"/>
      <c r="K121" s="21">
        <v>0</v>
      </c>
      <c r="L121" s="11">
        <f t="shared" si="60"/>
        <v>0</v>
      </c>
      <c r="M121" s="11">
        <v>0</v>
      </c>
      <c r="N121" s="11">
        <v>0</v>
      </c>
      <c r="O121" s="22">
        <v>0</v>
      </c>
      <c r="P121" s="21">
        <v>0</v>
      </c>
      <c r="Q121" s="11">
        <f t="shared" si="61"/>
        <v>0</v>
      </c>
      <c r="R121" s="11">
        <v>0</v>
      </c>
      <c r="S121" s="11">
        <v>0</v>
      </c>
      <c r="T121" s="22">
        <v>0</v>
      </c>
      <c r="U121" s="21">
        <v>0</v>
      </c>
      <c r="V121" s="11">
        <f t="shared" si="62"/>
        <v>0</v>
      </c>
      <c r="W121" s="11">
        <v>0</v>
      </c>
      <c r="X121" s="22">
        <v>0</v>
      </c>
      <c r="Y121" s="21">
        <v>5339.77</v>
      </c>
      <c r="Z121" s="11">
        <f t="shared" si="63"/>
        <v>0</v>
      </c>
      <c r="AA121" s="11">
        <v>0</v>
      </c>
      <c r="AB121" s="11">
        <v>0</v>
      </c>
      <c r="AC121" s="11">
        <v>0</v>
      </c>
      <c r="AD121" s="22">
        <v>0</v>
      </c>
      <c r="AE121" s="21">
        <v>0</v>
      </c>
      <c r="AF121" s="11">
        <f t="shared" si="64"/>
        <v>0</v>
      </c>
      <c r="AG121" s="11">
        <v>0</v>
      </c>
      <c r="AH121" s="11">
        <v>0</v>
      </c>
      <c r="AI121" s="11">
        <v>0</v>
      </c>
      <c r="AJ121" s="22">
        <v>0</v>
      </c>
      <c r="AK121" s="21">
        <v>0</v>
      </c>
      <c r="AL121" s="11">
        <f t="shared" si="65"/>
        <v>0</v>
      </c>
      <c r="AM121" s="11">
        <v>0</v>
      </c>
      <c r="AN121" s="11">
        <v>0</v>
      </c>
      <c r="AO121" s="11">
        <v>0</v>
      </c>
      <c r="AP121" s="22">
        <v>0</v>
      </c>
      <c r="AQ121" s="21">
        <v>0</v>
      </c>
      <c r="AR121" s="11">
        <f t="shared" si="66"/>
        <v>0</v>
      </c>
      <c r="AS121" s="11">
        <v>0</v>
      </c>
      <c r="AT121" s="11">
        <v>0</v>
      </c>
      <c r="AU121" s="11">
        <v>0</v>
      </c>
      <c r="AV121" s="18">
        <v>0</v>
      </c>
      <c r="AW121" s="58"/>
    </row>
    <row r="122" spans="2:49" hidden="1" outlineLevel="1">
      <c r="B122" s="27" t="s">
        <v>126</v>
      </c>
      <c r="C122" s="21">
        <f t="shared" si="53"/>
        <v>0</v>
      </c>
      <c r="D122" s="36">
        <f t="shared" si="54"/>
        <v>75934.36</v>
      </c>
      <c r="E122" s="36">
        <f t="shared" si="55"/>
        <v>0</v>
      </c>
      <c r="F122" s="36">
        <f t="shared" si="56"/>
        <v>0</v>
      </c>
      <c r="G122" s="36">
        <f t="shared" si="57"/>
        <v>0</v>
      </c>
      <c r="H122" s="36">
        <f t="shared" si="58"/>
        <v>0</v>
      </c>
      <c r="I122" s="47">
        <f t="shared" si="59"/>
        <v>0</v>
      </c>
      <c r="J122" s="40"/>
      <c r="K122" s="21">
        <v>0</v>
      </c>
      <c r="L122" s="11">
        <f t="shared" si="60"/>
        <v>0</v>
      </c>
      <c r="M122" s="11">
        <v>0</v>
      </c>
      <c r="N122" s="11">
        <v>0</v>
      </c>
      <c r="O122" s="22">
        <v>0</v>
      </c>
      <c r="P122" s="21">
        <v>0</v>
      </c>
      <c r="Q122" s="11">
        <f t="shared" si="61"/>
        <v>75934.36</v>
      </c>
      <c r="R122" s="11">
        <v>75934.36</v>
      </c>
      <c r="S122" s="11">
        <v>0</v>
      </c>
      <c r="T122" s="22">
        <v>0</v>
      </c>
      <c r="U122" s="21">
        <v>0</v>
      </c>
      <c r="V122" s="11">
        <f t="shared" si="62"/>
        <v>0</v>
      </c>
      <c r="W122" s="11">
        <v>0</v>
      </c>
      <c r="X122" s="22">
        <v>0</v>
      </c>
      <c r="Y122" s="21">
        <v>0</v>
      </c>
      <c r="Z122" s="11">
        <f t="shared" si="63"/>
        <v>0</v>
      </c>
      <c r="AA122" s="11">
        <v>0</v>
      </c>
      <c r="AB122" s="11">
        <v>0</v>
      </c>
      <c r="AC122" s="11">
        <v>0</v>
      </c>
      <c r="AD122" s="22">
        <v>0</v>
      </c>
      <c r="AE122" s="21">
        <v>0</v>
      </c>
      <c r="AF122" s="11">
        <f t="shared" si="64"/>
        <v>0</v>
      </c>
      <c r="AG122" s="11">
        <v>0</v>
      </c>
      <c r="AH122" s="11">
        <v>0</v>
      </c>
      <c r="AI122" s="11">
        <v>0</v>
      </c>
      <c r="AJ122" s="22">
        <v>0</v>
      </c>
      <c r="AK122" s="21">
        <v>0</v>
      </c>
      <c r="AL122" s="11">
        <f t="shared" si="65"/>
        <v>0</v>
      </c>
      <c r="AM122" s="11">
        <v>0</v>
      </c>
      <c r="AN122" s="11">
        <v>0</v>
      </c>
      <c r="AO122" s="11">
        <v>0</v>
      </c>
      <c r="AP122" s="22">
        <v>0</v>
      </c>
      <c r="AQ122" s="21">
        <v>0</v>
      </c>
      <c r="AR122" s="11">
        <f t="shared" si="66"/>
        <v>0</v>
      </c>
      <c r="AS122" s="11">
        <v>0</v>
      </c>
      <c r="AT122" s="11">
        <v>0</v>
      </c>
      <c r="AU122" s="11">
        <v>0</v>
      </c>
      <c r="AV122" s="18">
        <v>0</v>
      </c>
      <c r="AW122" s="58"/>
    </row>
    <row r="123" spans="2:49" hidden="1" outlineLevel="1">
      <c r="B123" s="27" t="s">
        <v>127</v>
      </c>
      <c r="C123" s="21">
        <f t="shared" si="53"/>
        <v>0</v>
      </c>
      <c r="D123" s="36">
        <f t="shared" si="54"/>
        <v>123821.59999999995</v>
      </c>
      <c r="E123" s="36">
        <f t="shared" si="55"/>
        <v>0</v>
      </c>
      <c r="F123" s="36">
        <f t="shared" si="56"/>
        <v>0</v>
      </c>
      <c r="G123" s="36">
        <f t="shared" si="57"/>
        <v>0</v>
      </c>
      <c r="H123" s="36">
        <f t="shared" si="58"/>
        <v>0</v>
      </c>
      <c r="I123" s="47">
        <f t="shared" si="59"/>
        <v>0</v>
      </c>
      <c r="J123" s="40"/>
      <c r="K123" s="21">
        <v>0</v>
      </c>
      <c r="L123" s="11">
        <f t="shared" si="60"/>
        <v>0</v>
      </c>
      <c r="M123" s="11">
        <v>0</v>
      </c>
      <c r="N123" s="11">
        <v>0</v>
      </c>
      <c r="O123" s="22">
        <v>0</v>
      </c>
      <c r="P123" s="21">
        <v>-7.8443918027915061E-12</v>
      </c>
      <c r="Q123" s="11">
        <f t="shared" si="61"/>
        <v>123821.59999999996</v>
      </c>
      <c r="R123" s="11">
        <v>117321.59999999996</v>
      </c>
      <c r="S123" s="11">
        <v>6500</v>
      </c>
      <c r="T123" s="22">
        <v>0</v>
      </c>
      <c r="U123" s="21">
        <v>0</v>
      </c>
      <c r="V123" s="11">
        <f t="shared" si="62"/>
        <v>0</v>
      </c>
      <c r="W123" s="11">
        <v>0</v>
      </c>
      <c r="X123" s="22">
        <v>0</v>
      </c>
      <c r="Y123" s="21">
        <v>0</v>
      </c>
      <c r="Z123" s="11">
        <f t="shared" si="63"/>
        <v>0</v>
      </c>
      <c r="AA123" s="11">
        <v>0</v>
      </c>
      <c r="AB123" s="11">
        <v>0</v>
      </c>
      <c r="AC123" s="11">
        <v>0</v>
      </c>
      <c r="AD123" s="22">
        <v>0</v>
      </c>
      <c r="AE123" s="21">
        <v>0</v>
      </c>
      <c r="AF123" s="11">
        <f t="shared" si="64"/>
        <v>0</v>
      </c>
      <c r="AG123" s="11">
        <v>0</v>
      </c>
      <c r="AH123" s="11">
        <v>0</v>
      </c>
      <c r="AI123" s="11">
        <v>0</v>
      </c>
      <c r="AJ123" s="22">
        <v>0</v>
      </c>
      <c r="AK123" s="21">
        <v>0</v>
      </c>
      <c r="AL123" s="11">
        <f t="shared" si="65"/>
        <v>0</v>
      </c>
      <c r="AM123" s="11">
        <v>0</v>
      </c>
      <c r="AN123" s="11">
        <v>0</v>
      </c>
      <c r="AO123" s="11">
        <v>0</v>
      </c>
      <c r="AP123" s="22">
        <v>0</v>
      </c>
      <c r="AQ123" s="21">
        <v>0</v>
      </c>
      <c r="AR123" s="11">
        <f t="shared" si="66"/>
        <v>0</v>
      </c>
      <c r="AS123" s="11">
        <v>0</v>
      </c>
      <c r="AT123" s="11">
        <v>0</v>
      </c>
      <c r="AU123" s="11">
        <v>0</v>
      </c>
      <c r="AV123" s="18">
        <v>0</v>
      </c>
      <c r="AW123" s="58"/>
    </row>
    <row r="124" spans="2:49" hidden="1" outlineLevel="1">
      <c r="B124" s="27" t="s">
        <v>128</v>
      </c>
      <c r="C124" s="21">
        <f t="shared" si="53"/>
        <v>0</v>
      </c>
      <c r="D124" s="36">
        <f t="shared" si="54"/>
        <v>0</v>
      </c>
      <c r="E124" s="36">
        <f t="shared" si="55"/>
        <v>46202.5</v>
      </c>
      <c r="F124" s="36">
        <f t="shared" si="56"/>
        <v>0</v>
      </c>
      <c r="G124" s="36">
        <f t="shared" si="57"/>
        <v>0</v>
      </c>
      <c r="H124" s="36">
        <f t="shared" si="58"/>
        <v>0</v>
      </c>
      <c r="I124" s="47">
        <f t="shared" si="59"/>
        <v>0</v>
      </c>
      <c r="J124" s="40"/>
      <c r="K124" s="21">
        <v>0</v>
      </c>
      <c r="L124" s="11">
        <f t="shared" si="60"/>
        <v>0</v>
      </c>
      <c r="M124" s="11">
        <v>0</v>
      </c>
      <c r="N124" s="11">
        <v>0</v>
      </c>
      <c r="O124" s="22">
        <v>0</v>
      </c>
      <c r="P124" s="21">
        <v>0</v>
      </c>
      <c r="Q124" s="11">
        <f t="shared" si="61"/>
        <v>0</v>
      </c>
      <c r="R124" s="11">
        <v>0</v>
      </c>
      <c r="S124" s="11">
        <v>0</v>
      </c>
      <c r="T124" s="22">
        <v>0</v>
      </c>
      <c r="U124" s="21">
        <v>1.4210854715202004E-14</v>
      </c>
      <c r="V124" s="11">
        <f t="shared" si="62"/>
        <v>46202.5</v>
      </c>
      <c r="W124" s="11">
        <v>46202.5</v>
      </c>
      <c r="X124" s="22">
        <v>0</v>
      </c>
      <c r="Y124" s="21">
        <v>0</v>
      </c>
      <c r="Z124" s="11">
        <f t="shared" si="63"/>
        <v>0</v>
      </c>
      <c r="AA124" s="11">
        <v>0</v>
      </c>
      <c r="AB124" s="11">
        <v>0</v>
      </c>
      <c r="AC124" s="11">
        <v>0</v>
      </c>
      <c r="AD124" s="22">
        <v>0</v>
      </c>
      <c r="AE124" s="21">
        <v>0</v>
      </c>
      <c r="AF124" s="11">
        <f t="shared" si="64"/>
        <v>0</v>
      </c>
      <c r="AG124" s="11">
        <v>0</v>
      </c>
      <c r="AH124" s="11">
        <v>0</v>
      </c>
      <c r="AI124" s="11">
        <v>0</v>
      </c>
      <c r="AJ124" s="22">
        <v>0</v>
      </c>
      <c r="AK124" s="21">
        <v>0</v>
      </c>
      <c r="AL124" s="11">
        <f t="shared" si="65"/>
        <v>0</v>
      </c>
      <c r="AM124" s="11">
        <v>0</v>
      </c>
      <c r="AN124" s="11">
        <v>0</v>
      </c>
      <c r="AO124" s="11">
        <v>0</v>
      </c>
      <c r="AP124" s="22">
        <v>0</v>
      </c>
      <c r="AQ124" s="21">
        <v>0</v>
      </c>
      <c r="AR124" s="11">
        <f t="shared" si="66"/>
        <v>0</v>
      </c>
      <c r="AS124" s="11">
        <v>0</v>
      </c>
      <c r="AT124" s="11">
        <v>0</v>
      </c>
      <c r="AU124" s="11">
        <v>0</v>
      </c>
      <c r="AV124" s="18">
        <v>0</v>
      </c>
      <c r="AW124" s="58"/>
    </row>
    <row r="125" spans="2:49" hidden="1" outlineLevel="1">
      <c r="B125" s="27" t="s">
        <v>129</v>
      </c>
      <c r="C125" s="21">
        <f t="shared" si="53"/>
        <v>0</v>
      </c>
      <c r="D125" s="36">
        <f t="shared" si="54"/>
        <v>0</v>
      </c>
      <c r="E125" s="36">
        <f t="shared" si="55"/>
        <v>0</v>
      </c>
      <c r="F125" s="36">
        <f t="shared" si="56"/>
        <v>0</v>
      </c>
      <c r="G125" s="36">
        <f t="shared" si="57"/>
        <v>6123.2</v>
      </c>
      <c r="H125" s="36">
        <f t="shared" si="58"/>
        <v>0</v>
      </c>
      <c r="I125" s="47">
        <f t="shared" si="59"/>
        <v>0</v>
      </c>
      <c r="J125" s="40"/>
      <c r="K125" s="21">
        <v>0</v>
      </c>
      <c r="L125" s="11">
        <f t="shared" si="60"/>
        <v>0</v>
      </c>
      <c r="M125" s="11">
        <v>0</v>
      </c>
      <c r="N125" s="11">
        <v>0</v>
      </c>
      <c r="O125" s="22">
        <v>0</v>
      </c>
      <c r="P125" s="21">
        <v>0</v>
      </c>
      <c r="Q125" s="11">
        <f t="shared" si="61"/>
        <v>0</v>
      </c>
      <c r="R125" s="11">
        <v>0</v>
      </c>
      <c r="S125" s="11">
        <v>0</v>
      </c>
      <c r="T125" s="22">
        <v>0</v>
      </c>
      <c r="U125" s="21">
        <v>0</v>
      </c>
      <c r="V125" s="11">
        <f t="shared" si="62"/>
        <v>0</v>
      </c>
      <c r="W125" s="11">
        <v>0</v>
      </c>
      <c r="X125" s="22">
        <v>0</v>
      </c>
      <c r="Y125" s="21">
        <v>0</v>
      </c>
      <c r="Z125" s="11">
        <f t="shared" si="63"/>
        <v>0</v>
      </c>
      <c r="AA125" s="11">
        <v>0</v>
      </c>
      <c r="AB125" s="11">
        <v>0</v>
      </c>
      <c r="AC125" s="11">
        <v>0</v>
      </c>
      <c r="AD125" s="22">
        <v>0</v>
      </c>
      <c r="AE125" s="21">
        <v>6123.2</v>
      </c>
      <c r="AF125" s="11">
        <f t="shared" si="64"/>
        <v>0</v>
      </c>
      <c r="AG125" s="11">
        <v>0</v>
      </c>
      <c r="AH125" s="11">
        <v>0</v>
      </c>
      <c r="AI125" s="11">
        <v>0</v>
      </c>
      <c r="AJ125" s="22">
        <v>0</v>
      </c>
      <c r="AK125" s="21">
        <v>0</v>
      </c>
      <c r="AL125" s="11">
        <f t="shared" si="65"/>
        <v>0</v>
      </c>
      <c r="AM125" s="11">
        <v>0</v>
      </c>
      <c r="AN125" s="11">
        <v>0</v>
      </c>
      <c r="AO125" s="11">
        <v>0</v>
      </c>
      <c r="AP125" s="22">
        <v>0</v>
      </c>
      <c r="AQ125" s="21">
        <v>0</v>
      </c>
      <c r="AR125" s="11">
        <f t="shared" si="66"/>
        <v>0</v>
      </c>
      <c r="AS125" s="11">
        <v>0</v>
      </c>
      <c r="AT125" s="11">
        <v>0</v>
      </c>
      <c r="AU125" s="11">
        <v>0</v>
      </c>
      <c r="AV125" s="18">
        <v>0</v>
      </c>
      <c r="AW125" s="58"/>
    </row>
    <row r="126" spans="2:49" hidden="1" outlineLevel="1">
      <c r="B126" s="27" t="s">
        <v>344</v>
      </c>
      <c r="C126" s="21">
        <f t="shared" si="53"/>
        <v>0</v>
      </c>
      <c r="D126" s="36">
        <f t="shared" si="54"/>
        <v>0</v>
      </c>
      <c r="E126" s="36">
        <f t="shared" si="55"/>
        <v>0</v>
      </c>
      <c r="F126" s="36">
        <f t="shared" si="56"/>
        <v>0</v>
      </c>
      <c r="G126" s="36">
        <f t="shared" si="57"/>
        <v>0</v>
      </c>
      <c r="H126" s="36">
        <f t="shared" si="58"/>
        <v>0</v>
      </c>
      <c r="I126" s="47">
        <f t="shared" si="59"/>
        <v>28216.36</v>
      </c>
      <c r="J126" s="40"/>
      <c r="K126" s="21">
        <v>0</v>
      </c>
      <c r="L126" s="11">
        <f t="shared" si="60"/>
        <v>0</v>
      </c>
      <c r="M126" s="11">
        <v>0</v>
      </c>
      <c r="N126" s="11">
        <v>0</v>
      </c>
      <c r="O126" s="22">
        <v>0</v>
      </c>
      <c r="P126" s="21">
        <v>0</v>
      </c>
      <c r="Q126" s="11">
        <f t="shared" si="61"/>
        <v>0</v>
      </c>
      <c r="R126" s="11">
        <v>0</v>
      </c>
      <c r="S126" s="11">
        <v>0</v>
      </c>
      <c r="T126" s="22">
        <v>0</v>
      </c>
      <c r="U126" s="21">
        <v>0</v>
      </c>
      <c r="V126" s="11">
        <f t="shared" si="62"/>
        <v>0</v>
      </c>
      <c r="W126" s="11">
        <v>0</v>
      </c>
      <c r="X126" s="22">
        <v>0</v>
      </c>
      <c r="Y126" s="21">
        <v>0</v>
      </c>
      <c r="Z126" s="11">
        <f t="shared" si="63"/>
        <v>0</v>
      </c>
      <c r="AA126" s="11">
        <v>0</v>
      </c>
      <c r="AB126" s="11">
        <v>0</v>
      </c>
      <c r="AC126" s="11">
        <v>0</v>
      </c>
      <c r="AD126" s="22">
        <v>0</v>
      </c>
      <c r="AE126" s="21">
        <v>0</v>
      </c>
      <c r="AF126" s="11">
        <f t="shared" si="64"/>
        <v>0</v>
      </c>
      <c r="AG126" s="11">
        <v>0</v>
      </c>
      <c r="AH126" s="11">
        <v>0</v>
      </c>
      <c r="AI126" s="11">
        <v>0</v>
      </c>
      <c r="AJ126" s="22">
        <v>0</v>
      </c>
      <c r="AK126" s="21">
        <v>0</v>
      </c>
      <c r="AL126" s="11">
        <f t="shared" si="65"/>
        <v>0</v>
      </c>
      <c r="AM126" s="11">
        <v>0</v>
      </c>
      <c r="AN126" s="11">
        <v>0</v>
      </c>
      <c r="AO126" s="11">
        <v>0</v>
      </c>
      <c r="AP126" s="22">
        <v>0</v>
      </c>
      <c r="AQ126" s="21">
        <v>0</v>
      </c>
      <c r="AR126" s="11">
        <f t="shared" si="66"/>
        <v>28216.36</v>
      </c>
      <c r="AS126" s="11">
        <v>28216.36</v>
      </c>
      <c r="AT126" s="11">
        <v>0</v>
      </c>
      <c r="AU126" s="11">
        <v>0</v>
      </c>
      <c r="AV126" s="18">
        <v>0</v>
      </c>
      <c r="AW126" s="58"/>
    </row>
    <row r="127" spans="2:49" hidden="1" outlineLevel="1">
      <c r="B127" s="27" t="s">
        <v>130</v>
      </c>
      <c r="C127" s="21">
        <f t="shared" si="53"/>
        <v>0</v>
      </c>
      <c r="D127" s="36">
        <f t="shared" si="54"/>
        <v>0</v>
      </c>
      <c r="E127" s="36">
        <f t="shared" si="55"/>
        <v>0</v>
      </c>
      <c r="F127" s="36">
        <f t="shared" si="56"/>
        <v>0</v>
      </c>
      <c r="G127" s="36">
        <f t="shared" si="57"/>
        <v>130055</v>
      </c>
      <c r="H127" s="36">
        <f t="shared" si="58"/>
        <v>0</v>
      </c>
      <c r="I127" s="47">
        <f t="shared" si="59"/>
        <v>0</v>
      </c>
      <c r="J127" s="40"/>
      <c r="K127" s="21">
        <v>0</v>
      </c>
      <c r="L127" s="11">
        <f t="shared" si="60"/>
        <v>0</v>
      </c>
      <c r="M127" s="11">
        <v>0</v>
      </c>
      <c r="N127" s="11">
        <v>0</v>
      </c>
      <c r="O127" s="22">
        <v>0</v>
      </c>
      <c r="P127" s="21">
        <v>0</v>
      </c>
      <c r="Q127" s="11">
        <f t="shared" si="61"/>
        <v>0</v>
      </c>
      <c r="R127" s="11">
        <v>0</v>
      </c>
      <c r="S127" s="11">
        <v>0</v>
      </c>
      <c r="T127" s="22">
        <v>0</v>
      </c>
      <c r="U127" s="21">
        <v>0</v>
      </c>
      <c r="V127" s="11">
        <f t="shared" si="62"/>
        <v>0</v>
      </c>
      <c r="W127" s="11">
        <v>0</v>
      </c>
      <c r="X127" s="22">
        <v>0</v>
      </c>
      <c r="Y127" s="21">
        <v>0</v>
      </c>
      <c r="Z127" s="11">
        <f t="shared" si="63"/>
        <v>0</v>
      </c>
      <c r="AA127" s="11">
        <v>0</v>
      </c>
      <c r="AB127" s="11">
        <v>0</v>
      </c>
      <c r="AC127" s="11">
        <v>0</v>
      </c>
      <c r="AD127" s="22">
        <v>0</v>
      </c>
      <c r="AE127" s="21">
        <v>0</v>
      </c>
      <c r="AF127" s="11">
        <f t="shared" si="64"/>
        <v>130055</v>
      </c>
      <c r="AG127" s="11">
        <v>130055</v>
      </c>
      <c r="AH127" s="11">
        <v>0</v>
      </c>
      <c r="AI127" s="11">
        <v>0</v>
      </c>
      <c r="AJ127" s="22">
        <v>0</v>
      </c>
      <c r="AK127" s="21">
        <v>0</v>
      </c>
      <c r="AL127" s="11">
        <f t="shared" si="65"/>
        <v>0</v>
      </c>
      <c r="AM127" s="11">
        <v>0</v>
      </c>
      <c r="AN127" s="11">
        <v>0</v>
      </c>
      <c r="AO127" s="11">
        <v>0</v>
      </c>
      <c r="AP127" s="22">
        <v>0</v>
      </c>
      <c r="AQ127" s="21">
        <v>0</v>
      </c>
      <c r="AR127" s="11">
        <f t="shared" si="66"/>
        <v>0</v>
      </c>
      <c r="AS127" s="11">
        <v>0</v>
      </c>
      <c r="AT127" s="11">
        <v>0</v>
      </c>
      <c r="AU127" s="11">
        <v>0</v>
      </c>
      <c r="AV127" s="18">
        <v>0</v>
      </c>
      <c r="AW127" s="58"/>
    </row>
    <row r="128" spans="2:49" hidden="1" outlineLevel="1">
      <c r="B128" s="27" t="s">
        <v>131</v>
      </c>
      <c r="C128" s="21">
        <f t="shared" si="53"/>
        <v>0</v>
      </c>
      <c r="D128" s="36">
        <f t="shared" si="54"/>
        <v>0</v>
      </c>
      <c r="E128" s="36">
        <f t="shared" si="55"/>
        <v>0</v>
      </c>
      <c r="F128" s="36">
        <f t="shared" si="56"/>
        <v>0</v>
      </c>
      <c r="G128" s="36">
        <f t="shared" si="57"/>
        <v>1144.98</v>
      </c>
      <c r="H128" s="36">
        <f t="shared" si="58"/>
        <v>0</v>
      </c>
      <c r="I128" s="47">
        <f t="shared" si="59"/>
        <v>0</v>
      </c>
      <c r="J128" s="40"/>
      <c r="K128" s="21">
        <v>0</v>
      </c>
      <c r="L128" s="11">
        <f t="shared" si="60"/>
        <v>0</v>
      </c>
      <c r="M128" s="11">
        <v>0</v>
      </c>
      <c r="N128" s="11">
        <v>0</v>
      </c>
      <c r="O128" s="22">
        <v>0</v>
      </c>
      <c r="P128" s="21">
        <v>0</v>
      </c>
      <c r="Q128" s="11">
        <f t="shared" si="61"/>
        <v>0</v>
      </c>
      <c r="R128" s="11">
        <v>0</v>
      </c>
      <c r="S128" s="11">
        <v>0</v>
      </c>
      <c r="T128" s="22">
        <v>0</v>
      </c>
      <c r="U128" s="21">
        <v>0</v>
      </c>
      <c r="V128" s="11">
        <f t="shared" si="62"/>
        <v>0</v>
      </c>
      <c r="W128" s="11">
        <v>0</v>
      </c>
      <c r="X128" s="22">
        <v>0</v>
      </c>
      <c r="Y128" s="21">
        <v>0</v>
      </c>
      <c r="Z128" s="11">
        <f t="shared" si="63"/>
        <v>0</v>
      </c>
      <c r="AA128" s="11">
        <v>0</v>
      </c>
      <c r="AB128" s="11">
        <v>0</v>
      </c>
      <c r="AC128" s="11">
        <v>0</v>
      </c>
      <c r="AD128" s="22">
        <v>0</v>
      </c>
      <c r="AE128" s="21">
        <v>1144.98</v>
      </c>
      <c r="AF128" s="11">
        <f t="shared" si="64"/>
        <v>0</v>
      </c>
      <c r="AG128" s="11">
        <v>0</v>
      </c>
      <c r="AH128" s="11">
        <v>0</v>
      </c>
      <c r="AI128" s="11">
        <v>0</v>
      </c>
      <c r="AJ128" s="22">
        <v>0</v>
      </c>
      <c r="AK128" s="21">
        <v>0</v>
      </c>
      <c r="AL128" s="11">
        <f t="shared" si="65"/>
        <v>0</v>
      </c>
      <c r="AM128" s="11">
        <v>0</v>
      </c>
      <c r="AN128" s="11">
        <v>0</v>
      </c>
      <c r="AO128" s="11">
        <v>0</v>
      </c>
      <c r="AP128" s="22">
        <v>0</v>
      </c>
      <c r="AQ128" s="21">
        <v>0</v>
      </c>
      <c r="AR128" s="11">
        <f t="shared" si="66"/>
        <v>0</v>
      </c>
      <c r="AS128" s="11">
        <v>0</v>
      </c>
      <c r="AT128" s="11">
        <v>0</v>
      </c>
      <c r="AU128" s="11">
        <v>0</v>
      </c>
      <c r="AV128" s="18">
        <v>0</v>
      </c>
      <c r="AW128" s="58"/>
    </row>
    <row r="129" spans="2:49" hidden="1" outlineLevel="1">
      <c r="B129" s="27" t="s">
        <v>132</v>
      </c>
      <c r="C129" s="21">
        <f t="shared" si="53"/>
        <v>0</v>
      </c>
      <c r="D129" s="36">
        <f t="shared" si="54"/>
        <v>0</v>
      </c>
      <c r="E129" s="36">
        <f t="shared" si="55"/>
        <v>0</v>
      </c>
      <c r="F129" s="36">
        <f t="shared" si="56"/>
        <v>0</v>
      </c>
      <c r="G129" s="36">
        <f t="shared" si="57"/>
        <v>648647.5</v>
      </c>
      <c r="H129" s="36">
        <f t="shared" si="58"/>
        <v>0</v>
      </c>
      <c r="I129" s="47">
        <f t="shared" si="59"/>
        <v>0</v>
      </c>
      <c r="J129" s="40"/>
      <c r="K129" s="21">
        <v>0</v>
      </c>
      <c r="L129" s="11">
        <f t="shared" si="60"/>
        <v>0</v>
      </c>
      <c r="M129" s="11">
        <v>0</v>
      </c>
      <c r="N129" s="11">
        <v>0</v>
      </c>
      <c r="O129" s="22">
        <v>0</v>
      </c>
      <c r="P129" s="21">
        <v>0</v>
      </c>
      <c r="Q129" s="11">
        <f t="shared" si="61"/>
        <v>0</v>
      </c>
      <c r="R129" s="11">
        <v>0</v>
      </c>
      <c r="S129" s="11">
        <v>0</v>
      </c>
      <c r="T129" s="22">
        <v>0</v>
      </c>
      <c r="U129" s="21">
        <v>0</v>
      </c>
      <c r="V129" s="11">
        <f t="shared" si="62"/>
        <v>0</v>
      </c>
      <c r="W129" s="11">
        <v>0</v>
      </c>
      <c r="X129" s="22">
        <v>0</v>
      </c>
      <c r="Y129" s="21">
        <v>0</v>
      </c>
      <c r="Z129" s="11">
        <f t="shared" si="63"/>
        <v>0</v>
      </c>
      <c r="AA129" s="11">
        <v>0</v>
      </c>
      <c r="AB129" s="11">
        <v>0</v>
      </c>
      <c r="AC129" s="11">
        <v>0</v>
      </c>
      <c r="AD129" s="22">
        <v>0</v>
      </c>
      <c r="AE129" s="21">
        <v>0</v>
      </c>
      <c r="AF129" s="11">
        <f t="shared" si="64"/>
        <v>648647.5</v>
      </c>
      <c r="AG129" s="11">
        <v>648647.5</v>
      </c>
      <c r="AH129" s="11">
        <v>0</v>
      </c>
      <c r="AI129" s="11">
        <v>0</v>
      </c>
      <c r="AJ129" s="22">
        <v>0</v>
      </c>
      <c r="AK129" s="21">
        <v>0</v>
      </c>
      <c r="AL129" s="11">
        <f t="shared" si="65"/>
        <v>0</v>
      </c>
      <c r="AM129" s="11">
        <v>0</v>
      </c>
      <c r="AN129" s="11">
        <v>0</v>
      </c>
      <c r="AO129" s="11">
        <v>0</v>
      </c>
      <c r="AP129" s="22">
        <v>0</v>
      </c>
      <c r="AQ129" s="21">
        <v>0</v>
      </c>
      <c r="AR129" s="11">
        <f t="shared" si="66"/>
        <v>0</v>
      </c>
      <c r="AS129" s="11">
        <v>0</v>
      </c>
      <c r="AT129" s="11">
        <v>0</v>
      </c>
      <c r="AU129" s="11">
        <v>0</v>
      </c>
      <c r="AV129" s="18">
        <v>0</v>
      </c>
      <c r="AW129" s="58"/>
    </row>
    <row r="130" spans="2:49" hidden="1" outlineLevel="1">
      <c r="B130" s="27" t="s">
        <v>345</v>
      </c>
      <c r="C130" s="21">
        <f t="shared" si="53"/>
        <v>0</v>
      </c>
      <c r="D130" s="36">
        <f t="shared" si="54"/>
        <v>0</v>
      </c>
      <c r="E130" s="36">
        <f t="shared" si="55"/>
        <v>650.03</v>
      </c>
      <c r="F130" s="36">
        <f t="shared" si="56"/>
        <v>0</v>
      </c>
      <c r="G130" s="36">
        <f t="shared" si="57"/>
        <v>0</v>
      </c>
      <c r="H130" s="36">
        <f t="shared" si="58"/>
        <v>0</v>
      </c>
      <c r="I130" s="47">
        <f t="shared" si="59"/>
        <v>0</v>
      </c>
      <c r="J130" s="40"/>
      <c r="K130" s="21">
        <v>0</v>
      </c>
      <c r="L130" s="11">
        <f t="shared" si="60"/>
        <v>0</v>
      </c>
      <c r="M130" s="11">
        <v>0</v>
      </c>
      <c r="N130" s="11">
        <v>0</v>
      </c>
      <c r="O130" s="22">
        <v>0</v>
      </c>
      <c r="P130" s="21">
        <v>0</v>
      </c>
      <c r="Q130" s="11">
        <f t="shared" si="61"/>
        <v>0</v>
      </c>
      <c r="R130" s="11">
        <v>0</v>
      </c>
      <c r="S130" s="11">
        <v>0</v>
      </c>
      <c r="T130" s="22">
        <v>0</v>
      </c>
      <c r="U130" s="21">
        <v>612.53</v>
      </c>
      <c r="V130" s="11">
        <f t="shared" si="62"/>
        <v>37.5</v>
      </c>
      <c r="W130" s="11">
        <v>0</v>
      </c>
      <c r="X130" s="22">
        <v>37.5</v>
      </c>
      <c r="Y130" s="21">
        <v>0</v>
      </c>
      <c r="Z130" s="11">
        <f t="shared" si="63"/>
        <v>0</v>
      </c>
      <c r="AA130" s="11">
        <v>0</v>
      </c>
      <c r="AB130" s="11">
        <v>0</v>
      </c>
      <c r="AC130" s="11">
        <v>0</v>
      </c>
      <c r="AD130" s="22">
        <v>0</v>
      </c>
      <c r="AE130" s="21">
        <v>0</v>
      </c>
      <c r="AF130" s="11">
        <f t="shared" si="64"/>
        <v>0</v>
      </c>
      <c r="AG130" s="11">
        <v>0</v>
      </c>
      <c r="AH130" s="11">
        <v>0</v>
      </c>
      <c r="AI130" s="11">
        <v>0</v>
      </c>
      <c r="AJ130" s="22">
        <v>0</v>
      </c>
      <c r="AK130" s="21">
        <v>0</v>
      </c>
      <c r="AL130" s="11">
        <f t="shared" si="65"/>
        <v>0</v>
      </c>
      <c r="AM130" s="11">
        <v>0</v>
      </c>
      <c r="AN130" s="11">
        <v>0</v>
      </c>
      <c r="AO130" s="11">
        <v>0</v>
      </c>
      <c r="AP130" s="22">
        <v>0</v>
      </c>
      <c r="AQ130" s="21">
        <v>0</v>
      </c>
      <c r="AR130" s="11">
        <f t="shared" si="66"/>
        <v>0</v>
      </c>
      <c r="AS130" s="11">
        <v>0</v>
      </c>
      <c r="AT130" s="11">
        <v>0</v>
      </c>
      <c r="AU130" s="11">
        <v>0</v>
      </c>
      <c r="AV130" s="18">
        <v>0</v>
      </c>
      <c r="AW130" s="58"/>
    </row>
    <row r="131" spans="2:49" hidden="1" outlineLevel="1">
      <c r="B131" s="27" t="s">
        <v>346</v>
      </c>
      <c r="C131" s="21">
        <f t="shared" si="53"/>
        <v>0</v>
      </c>
      <c r="D131" s="36">
        <f t="shared" si="54"/>
        <v>0</v>
      </c>
      <c r="E131" s="36">
        <f t="shared" si="55"/>
        <v>0</v>
      </c>
      <c r="F131" s="36">
        <f t="shared" si="56"/>
        <v>0</v>
      </c>
      <c r="G131" s="36">
        <f t="shared" si="57"/>
        <v>0</v>
      </c>
      <c r="H131" s="36">
        <f t="shared" si="58"/>
        <v>0</v>
      </c>
      <c r="I131" s="47">
        <f t="shared" si="59"/>
        <v>1231.0500000000002</v>
      </c>
      <c r="J131" s="40"/>
      <c r="K131" s="21">
        <v>0</v>
      </c>
      <c r="L131" s="11">
        <f t="shared" si="60"/>
        <v>0</v>
      </c>
      <c r="M131" s="11">
        <v>0</v>
      </c>
      <c r="N131" s="11">
        <v>0</v>
      </c>
      <c r="O131" s="22">
        <v>0</v>
      </c>
      <c r="P131" s="21">
        <v>0</v>
      </c>
      <c r="Q131" s="11">
        <f t="shared" si="61"/>
        <v>0</v>
      </c>
      <c r="R131" s="11">
        <v>0</v>
      </c>
      <c r="S131" s="11">
        <v>0</v>
      </c>
      <c r="T131" s="22">
        <v>0</v>
      </c>
      <c r="U131" s="21">
        <v>0</v>
      </c>
      <c r="V131" s="11">
        <f t="shared" si="62"/>
        <v>0</v>
      </c>
      <c r="W131" s="11">
        <v>0</v>
      </c>
      <c r="X131" s="22">
        <v>0</v>
      </c>
      <c r="Y131" s="21">
        <v>0</v>
      </c>
      <c r="Z131" s="11">
        <f t="shared" si="63"/>
        <v>0</v>
      </c>
      <c r="AA131" s="11">
        <v>0</v>
      </c>
      <c r="AB131" s="11">
        <v>0</v>
      </c>
      <c r="AC131" s="11">
        <v>0</v>
      </c>
      <c r="AD131" s="22">
        <v>0</v>
      </c>
      <c r="AE131" s="21">
        <v>0</v>
      </c>
      <c r="AF131" s="11">
        <f t="shared" si="64"/>
        <v>0</v>
      </c>
      <c r="AG131" s="11">
        <v>0</v>
      </c>
      <c r="AH131" s="11">
        <v>0</v>
      </c>
      <c r="AI131" s="11">
        <v>0</v>
      </c>
      <c r="AJ131" s="22">
        <v>0</v>
      </c>
      <c r="AK131" s="21">
        <v>0</v>
      </c>
      <c r="AL131" s="11">
        <f t="shared" si="65"/>
        <v>0</v>
      </c>
      <c r="AM131" s="11">
        <v>0</v>
      </c>
      <c r="AN131" s="11">
        <v>0</v>
      </c>
      <c r="AO131" s="11">
        <v>0</v>
      </c>
      <c r="AP131" s="22">
        <v>0</v>
      </c>
      <c r="AQ131" s="21">
        <v>11.69</v>
      </c>
      <c r="AR131" s="11">
        <f t="shared" si="66"/>
        <v>1219.3600000000001</v>
      </c>
      <c r="AS131" s="11">
        <v>946.89</v>
      </c>
      <c r="AT131" s="11">
        <v>0</v>
      </c>
      <c r="AU131" s="11">
        <v>0</v>
      </c>
      <c r="AV131" s="18">
        <v>272.47000000000003</v>
      </c>
      <c r="AW131" s="58"/>
    </row>
    <row r="132" spans="2:49" hidden="1" outlineLevel="1">
      <c r="B132" s="27" t="s">
        <v>347</v>
      </c>
      <c r="C132" s="21">
        <f t="shared" si="53"/>
        <v>0</v>
      </c>
      <c r="D132" s="36">
        <f t="shared" si="54"/>
        <v>0</v>
      </c>
      <c r="E132" s="36">
        <f t="shared" si="55"/>
        <v>0</v>
      </c>
      <c r="F132" s="36">
        <f t="shared" si="56"/>
        <v>0</v>
      </c>
      <c r="G132" s="36">
        <f t="shared" si="57"/>
        <v>0</v>
      </c>
      <c r="H132" s="36">
        <f t="shared" si="58"/>
        <v>389.7</v>
      </c>
      <c r="I132" s="47">
        <f t="shared" si="59"/>
        <v>0</v>
      </c>
      <c r="J132" s="40"/>
      <c r="K132" s="21">
        <v>0</v>
      </c>
      <c r="L132" s="11">
        <f t="shared" si="60"/>
        <v>0</v>
      </c>
      <c r="M132" s="11">
        <v>0</v>
      </c>
      <c r="N132" s="11">
        <v>0</v>
      </c>
      <c r="O132" s="22">
        <v>0</v>
      </c>
      <c r="P132" s="21">
        <v>0</v>
      </c>
      <c r="Q132" s="11">
        <f t="shared" si="61"/>
        <v>0</v>
      </c>
      <c r="R132" s="11">
        <v>0</v>
      </c>
      <c r="S132" s="11">
        <v>0</v>
      </c>
      <c r="T132" s="22">
        <v>0</v>
      </c>
      <c r="U132" s="21">
        <v>0</v>
      </c>
      <c r="V132" s="11">
        <f t="shared" si="62"/>
        <v>0</v>
      </c>
      <c r="W132" s="11">
        <v>0</v>
      </c>
      <c r="X132" s="22">
        <v>0</v>
      </c>
      <c r="Y132" s="21">
        <v>0</v>
      </c>
      <c r="Z132" s="11">
        <f t="shared" si="63"/>
        <v>0</v>
      </c>
      <c r="AA132" s="11">
        <v>0</v>
      </c>
      <c r="AB132" s="11">
        <v>0</v>
      </c>
      <c r="AC132" s="11">
        <v>0</v>
      </c>
      <c r="AD132" s="22">
        <v>0</v>
      </c>
      <c r="AE132" s="21">
        <v>0</v>
      </c>
      <c r="AF132" s="11">
        <f t="shared" si="64"/>
        <v>0</v>
      </c>
      <c r="AG132" s="11">
        <v>0</v>
      </c>
      <c r="AH132" s="11">
        <v>0</v>
      </c>
      <c r="AI132" s="11">
        <v>0</v>
      </c>
      <c r="AJ132" s="22">
        <v>0</v>
      </c>
      <c r="AK132" s="21">
        <v>353.4</v>
      </c>
      <c r="AL132" s="11">
        <f t="shared" si="65"/>
        <v>36.299999999999997</v>
      </c>
      <c r="AM132" s="11">
        <v>0</v>
      </c>
      <c r="AN132" s="11">
        <v>0</v>
      </c>
      <c r="AO132" s="11">
        <v>0</v>
      </c>
      <c r="AP132" s="22">
        <v>36.299999999999997</v>
      </c>
      <c r="AQ132" s="21">
        <v>0</v>
      </c>
      <c r="AR132" s="11">
        <f t="shared" si="66"/>
        <v>0</v>
      </c>
      <c r="AS132" s="11">
        <v>0</v>
      </c>
      <c r="AT132" s="11">
        <v>0</v>
      </c>
      <c r="AU132" s="11">
        <v>0</v>
      </c>
      <c r="AV132" s="18">
        <v>0</v>
      </c>
      <c r="AW132" s="58"/>
    </row>
    <row r="133" spans="2:49" hidden="1" outlineLevel="1">
      <c r="B133" s="27" t="s">
        <v>133</v>
      </c>
      <c r="C133" s="21">
        <f t="shared" si="53"/>
        <v>0</v>
      </c>
      <c r="D133" s="36">
        <f t="shared" si="54"/>
        <v>0</v>
      </c>
      <c r="E133" s="36">
        <f t="shared" si="55"/>
        <v>0</v>
      </c>
      <c r="F133" s="36">
        <f t="shared" si="56"/>
        <v>0</v>
      </c>
      <c r="G133" s="36">
        <f t="shared" si="57"/>
        <v>115217.04</v>
      </c>
      <c r="H133" s="36">
        <f t="shared" si="58"/>
        <v>0</v>
      </c>
      <c r="I133" s="47">
        <f t="shared" si="59"/>
        <v>0</v>
      </c>
      <c r="J133" s="40"/>
      <c r="K133" s="21">
        <v>0</v>
      </c>
      <c r="L133" s="11">
        <f t="shared" si="60"/>
        <v>0</v>
      </c>
      <c r="M133" s="11">
        <v>0</v>
      </c>
      <c r="N133" s="11">
        <v>0</v>
      </c>
      <c r="O133" s="22">
        <v>0</v>
      </c>
      <c r="P133" s="21">
        <v>0</v>
      </c>
      <c r="Q133" s="11">
        <f t="shared" si="61"/>
        <v>0</v>
      </c>
      <c r="R133" s="11">
        <v>0</v>
      </c>
      <c r="S133" s="11">
        <v>0</v>
      </c>
      <c r="T133" s="22">
        <v>0</v>
      </c>
      <c r="U133" s="21">
        <v>0</v>
      </c>
      <c r="V133" s="11">
        <f t="shared" si="62"/>
        <v>0</v>
      </c>
      <c r="W133" s="11">
        <v>0</v>
      </c>
      <c r="X133" s="22">
        <v>0</v>
      </c>
      <c r="Y133" s="21">
        <v>0</v>
      </c>
      <c r="Z133" s="11">
        <f t="shared" si="63"/>
        <v>0</v>
      </c>
      <c r="AA133" s="11">
        <v>0</v>
      </c>
      <c r="AB133" s="11">
        <v>0</v>
      </c>
      <c r="AC133" s="11">
        <v>0</v>
      </c>
      <c r="AD133" s="22">
        <v>0</v>
      </c>
      <c r="AE133" s="21">
        <v>115217.04</v>
      </c>
      <c r="AF133" s="11">
        <f t="shared" si="64"/>
        <v>0</v>
      </c>
      <c r="AG133" s="11">
        <v>0</v>
      </c>
      <c r="AH133" s="11">
        <v>0</v>
      </c>
      <c r="AI133" s="11">
        <v>0</v>
      </c>
      <c r="AJ133" s="22">
        <v>0</v>
      </c>
      <c r="AK133" s="21">
        <v>0</v>
      </c>
      <c r="AL133" s="11">
        <f t="shared" si="65"/>
        <v>0</v>
      </c>
      <c r="AM133" s="11">
        <v>0</v>
      </c>
      <c r="AN133" s="11">
        <v>0</v>
      </c>
      <c r="AO133" s="11">
        <v>0</v>
      </c>
      <c r="AP133" s="22">
        <v>0</v>
      </c>
      <c r="AQ133" s="21">
        <v>0</v>
      </c>
      <c r="AR133" s="11">
        <f t="shared" si="66"/>
        <v>0</v>
      </c>
      <c r="AS133" s="11">
        <v>0</v>
      </c>
      <c r="AT133" s="11">
        <v>0</v>
      </c>
      <c r="AU133" s="11">
        <v>0</v>
      </c>
      <c r="AV133" s="18">
        <v>0</v>
      </c>
      <c r="AW133" s="58"/>
    </row>
    <row r="134" spans="2:49" hidden="1" outlineLevel="1">
      <c r="B134" s="27" t="s">
        <v>134</v>
      </c>
      <c r="C134" s="21">
        <f t="shared" si="53"/>
        <v>0</v>
      </c>
      <c r="D134" s="36">
        <f t="shared" si="54"/>
        <v>0</v>
      </c>
      <c r="E134" s="36">
        <f t="shared" si="55"/>
        <v>0</v>
      </c>
      <c r="F134" s="36">
        <f t="shared" si="56"/>
        <v>0</v>
      </c>
      <c r="G134" s="36">
        <f t="shared" si="57"/>
        <v>86400.84</v>
      </c>
      <c r="H134" s="36">
        <f t="shared" si="58"/>
        <v>0</v>
      </c>
      <c r="I134" s="47">
        <f t="shared" si="59"/>
        <v>0</v>
      </c>
      <c r="J134" s="40"/>
      <c r="K134" s="21">
        <v>0</v>
      </c>
      <c r="L134" s="11">
        <f t="shared" si="60"/>
        <v>0</v>
      </c>
      <c r="M134" s="11">
        <v>0</v>
      </c>
      <c r="N134" s="11">
        <v>0</v>
      </c>
      <c r="O134" s="22">
        <v>0</v>
      </c>
      <c r="P134" s="21">
        <v>0</v>
      </c>
      <c r="Q134" s="11">
        <f t="shared" si="61"/>
        <v>0</v>
      </c>
      <c r="R134" s="11">
        <v>0</v>
      </c>
      <c r="S134" s="11">
        <v>0</v>
      </c>
      <c r="T134" s="22">
        <v>0</v>
      </c>
      <c r="U134" s="21">
        <v>0</v>
      </c>
      <c r="V134" s="11">
        <f t="shared" si="62"/>
        <v>0</v>
      </c>
      <c r="W134" s="11">
        <v>0</v>
      </c>
      <c r="X134" s="22">
        <v>0</v>
      </c>
      <c r="Y134" s="21">
        <v>0</v>
      </c>
      <c r="Z134" s="11">
        <f t="shared" si="63"/>
        <v>0</v>
      </c>
      <c r="AA134" s="11">
        <v>0</v>
      </c>
      <c r="AB134" s="11">
        <v>0</v>
      </c>
      <c r="AC134" s="11">
        <v>0</v>
      </c>
      <c r="AD134" s="22">
        <v>0</v>
      </c>
      <c r="AE134" s="21">
        <v>86400.84</v>
      </c>
      <c r="AF134" s="11">
        <f t="shared" si="64"/>
        <v>0</v>
      </c>
      <c r="AG134" s="11">
        <v>0</v>
      </c>
      <c r="AH134" s="11">
        <v>0</v>
      </c>
      <c r="AI134" s="11">
        <v>0</v>
      </c>
      <c r="AJ134" s="22">
        <v>0</v>
      </c>
      <c r="AK134" s="21">
        <v>0</v>
      </c>
      <c r="AL134" s="11">
        <f t="shared" si="65"/>
        <v>0</v>
      </c>
      <c r="AM134" s="11">
        <v>0</v>
      </c>
      <c r="AN134" s="11">
        <v>0</v>
      </c>
      <c r="AO134" s="11">
        <v>0</v>
      </c>
      <c r="AP134" s="22">
        <v>0</v>
      </c>
      <c r="AQ134" s="21">
        <v>0</v>
      </c>
      <c r="AR134" s="11">
        <f t="shared" si="66"/>
        <v>0</v>
      </c>
      <c r="AS134" s="11">
        <v>0</v>
      </c>
      <c r="AT134" s="11">
        <v>0</v>
      </c>
      <c r="AU134" s="11">
        <v>0</v>
      </c>
      <c r="AV134" s="18">
        <v>0</v>
      </c>
      <c r="AW134" s="58"/>
    </row>
    <row r="135" spans="2:49" hidden="1" outlineLevel="1">
      <c r="B135" s="27" t="s">
        <v>135</v>
      </c>
      <c r="C135" s="21">
        <f t="shared" si="53"/>
        <v>0</v>
      </c>
      <c r="D135" s="36">
        <f t="shared" si="54"/>
        <v>0</v>
      </c>
      <c r="E135" s="36">
        <f t="shared" si="55"/>
        <v>0</v>
      </c>
      <c r="F135" s="36">
        <f t="shared" si="56"/>
        <v>0</v>
      </c>
      <c r="G135" s="36">
        <f t="shared" si="57"/>
        <v>2938.44</v>
      </c>
      <c r="H135" s="36">
        <f t="shared" si="58"/>
        <v>0</v>
      </c>
      <c r="I135" s="47">
        <f t="shared" si="59"/>
        <v>0</v>
      </c>
      <c r="J135" s="40"/>
      <c r="K135" s="21">
        <v>0</v>
      </c>
      <c r="L135" s="11">
        <f t="shared" si="60"/>
        <v>0</v>
      </c>
      <c r="M135" s="11">
        <v>0</v>
      </c>
      <c r="N135" s="11">
        <v>0</v>
      </c>
      <c r="O135" s="22">
        <v>0</v>
      </c>
      <c r="P135" s="21">
        <v>0</v>
      </c>
      <c r="Q135" s="11">
        <f t="shared" si="61"/>
        <v>0</v>
      </c>
      <c r="R135" s="11">
        <v>0</v>
      </c>
      <c r="S135" s="11">
        <v>0</v>
      </c>
      <c r="T135" s="22">
        <v>0</v>
      </c>
      <c r="U135" s="21">
        <v>0</v>
      </c>
      <c r="V135" s="11">
        <f t="shared" si="62"/>
        <v>0</v>
      </c>
      <c r="W135" s="11">
        <v>0</v>
      </c>
      <c r="X135" s="22">
        <v>0</v>
      </c>
      <c r="Y135" s="21">
        <v>0</v>
      </c>
      <c r="Z135" s="11">
        <f t="shared" si="63"/>
        <v>0</v>
      </c>
      <c r="AA135" s="11">
        <v>0</v>
      </c>
      <c r="AB135" s="11">
        <v>0</v>
      </c>
      <c r="AC135" s="11">
        <v>0</v>
      </c>
      <c r="AD135" s="22">
        <v>0</v>
      </c>
      <c r="AE135" s="21">
        <v>2938.44</v>
      </c>
      <c r="AF135" s="11">
        <f t="shared" si="64"/>
        <v>0</v>
      </c>
      <c r="AG135" s="11">
        <v>0</v>
      </c>
      <c r="AH135" s="11">
        <v>0</v>
      </c>
      <c r="AI135" s="11">
        <v>0</v>
      </c>
      <c r="AJ135" s="22">
        <v>0</v>
      </c>
      <c r="AK135" s="21">
        <v>0</v>
      </c>
      <c r="AL135" s="11">
        <f t="shared" si="65"/>
        <v>0</v>
      </c>
      <c r="AM135" s="11">
        <v>0</v>
      </c>
      <c r="AN135" s="11">
        <v>0</v>
      </c>
      <c r="AO135" s="11">
        <v>0</v>
      </c>
      <c r="AP135" s="22">
        <v>0</v>
      </c>
      <c r="AQ135" s="21">
        <v>0</v>
      </c>
      <c r="AR135" s="11">
        <f t="shared" si="66"/>
        <v>0</v>
      </c>
      <c r="AS135" s="11">
        <v>0</v>
      </c>
      <c r="AT135" s="11">
        <v>0</v>
      </c>
      <c r="AU135" s="11">
        <v>0</v>
      </c>
      <c r="AV135" s="18">
        <v>0</v>
      </c>
      <c r="AW135" s="58"/>
    </row>
    <row r="136" spans="2:49" hidden="1" outlineLevel="1">
      <c r="B136" s="27" t="s">
        <v>136</v>
      </c>
      <c r="C136" s="21">
        <f t="shared" si="53"/>
        <v>0</v>
      </c>
      <c r="D136" s="36">
        <f t="shared" si="54"/>
        <v>0</v>
      </c>
      <c r="E136" s="36">
        <f t="shared" si="55"/>
        <v>0</v>
      </c>
      <c r="F136" s="36">
        <f t="shared" si="56"/>
        <v>0</v>
      </c>
      <c r="G136" s="36">
        <f t="shared" si="57"/>
        <v>2427.39</v>
      </c>
      <c r="H136" s="36">
        <f t="shared" si="58"/>
        <v>0</v>
      </c>
      <c r="I136" s="47">
        <f t="shared" si="59"/>
        <v>0</v>
      </c>
      <c r="J136" s="40"/>
      <c r="K136" s="21">
        <v>0</v>
      </c>
      <c r="L136" s="11">
        <f t="shared" si="60"/>
        <v>0</v>
      </c>
      <c r="M136" s="11">
        <v>0</v>
      </c>
      <c r="N136" s="11">
        <v>0</v>
      </c>
      <c r="O136" s="22">
        <v>0</v>
      </c>
      <c r="P136" s="21">
        <v>0</v>
      </c>
      <c r="Q136" s="11">
        <f t="shared" si="61"/>
        <v>0</v>
      </c>
      <c r="R136" s="11">
        <v>0</v>
      </c>
      <c r="S136" s="11">
        <v>0</v>
      </c>
      <c r="T136" s="22">
        <v>0</v>
      </c>
      <c r="U136" s="21">
        <v>0</v>
      </c>
      <c r="V136" s="11">
        <f t="shared" si="62"/>
        <v>0</v>
      </c>
      <c r="W136" s="11">
        <v>0</v>
      </c>
      <c r="X136" s="22">
        <v>0</v>
      </c>
      <c r="Y136" s="21">
        <v>0</v>
      </c>
      <c r="Z136" s="11">
        <f t="shared" si="63"/>
        <v>0</v>
      </c>
      <c r="AA136" s="11">
        <v>0</v>
      </c>
      <c r="AB136" s="11">
        <v>0</v>
      </c>
      <c r="AC136" s="11">
        <v>0</v>
      </c>
      <c r="AD136" s="22">
        <v>0</v>
      </c>
      <c r="AE136" s="21">
        <v>2427.39</v>
      </c>
      <c r="AF136" s="11">
        <f t="shared" si="64"/>
        <v>0</v>
      </c>
      <c r="AG136" s="11">
        <v>0</v>
      </c>
      <c r="AH136" s="11">
        <v>0</v>
      </c>
      <c r="AI136" s="11">
        <v>0</v>
      </c>
      <c r="AJ136" s="22">
        <v>0</v>
      </c>
      <c r="AK136" s="21">
        <v>0</v>
      </c>
      <c r="AL136" s="11">
        <f t="shared" si="65"/>
        <v>0</v>
      </c>
      <c r="AM136" s="11">
        <v>0</v>
      </c>
      <c r="AN136" s="11">
        <v>0</v>
      </c>
      <c r="AO136" s="11">
        <v>0</v>
      </c>
      <c r="AP136" s="22">
        <v>0</v>
      </c>
      <c r="AQ136" s="21">
        <v>0</v>
      </c>
      <c r="AR136" s="11">
        <f t="shared" si="66"/>
        <v>0</v>
      </c>
      <c r="AS136" s="11">
        <v>0</v>
      </c>
      <c r="AT136" s="11">
        <v>0</v>
      </c>
      <c r="AU136" s="11">
        <v>0</v>
      </c>
      <c r="AV136" s="18">
        <v>0</v>
      </c>
      <c r="AW136" s="58"/>
    </row>
    <row r="137" spans="2:49" hidden="1" outlineLevel="1">
      <c r="B137" s="27" t="s">
        <v>137</v>
      </c>
      <c r="C137" s="21">
        <f t="shared" si="53"/>
        <v>0</v>
      </c>
      <c r="D137" s="36">
        <f t="shared" si="54"/>
        <v>0</v>
      </c>
      <c r="E137" s="36">
        <f t="shared" si="55"/>
        <v>0</v>
      </c>
      <c r="F137" s="36">
        <f t="shared" si="56"/>
        <v>7497.0600000000013</v>
      </c>
      <c r="G137" s="36">
        <f t="shared" si="57"/>
        <v>382.75</v>
      </c>
      <c r="H137" s="36">
        <f t="shared" si="58"/>
        <v>0</v>
      </c>
      <c r="I137" s="47">
        <f t="shared" si="59"/>
        <v>0</v>
      </c>
      <c r="J137" s="40"/>
      <c r="K137" s="21">
        <v>0</v>
      </c>
      <c r="L137" s="11">
        <f t="shared" si="60"/>
        <v>0</v>
      </c>
      <c r="M137" s="11">
        <v>0</v>
      </c>
      <c r="N137" s="11">
        <v>0</v>
      </c>
      <c r="O137" s="22">
        <v>0</v>
      </c>
      <c r="P137" s="21">
        <v>0</v>
      </c>
      <c r="Q137" s="11">
        <f t="shared" si="61"/>
        <v>0</v>
      </c>
      <c r="R137" s="11">
        <v>0</v>
      </c>
      <c r="S137" s="11">
        <v>0</v>
      </c>
      <c r="T137" s="22">
        <v>0</v>
      </c>
      <c r="U137" s="21">
        <v>0</v>
      </c>
      <c r="V137" s="11">
        <f t="shared" si="62"/>
        <v>0</v>
      </c>
      <c r="W137" s="11">
        <v>0</v>
      </c>
      <c r="X137" s="22">
        <v>0</v>
      </c>
      <c r="Y137" s="21">
        <v>7497.0600000000013</v>
      </c>
      <c r="Z137" s="11">
        <f t="shared" si="63"/>
        <v>0</v>
      </c>
      <c r="AA137" s="11">
        <v>0</v>
      </c>
      <c r="AB137" s="11">
        <v>0</v>
      </c>
      <c r="AC137" s="11">
        <v>0</v>
      </c>
      <c r="AD137" s="22">
        <v>0</v>
      </c>
      <c r="AE137" s="21">
        <v>382.75</v>
      </c>
      <c r="AF137" s="11">
        <f t="shared" si="64"/>
        <v>0</v>
      </c>
      <c r="AG137" s="11">
        <v>0</v>
      </c>
      <c r="AH137" s="11">
        <v>0</v>
      </c>
      <c r="AI137" s="11">
        <v>0</v>
      </c>
      <c r="AJ137" s="22">
        <v>0</v>
      </c>
      <c r="AK137" s="21">
        <v>0</v>
      </c>
      <c r="AL137" s="11">
        <f t="shared" si="65"/>
        <v>0</v>
      </c>
      <c r="AM137" s="11">
        <v>0</v>
      </c>
      <c r="AN137" s="11">
        <v>0</v>
      </c>
      <c r="AO137" s="11">
        <v>0</v>
      </c>
      <c r="AP137" s="22">
        <v>0</v>
      </c>
      <c r="AQ137" s="21">
        <v>0</v>
      </c>
      <c r="AR137" s="11">
        <f t="shared" si="66"/>
        <v>0</v>
      </c>
      <c r="AS137" s="11">
        <v>0</v>
      </c>
      <c r="AT137" s="11">
        <v>0</v>
      </c>
      <c r="AU137" s="11">
        <v>0</v>
      </c>
      <c r="AV137" s="18">
        <v>0</v>
      </c>
      <c r="AW137" s="58"/>
    </row>
    <row r="138" spans="2:49" hidden="1" outlineLevel="1">
      <c r="B138" s="27" t="s">
        <v>138</v>
      </c>
      <c r="C138" s="21">
        <f t="shared" si="53"/>
        <v>0</v>
      </c>
      <c r="D138" s="36">
        <f t="shared" si="54"/>
        <v>0</v>
      </c>
      <c r="E138" s="36">
        <f t="shared" si="55"/>
        <v>0</v>
      </c>
      <c r="F138" s="36">
        <f t="shared" si="56"/>
        <v>0</v>
      </c>
      <c r="G138" s="36">
        <f t="shared" si="57"/>
        <v>504.66999999999996</v>
      </c>
      <c r="H138" s="36">
        <f t="shared" si="58"/>
        <v>0</v>
      </c>
      <c r="I138" s="47">
        <f t="shared" si="59"/>
        <v>0</v>
      </c>
      <c r="J138" s="40"/>
      <c r="K138" s="21">
        <v>0</v>
      </c>
      <c r="L138" s="11">
        <f t="shared" si="60"/>
        <v>0</v>
      </c>
      <c r="M138" s="11">
        <v>0</v>
      </c>
      <c r="N138" s="11">
        <v>0</v>
      </c>
      <c r="O138" s="22">
        <v>0</v>
      </c>
      <c r="P138" s="21">
        <v>0</v>
      </c>
      <c r="Q138" s="11">
        <f t="shared" si="61"/>
        <v>0</v>
      </c>
      <c r="R138" s="11">
        <v>0</v>
      </c>
      <c r="S138" s="11">
        <v>0</v>
      </c>
      <c r="T138" s="22">
        <v>0</v>
      </c>
      <c r="U138" s="21">
        <v>0</v>
      </c>
      <c r="V138" s="11">
        <f t="shared" si="62"/>
        <v>0</v>
      </c>
      <c r="W138" s="11">
        <v>0</v>
      </c>
      <c r="X138" s="22">
        <v>0</v>
      </c>
      <c r="Y138" s="21">
        <v>0</v>
      </c>
      <c r="Z138" s="11">
        <f t="shared" si="63"/>
        <v>0</v>
      </c>
      <c r="AA138" s="11">
        <v>0</v>
      </c>
      <c r="AB138" s="11">
        <v>0</v>
      </c>
      <c r="AC138" s="11">
        <v>0</v>
      </c>
      <c r="AD138" s="22">
        <v>0</v>
      </c>
      <c r="AE138" s="21">
        <v>504.66999999999996</v>
      </c>
      <c r="AF138" s="11">
        <f t="shared" si="64"/>
        <v>0</v>
      </c>
      <c r="AG138" s="11">
        <v>0</v>
      </c>
      <c r="AH138" s="11">
        <v>0</v>
      </c>
      <c r="AI138" s="11">
        <v>0</v>
      </c>
      <c r="AJ138" s="22">
        <v>0</v>
      </c>
      <c r="AK138" s="21">
        <v>0</v>
      </c>
      <c r="AL138" s="11">
        <f t="shared" si="65"/>
        <v>0</v>
      </c>
      <c r="AM138" s="11">
        <v>0</v>
      </c>
      <c r="AN138" s="11">
        <v>0</v>
      </c>
      <c r="AO138" s="11">
        <v>0</v>
      </c>
      <c r="AP138" s="22">
        <v>0</v>
      </c>
      <c r="AQ138" s="21">
        <v>0</v>
      </c>
      <c r="AR138" s="11">
        <f t="shared" si="66"/>
        <v>0</v>
      </c>
      <c r="AS138" s="11">
        <v>0</v>
      </c>
      <c r="AT138" s="11">
        <v>0</v>
      </c>
      <c r="AU138" s="11">
        <v>0</v>
      </c>
      <c r="AV138" s="18">
        <v>0</v>
      </c>
      <c r="AW138" s="58"/>
    </row>
    <row r="139" spans="2:49" hidden="1" outlineLevel="1">
      <c r="B139" s="27" t="s">
        <v>139</v>
      </c>
      <c r="C139" s="21">
        <f t="shared" si="53"/>
        <v>0</v>
      </c>
      <c r="D139" s="36">
        <f t="shared" si="54"/>
        <v>0</v>
      </c>
      <c r="E139" s="36">
        <f t="shared" si="55"/>
        <v>0</v>
      </c>
      <c r="F139" s="36">
        <f t="shared" si="56"/>
        <v>0</v>
      </c>
      <c r="G139" s="36">
        <f t="shared" si="57"/>
        <v>5796.98</v>
      </c>
      <c r="H139" s="36">
        <f t="shared" si="58"/>
        <v>0</v>
      </c>
      <c r="I139" s="47">
        <f t="shared" si="59"/>
        <v>0</v>
      </c>
      <c r="J139" s="40"/>
      <c r="K139" s="21">
        <v>0</v>
      </c>
      <c r="L139" s="11">
        <f t="shared" si="60"/>
        <v>0</v>
      </c>
      <c r="M139" s="11">
        <v>0</v>
      </c>
      <c r="N139" s="11">
        <v>0</v>
      </c>
      <c r="O139" s="22">
        <v>0</v>
      </c>
      <c r="P139" s="21">
        <v>0</v>
      </c>
      <c r="Q139" s="11">
        <f t="shared" si="61"/>
        <v>0</v>
      </c>
      <c r="R139" s="11">
        <v>0</v>
      </c>
      <c r="S139" s="11">
        <v>0</v>
      </c>
      <c r="T139" s="22">
        <v>0</v>
      </c>
      <c r="U139" s="21">
        <v>0</v>
      </c>
      <c r="V139" s="11">
        <f t="shared" si="62"/>
        <v>0</v>
      </c>
      <c r="W139" s="11">
        <v>0</v>
      </c>
      <c r="X139" s="22">
        <v>0</v>
      </c>
      <c r="Y139" s="21">
        <v>0</v>
      </c>
      <c r="Z139" s="11">
        <f t="shared" si="63"/>
        <v>0</v>
      </c>
      <c r="AA139" s="11">
        <v>0</v>
      </c>
      <c r="AB139" s="11">
        <v>0</v>
      </c>
      <c r="AC139" s="11">
        <v>0</v>
      </c>
      <c r="AD139" s="22">
        <v>0</v>
      </c>
      <c r="AE139" s="21">
        <v>5796.98</v>
      </c>
      <c r="AF139" s="11">
        <f t="shared" si="64"/>
        <v>0</v>
      </c>
      <c r="AG139" s="11">
        <v>0</v>
      </c>
      <c r="AH139" s="11">
        <v>0</v>
      </c>
      <c r="AI139" s="11">
        <v>0</v>
      </c>
      <c r="AJ139" s="22">
        <v>0</v>
      </c>
      <c r="AK139" s="21">
        <v>0</v>
      </c>
      <c r="AL139" s="11">
        <f t="shared" si="65"/>
        <v>0</v>
      </c>
      <c r="AM139" s="11">
        <v>0</v>
      </c>
      <c r="AN139" s="11">
        <v>0</v>
      </c>
      <c r="AO139" s="11">
        <v>0</v>
      </c>
      <c r="AP139" s="22">
        <v>0</v>
      </c>
      <c r="AQ139" s="21">
        <v>0</v>
      </c>
      <c r="AR139" s="11">
        <f t="shared" si="66"/>
        <v>0</v>
      </c>
      <c r="AS139" s="11">
        <v>0</v>
      </c>
      <c r="AT139" s="11">
        <v>0</v>
      </c>
      <c r="AU139" s="11">
        <v>0</v>
      </c>
      <c r="AV139" s="18">
        <v>0</v>
      </c>
      <c r="AW139" s="58"/>
    </row>
    <row r="140" spans="2:49" hidden="1" outlineLevel="1">
      <c r="B140" s="27" t="s">
        <v>140</v>
      </c>
      <c r="C140" s="21">
        <f t="shared" si="53"/>
        <v>0</v>
      </c>
      <c r="D140" s="36">
        <f t="shared" si="54"/>
        <v>0</v>
      </c>
      <c r="E140" s="36">
        <f t="shared" si="55"/>
        <v>0</v>
      </c>
      <c r="F140" s="36">
        <f t="shared" si="56"/>
        <v>0</v>
      </c>
      <c r="G140" s="36">
        <f t="shared" si="57"/>
        <v>1017.05</v>
      </c>
      <c r="H140" s="36">
        <f t="shared" si="58"/>
        <v>0</v>
      </c>
      <c r="I140" s="47">
        <f t="shared" si="59"/>
        <v>0</v>
      </c>
      <c r="J140" s="40"/>
      <c r="K140" s="21">
        <v>0</v>
      </c>
      <c r="L140" s="11">
        <f t="shared" si="60"/>
        <v>0</v>
      </c>
      <c r="M140" s="11">
        <v>0</v>
      </c>
      <c r="N140" s="11">
        <v>0</v>
      </c>
      <c r="O140" s="22">
        <v>0</v>
      </c>
      <c r="P140" s="21">
        <v>0</v>
      </c>
      <c r="Q140" s="11">
        <f t="shared" si="61"/>
        <v>0</v>
      </c>
      <c r="R140" s="11">
        <v>0</v>
      </c>
      <c r="S140" s="11">
        <v>0</v>
      </c>
      <c r="T140" s="22">
        <v>0</v>
      </c>
      <c r="U140" s="21">
        <v>0</v>
      </c>
      <c r="V140" s="11">
        <f t="shared" si="62"/>
        <v>0</v>
      </c>
      <c r="W140" s="11">
        <v>0</v>
      </c>
      <c r="X140" s="22">
        <v>0</v>
      </c>
      <c r="Y140" s="21">
        <v>0</v>
      </c>
      <c r="Z140" s="11">
        <f t="shared" si="63"/>
        <v>0</v>
      </c>
      <c r="AA140" s="11">
        <v>0</v>
      </c>
      <c r="AB140" s="11">
        <v>0</v>
      </c>
      <c r="AC140" s="11">
        <v>0</v>
      </c>
      <c r="AD140" s="22">
        <v>0</v>
      </c>
      <c r="AE140" s="21">
        <v>1017.05</v>
      </c>
      <c r="AF140" s="11">
        <f t="shared" si="64"/>
        <v>0</v>
      </c>
      <c r="AG140" s="11">
        <v>0</v>
      </c>
      <c r="AH140" s="11">
        <v>0</v>
      </c>
      <c r="AI140" s="11">
        <v>0</v>
      </c>
      <c r="AJ140" s="22">
        <v>0</v>
      </c>
      <c r="AK140" s="21">
        <v>0</v>
      </c>
      <c r="AL140" s="11">
        <f t="shared" si="65"/>
        <v>0</v>
      </c>
      <c r="AM140" s="11">
        <v>0</v>
      </c>
      <c r="AN140" s="11">
        <v>0</v>
      </c>
      <c r="AO140" s="11">
        <v>0</v>
      </c>
      <c r="AP140" s="22">
        <v>0</v>
      </c>
      <c r="AQ140" s="21">
        <v>0</v>
      </c>
      <c r="AR140" s="11">
        <f t="shared" si="66"/>
        <v>0</v>
      </c>
      <c r="AS140" s="11">
        <v>0</v>
      </c>
      <c r="AT140" s="11">
        <v>0</v>
      </c>
      <c r="AU140" s="11">
        <v>0</v>
      </c>
      <c r="AV140" s="18">
        <v>0</v>
      </c>
      <c r="AW140" s="58"/>
    </row>
    <row r="141" spans="2:49" hidden="1" outlineLevel="1">
      <c r="B141" s="27" t="s">
        <v>141</v>
      </c>
      <c r="C141" s="21">
        <f t="shared" si="53"/>
        <v>0</v>
      </c>
      <c r="D141" s="36">
        <f t="shared" si="54"/>
        <v>0</v>
      </c>
      <c r="E141" s="36">
        <f t="shared" si="55"/>
        <v>0</v>
      </c>
      <c r="F141" s="36">
        <f t="shared" si="56"/>
        <v>0</v>
      </c>
      <c r="G141" s="36">
        <f t="shared" si="57"/>
        <v>4544.1100000000006</v>
      </c>
      <c r="H141" s="36">
        <f t="shared" si="58"/>
        <v>0</v>
      </c>
      <c r="I141" s="47">
        <f t="shared" si="59"/>
        <v>0</v>
      </c>
      <c r="J141" s="40"/>
      <c r="K141" s="21">
        <v>0</v>
      </c>
      <c r="L141" s="11">
        <f t="shared" si="60"/>
        <v>0</v>
      </c>
      <c r="M141" s="11">
        <v>0</v>
      </c>
      <c r="N141" s="11">
        <v>0</v>
      </c>
      <c r="O141" s="22">
        <v>0</v>
      </c>
      <c r="P141" s="21">
        <v>0</v>
      </c>
      <c r="Q141" s="11">
        <f t="shared" si="61"/>
        <v>0</v>
      </c>
      <c r="R141" s="11">
        <v>0</v>
      </c>
      <c r="S141" s="11">
        <v>0</v>
      </c>
      <c r="T141" s="22">
        <v>0</v>
      </c>
      <c r="U141" s="21">
        <v>0</v>
      </c>
      <c r="V141" s="11">
        <f t="shared" si="62"/>
        <v>0</v>
      </c>
      <c r="W141" s="11">
        <v>0</v>
      </c>
      <c r="X141" s="22">
        <v>0</v>
      </c>
      <c r="Y141" s="21">
        <v>0</v>
      </c>
      <c r="Z141" s="11">
        <f t="shared" si="63"/>
        <v>0</v>
      </c>
      <c r="AA141" s="11">
        <v>0</v>
      </c>
      <c r="AB141" s="11">
        <v>0</v>
      </c>
      <c r="AC141" s="11">
        <v>0</v>
      </c>
      <c r="AD141" s="22">
        <v>0</v>
      </c>
      <c r="AE141" s="21">
        <v>4544.1100000000006</v>
      </c>
      <c r="AF141" s="11">
        <f t="shared" si="64"/>
        <v>0</v>
      </c>
      <c r="AG141" s="11">
        <v>0</v>
      </c>
      <c r="AH141" s="11">
        <v>0</v>
      </c>
      <c r="AI141" s="11">
        <v>0</v>
      </c>
      <c r="AJ141" s="22">
        <v>0</v>
      </c>
      <c r="AK141" s="21">
        <v>0</v>
      </c>
      <c r="AL141" s="11">
        <f t="shared" si="65"/>
        <v>0</v>
      </c>
      <c r="AM141" s="11">
        <v>0</v>
      </c>
      <c r="AN141" s="11">
        <v>0</v>
      </c>
      <c r="AO141" s="11">
        <v>0</v>
      </c>
      <c r="AP141" s="22">
        <v>0</v>
      </c>
      <c r="AQ141" s="21">
        <v>0</v>
      </c>
      <c r="AR141" s="11">
        <f t="shared" si="66"/>
        <v>0</v>
      </c>
      <c r="AS141" s="11">
        <v>0</v>
      </c>
      <c r="AT141" s="11">
        <v>0</v>
      </c>
      <c r="AU141" s="11">
        <v>0</v>
      </c>
      <c r="AV141" s="18">
        <v>0</v>
      </c>
      <c r="AW141" s="58"/>
    </row>
    <row r="142" spans="2:49" hidden="1" outlineLevel="1">
      <c r="B142" s="27" t="s">
        <v>142</v>
      </c>
      <c r="C142" s="21">
        <f t="shared" si="53"/>
        <v>0</v>
      </c>
      <c r="D142" s="36">
        <f t="shared" si="54"/>
        <v>0</v>
      </c>
      <c r="E142" s="36">
        <f t="shared" si="55"/>
        <v>0</v>
      </c>
      <c r="F142" s="36">
        <f t="shared" si="56"/>
        <v>0</v>
      </c>
      <c r="G142" s="36">
        <f t="shared" si="57"/>
        <v>3468.59</v>
      </c>
      <c r="H142" s="36">
        <f t="shared" si="58"/>
        <v>0</v>
      </c>
      <c r="I142" s="47">
        <f t="shared" si="59"/>
        <v>0</v>
      </c>
      <c r="J142" s="40"/>
      <c r="K142" s="21">
        <v>0</v>
      </c>
      <c r="L142" s="11">
        <f t="shared" si="60"/>
        <v>0</v>
      </c>
      <c r="M142" s="11">
        <v>0</v>
      </c>
      <c r="N142" s="11">
        <v>0</v>
      </c>
      <c r="O142" s="22">
        <v>0</v>
      </c>
      <c r="P142" s="21">
        <v>0</v>
      </c>
      <c r="Q142" s="11">
        <f t="shared" si="61"/>
        <v>0</v>
      </c>
      <c r="R142" s="11">
        <v>0</v>
      </c>
      <c r="S142" s="11">
        <v>0</v>
      </c>
      <c r="T142" s="22">
        <v>0</v>
      </c>
      <c r="U142" s="21">
        <v>0</v>
      </c>
      <c r="V142" s="11">
        <f t="shared" si="62"/>
        <v>0</v>
      </c>
      <c r="W142" s="11">
        <v>0</v>
      </c>
      <c r="X142" s="22">
        <v>0</v>
      </c>
      <c r="Y142" s="21">
        <v>0</v>
      </c>
      <c r="Z142" s="11">
        <f t="shared" si="63"/>
        <v>0</v>
      </c>
      <c r="AA142" s="11">
        <v>0</v>
      </c>
      <c r="AB142" s="11">
        <v>0</v>
      </c>
      <c r="AC142" s="11">
        <v>0</v>
      </c>
      <c r="AD142" s="22">
        <v>0</v>
      </c>
      <c r="AE142" s="21">
        <v>3468.59</v>
      </c>
      <c r="AF142" s="11">
        <f t="shared" si="64"/>
        <v>0</v>
      </c>
      <c r="AG142" s="11">
        <v>0</v>
      </c>
      <c r="AH142" s="11">
        <v>0</v>
      </c>
      <c r="AI142" s="11">
        <v>0</v>
      </c>
      <c r="AJ142" s="22">
        <v>0</v>
      </c>
      <c r="AK142" s="21">
        <v>0</v>
      </c>
      <c r="AL142" s="11">
        <f t="shared" si="65"/>
        <v>0</v>
      </c>
      <c r="AM142" s="11">
        <v>0</v>
      </c>
      <c r="AN142" s="11">
        <v>0</v>
      </c>
      <c r="AO142" s="11">
        <v>0</v>
      </c>
      <c r="AP142" s="22">
        <v>0</v>
      </c>
      <c r="AQ142" s="21">
        <v>0</v>
      </c>
      <c r="AR142" s="11">
        <f t="shared" si="66"/>
        <v>0</v>
      </c>
      <c r="AS142" s="11">
        <v>0</v>
      </c>
      <c r="AT142" s="11">
        <v>0</v>
      </c>
      <c r="AU142" s="11">
        <v>0</v>
      </c>
      <c r="AV142" s="18">
        <v>0</v>
      </c>
      <c r="AW142" s="58"/>
    </row>
    <row r="143" spans="2:49" hidden="1" outlineLevel="1">
      <c r="B143" s="27" t="s">
        <v>143</v>
      </c>
      <c r="C143" s="21">
        <f t="shared" si="53"/>
        <v>0</v>
      </c>
      <c r="D143" s="36">
        <f t="shared" si="54"/>
        <v>0</v>
      </c>
      <c r="E143" s="36">
        <f t="shared" si="55"/>
        <v>0</v>
      </c>
      <c r="F143" s="36">
        <f t="shared" si="56"/>
        <v>1310.5800000000002</v>
      </c>
      <c r="G143" s="36">
        <f t="shared" si="57"/>
        <v>0</v>
      </c>
      <c r="H143" s="36">
        <f t="shared" si="58"/>
        <v>0</v>
      </c>
      <c r="I143" s="47">
        <f t="shared" si="59"/>
        <v>0</v>
      </c>
      <c r="J143" s="40"/>
      <c r="K143" s="21">
        <v>0</v>
      </c>
      <c r="L143" s="11">
        <f t="shared" si="60"/>
        <v>0</v>
      </c>
      <c r="M143" s="11">
        <v>0</v>
      </c>
      <c r="N143" s="11">
        <v>0</v>
      </c>
      <c r="O143" s="22">
        <v>0</v>
      </c>
      <c r="P143" s="21">
        <v>0</v>
      </c>
      <c r="Q143" s="11">
        <f t="shared" si="61"/>
        <v>0</v>
      </c>
      <c r="R143" s="11">
        <v>0</v>
      </c>
      <c r="S143" s="11">
        <v>0</v>
      </c>
      <c r="T143" s="22">
        <v>0</v>
      </c>
      <c r="U143" s="21">
        <v>0</v>
      </c>
      <c r="V143" s="11">
        <f t="shared" si="62"/>
        <v>0</v>
      </c>
      <c r="W143" s="11">
        <v>0</v>
      </c>
      <c r="X143" s="22">
        <v>0</v>
      </c>
      <c r="Y143" s="21">
        <v>1310.5800000000002</v>
      </c>
      <c r="Z143" s="11">
        <f t="shared" si="63"/>
        <v>0</v>
      </c>
      <c r="AA143" s="11">
        <v>0</v>
      </c>
      <c r="AB143" s="11">
        <v>0</v>
      </c>
      <c r="AC143" s="11">
        <v>0</v>
      </c>
      <c r="AD143" s="22">
        <v>0</v>
      </c>
      <c r="AE143" s="21">
        <v>0</v>
      </c>
      <c r="AF143" s="11">
        <f t="shared" si="64"/>
        <v>0</v>
      </c>
      <c r="AG143" s="11">
        <v>0</v>
      </c>
      <c r="AH143" s="11">
        <v>0</v>
      </c>
      <c r="AI143" s="11">
        <v>0</v>
      </c>
      <c r="AJ143" s="22">
        <v>0</v>
      </c>
      <c r="AK143" s="21">
        <v>0</v>
      </c>
      <c r="AL143" s="11">
        <f t="shared" si="65"/>
        <v>0</v>
      </c>
      <c r="AM143" s="11">
        <v>0</v>
      </c>
      <c r="AN143" s="11">
        <v>0</v>
      </c>
      <c r="AO143" s="11">
        <v>0</v>
      </c>
      <c r="AP143" s="22">
        <v>0</v>
      </c>
      <c r="AQ143" s="21">
        <v>0</v>
      </c>
      <c r="AR143" s="11">
        <f t="shared" si="66"/>
        <v>0</v>
      </c>
      <c r="AS143" s="11">
        <v>0</v>
      </c>
      <c r="AT143" s="11">
        <v>0</v>
      </c>
      <c r="AU143" s="11">
        <v>0</v>
      </c>
      <c r="AV143" s="18">
        <v>0</v>
      </c>
      <c r="AW143" s="58"/>
    </row>
    <row r="144" spans="2:49" hidden="1" outlineLevel="1">
      <c r="B144" s="27" t="s">
        <v>144</v>
      </c>
      <c r="C144" s="21">
        <f t="shared" si="53"/>
        <v>0</v>
      </c>
      <c r="D144" s="36">
        <f t="shared" si="54"/>
        <v>0</v>
      </c>
      <c r="E144" s="36">
        <f t="shared" si="55"/>
        <v>0</v>
      </c>
      <c r="F144" s="36">
        <f t="shared" si="56"/>
        <v>0</v>
      </c>
      <c r="G144" s="36">
        <f t="shared" si="57"/>
        <v>2866.3900000000003</v>
      </c>
      <c r="H144" s="36">
        <f t="shared" si="58"/>
        <v>0</v>
      </c>
      <c r="I144" s="47">
        <f t="shared" si="59"/>
        <v>0</v>
      </c>
      <c r="J144" s="40"/>
      <c r="K144" s="21">
        <v>0</v>
      </c>
      <c r="L144" s="11">
        <f t="shared" si="60"/>
        <v>0</v>
      </c>
      <c r="M144" s="11">
        <v>0</v>
      </c>
      <c r="N144" s="11">
        <v>0</v>
      </c>
      <c r="O144" s="22">
        <v>0</v>
      </c>
      <c r="P144" s="21">
        <v>0</v>
      </c>
      <c r="Q144" s="11">
        <f t="shared" si="61"/>
        <v>0</v>
      </c>
      <c r="R144" s="11">
        <v>0</v>
      </c>
      <c r="S144" s="11">
        <v>0</v>
      </c>
      <c r="T144" s="22">
        <v>0</v>
      </c>
      <c r="U144" s="21">
        <v>0</v>
      </c>
      <c r="V144" s="11">
        <f t="shared" si="62"/>
        <v>0</v>
      </c>
      <c r="W144" s="11">
        <v>0</v>
      </c>
      <c r="X144" s="22">
        <v>0</v>
      </c>
      <c r="Y144" s="21">
        <v>0</v>
      </c>
      <c r="Z144" s="11">
        <f t="shared" si="63"/>
        <v>0</v>
      </c>
      <c r="AA144" s="11">
        <v>0</v>
      </c>
      <c r="AB144" s="11">
        <v>0</v>
      </c>
      <c r="AC144" s="11">
        <v>0</v>
      </c>
      <c r="AD144" s="22">
        <v>0</v>
      </c>
      <c r="AE144" s="21">
        <v>2866.3900000000003</v>
      </c>
      <c r="AF144" s="11">
        <f t="shared" si="64"/>
        <v>0</v>
      </c>
      <c r="AG144" s="11">
        <v>0</v>
      </c>
      <c r="AH144" s="11">
        <v>0</v>
      </c>
      <c r="AI144" s="11">
        <v>0</v>
      </c>
      <c r="AJ144" s="22">
        <v>0</v>
      </c>
      <c r="AK144" s="21">
        <v>0</v>
      </c>
      <c r="AL144" s="11">
        <f t="shared" si="65"/>
        <v>0</v>
      </c>
      <c r="AM144" s="11">
        <v>0</v>
      </c>
      <c r="AN144" s="11">
        <v>0</v>
      </c>
      <c r="AO144" s="11">
        <v>0</v>
      </c>
      <c r="AP144" s="22">
        <v>0</v>
      </c>
      <c r="AQ144" s="21">
        <v>0</v>
      </c>
      <c r="AR144" s="11">
        <f t="shared" si="66"/>
        <v>0</v>
      </c>
      <c r="AS144" s="11">
        <v>0</v>
      </c>
      <c r="AT144" s="11">
        <v>0</v>
      </c>
      <c r="AU144" s="11">
        <v>0</v>
      </c>
      <c r="AV144" s="18">
        <v>0</v>
      </c>
      <c r="AW144" s="58"/>
    </row>
    <row r="145" spans="2:49" hidden="1" outlineLevel="1">
      <c r="B145" s="27" t="s">
        <v>348</v>
      </c>
      <c r="C145" s="21">
        <f t="shared" si="53"/>
        <v>0</v>
      </c>
      <c r="D145" s="36">
        <f t="shared" si="54"/>
        <v>0</v>
      </c>
      <c r="E145" s="36">
        <f t="shared" si="55"/>
        <v>0</v>
      </c>
      <c r="F145" s="36">
        <f t="shared" si="56"/>
        <v>0</v>
      </c>
      <c r="G145" s="36">
        <f t="shared" si="57"/>
        <v>10528.42</v>
      </c>
      <c r="H145" s="36">
        <f t="shared" si="58"/>
        <v>1512.9399999999998</v>
      </c>
      <c r="I145" s="47">
        <f t="shared" si="59"/>
        <v>0</v>
      </c>
      <c r="J145" s="40"/>
      <c r="K145" s="21">
        <v>0</v>
      </c>
      <c r="L145" s="11">
        <f t="shared" si="60"/>
        <v>0</v>
      </c>
      <c r="M145" s="11">
        <v>0</v>
      </c>
      <c r="N145" s="11">
        <v>0</v>
      </c>
      <c r="O145" s="22">
        <v>0</v>
      </c>
      <c r="P145" s="21">
        <v>0</v>
      </c>
      <c r="Q145" s="11">
        <f t="shared" si="61"/>
        <v>0</v>
      </c>
      <c r="R145" s="11">
        <v>0</v>
      </c>
      <c r="S145" s="11">
        <v>0</v>
      </c>
      <c r="T145" s="22">
        <v>0</v>
      </c>
      <c r="U145" s="21">
        <v>0</v>
      </c>
      <c r="V145" s="11">
        <f t="shared" si="62"/>
        <v>0</v>
      </c>
      <c r="W145" s="11">
        <v>0</v>
      </c>
      <c r="X145" s="22">
        <v>0</v>
      </c>
      <c r="Y145" s="21">
        <v>0</v>
      </c>
      <c r="Z145" s="11">
        <f t="shared" si="63"/>
        <v>0</v>
      </c>
      <c r="AA145" s="11">
        <v>0</v>
      </c>
      <c r="AB145" s="11">
        <v>0</v>
      </c>
      <c r="AC145" s="11">
        <v>0</v>
      </c>
      <c r="AD145" s="22">
        <v>0</v>
      </c>
      <c r="AE145" s="21">
        <v>9785.73</v>
      </c>
      <c r="AF145" s="11">
        <f t="shared" si="64"/>
        <v>742.69</v>
      </c>
      <c r="AG145" s="11">
        <v>451.81</v>
      </c>
      <c r="AH145" s="11">
        <v>0</v>
      </c>
      <c r="AI145" s="11">
        <v>0</v>
      </c>
      <c r="AJ145" s="22">
        <v>290.88</v>
      </c>
      <c r="AK145" s="21">
        <v>1185.1299999999999</v>
      </c>
      <c r="AL145" s="11">
        <f t="shared" si="65"/>
        <v>327.81</v>
      </c>
      <c r="AM145" s="11">
        <v>0</v>
      </c>
      <c r="AN145" s="11">
        <v>0</v>
      </c>
      <c r="AO145" s="11">
        <v>0</v>
      </c>
      <c r="AP145" s="22">
        <v>327.81</v>
      </c>
      <c r="AQ145" s="21">
        <v>0</v>
      </c>
      <c r="AR145" s="11">
        <f t="shared" si="66"/>
        <v>0</v>
      </c>
      <c r="AS145" s="11">
        <v>0</v>
      </c>
      <c r="AT145" s="11">
        <v>0</v>
      </c>
      <c r="AU145" s="11">
        <v>0</v>
      </c>
      <c r="AV145" s="18">
        <v>0</v>
      </c>
      <c r="AW145" s="58"/>
    </row>
    <row r="146" spans="2:49" hidden="1" outlineLevel="1">
      <c r="B146" s="27" t="s">
        <v>145</v>
      </c>
      <c r="C146" s="21">
        <f t="shared" si="53"/>
        <v>0</v>
      </c>
      <c r="D146" s="36">
        <f t="shared" si="54"/>
        <v>0</v>
      </c>
      <c r="E146" s="36">
        <f t="shared" si="55"/>
        <v>0</v>
      </c>
      <c r="F146" s="36">
        <f t="shared" si="56"/>
        <v>13414.95</v>
      </c>
      <c r="G146" s="36">
        <f t="shared" si="57"/>
        <v>54.679999999999993</v>
      </c>
      <c r="H146" s="36">
        <f t="shared" si="58"/>
        <v>0</v>
      </c>
      <c r="I146" s="47">
        <f t="shared" si="59"/>
        <v>0</v>
      </c>
      <c r="J146" s="40"/>
      <c r="K146" s="21">
        <v>0</v>
      </c>
      <c r="L146" s="11">
        <f t="shared" si="60"/>
        <v>0</v>
      </c>
      <c r="M146" s="11">
        <v>0</v>
      </c>
      <c r="N146" s="11">
        <v>0</v>
      </c>
      <c r="O146" s="22">
        <v>0</v>
      </c>
      <c r="P146" s="21">
        <v>0</v>
      </c>
      <c r="Q146" s="11">
        <f t="shared" si="61"/>
        <v>0</v>
      </c>
      <c r="R146" s="11">
        <v>0</v>
      </c>
      <c r="S146" s="11">
        <v>0</v>
      </c>
      <c r="T146" s="22">
        <v>0</v>
      </c>
      <c r="U146" s="21">
        <v>0</v>
      </c>
      <c r="V146" s="11">
        <f t="shared" si="62"/>
        <v>0</v>
      </c>
      <c r="W146" s="11">
        <v>0</v>
      </c>
      <c r="X146" s="22">
        <v>0</v>
      </c>
      <c r="Y146" s="21">
        <v>13414.95</v>
      </c>
      <c r="Z146" s="11">
        <f t="shared" si="63"/>
        <v>0</v>
      </c>
      <c r="AA146" s="11">
        <v>0</v>
      </c>
      <c r="AB146" s="11">
        <v>0</v>
      </c>
      <c r="AC146" s="11">
        <v>0</v>
      </c>
      <c r="AD146" s="22">
        <v>0</v>
      </c>
      <c r="AE146" s="21">
        <v>54.679999999999993</v>
      </c>
      <c r="AF146" s="11">
        <f t="shared" si="64"/>
        <v>0</v>
      </c>
      <c r="AG146" s="11">
        <v>0</v>
      </c>
      <c r="AH146" s="11">
        <v>0</v>
      </c>
      <c r="AI146" s="11">
        <v>0</v>
      </c>
      <c r="AJ146" s="22">
        <v>0</v>
      </c>
      <c r="AK146" s="21">
        <v>0</v>
      </c>
      <c r="AL146" s="11">
        <f t="shared" si="65"/>
        <v>0</v>
      </c>
      <c r="AM146" s="11">
        <v>0</v>
      </c>
      <c r="AN146" s="11">
        <v>0</v>
      </c>
      <c r="AO146" s="11">
        <v>0</v>
      </c>
      <c r="AP146" s="22">
        <v>0</v>
      </c>
      <c r="AQ146" s="21">
        <v>0</v>
      </c>
      <c r="AR146" s="11">
        <f t="shared" si="66"/>
        <v>0</v>
      </c>
      <c r="AS146" s="11">
        <v>0</v>
      </c>
      <c r="AT146" s="11">
        <v>0</v>
      </c>
      <c r="AU146" s="11">
        <v>0</v>
      </c>
      <c r="AV146" s="18">
        <v>0</v>
      </c>
      <c r="AW146" s="58"/>
    </row>
    <row r="147" spans="2:49" hidden="1" outlineLevel="1">
      <c r="B147" s="27" t="s">
        <v>146</v>
      </c>
      <c r="C147" s="21">
        <f t="shared" si="53"/>
        <v>0</v>
      </c>
      <c r="D147" s="36">
        <f t="shared" si="54"/>
        <v>0</v>
      </c>
      <c r="E147" s="36">
        <f t="shared" si="55"/>
        <v>0</v>
      </c>
      <c r="F147" s="36">
        <f t="shared" si="56"/>
        <v>0</v>
      </c>
      <c r="G147" s="36">
        <f t="shared" si="57"/>
        <v>1125.03</v>
      </c>
      <c r="H147" s="36">
        <f t="shared" si="58"/>
        <v>0</v>
      </c>
      <c r="I147" s="47">
        <f t="shared" si="59"/>
        <v>0</v>
      </c>
      <c r="J147" s="40"/>
      <c r="K147" s="21">
        <v>0</v>
      </c>
      <c r="L147" s="11">
        <f t="shared" si="60"/>
        <v>0</v>
      </c>
      <c r="M147" s="11">
        <v>0</v>
      </c>
      <c r="N147" s="11">
        <v>0</v>
      </c>
      <c r="O147" s="22">
        <v>0</v>
      </c>
      <c r="P147" s="21">
        <v>0</v>
      </c>
      <c r="Q147" s="11">
        <f t="shared" si="61"/>
        <v>0</v>
      </c>
      <c r="R147" s="11">
        <v>0</v>
      </c>
      <c r="S147" s="11">
        <v>0</v>
      </c>
      <c r="T147" s="22">
        <v>0</v>
      </c>
      <c r="U147" s="21">
        <v>0</v>
      </c>
      <c r="V147" s="11">
        <f t="shared" si="62"/>
        <v>0</v>
      </c>
      <c r="W147" s="11">
        <v>0</v>
      </c>
      <c r="X147" s="22">
        <v>0</v>
      </c>
      <c r="Y147" s="21">
        <v>0</v>
      </c>
      <c r="Z147" s="11">
        <f t="shared" si="63"/>
        <v>0</v>
      </c>
      <c r="AA147" s="11">
        <v>0</v>
      </c>
      <c r="AB147" s="11">
        <v>0</v>
      </c>
      <c r="AC147" s="11">
        <v>0</v>
      </c>
      <c r="AD147" s="22">
        <v>0</v>
      </c>
      <c r="AE147" s="21">
        <v>1125.03</v>
      </c>
      <c r="AF147" s="11">
        <f t="shared" si="64"/>
        <v>0</v>
      </c>
      <c r="AG147" s="11">
        <v>0</v>
      </c>
      <c r="AH147" s="11">
        <v>0</v>
      </c>
      <c r="AI147" s="11">
        <v>0</v>
      </c>
      <c r="AJ147" s="22">
        <v>0</v>
      </c>
      <c r="AK147" s="21">
        <v>0</v>
      </c>
      <c r="AL147" s="11">
        <f t="shared" si="65"/>
        <v>0</v>
      </c>
      <c r="AM147" s="11">
        <v>0</v>
      </c>
      <c r="AN147" s="11">
        <v>0</v>
      </c>
      <c r="AO147" s="11">
        <v>0</v>
      </c>
      <c r="AP147" s="22">
        <v>0</v>
      </c>
      <c r="AQ147" s="21">
        <v>0</v>
      </c>
      <c r="AR147" s="11">
        <f t="shared" si="66"/>
        <v>0</v>
      </c>
      <c r="AS147" s="11">
        <v>0</v>
      </c>
      <c r="AT147" s="11">
        <v>0</v>
      </c>
      <c r="AU147" s="11">
        <v>0</v>
      </c>
      <c r="AV147" s="18">
        <v>0</v>
      </c>
      <c r="AW147" s="58"/>
    </row>
    <row r="148" spans="2:49" hidden="1" outlineLevel="1">
      <c r="B148" s="27" t="s">
        <v>147</v>
      </c>
      <c r="C148" s="21">
        <f t="shared" si="53"/>
        <v>0</v>
      </c>
      <c r="D148" s="36">
        <f t="shared" si="54"/>
        <v>0</v>
      </c>
      <c r="E148" s="36">
        <f t="shared" si="55"/>
        <v>0</v>
      </c>
      <c r="F148" s="36">
        <f t="shared" si="56"/>
        <v>517975.23</v>
      </c>
      <c r="G148" s="36">
        <f t="shared" si="57"/>
        <v>-243658.3</v>
      </c>
      <c r="H148" s="36">
        <f t="shared" si="58"/>
        <v>0</v>
      </c>
      <c r="I148" s="47">
        <f t="shared" si="59"/>
        <v>0</v>
      </c>
      <c r="J148" s="40"/>
      <c r="K148" s="21">
        <v>0</v>
      </c>
      <c r="L148" s="11">
        <f t="shared" si="60"/>
        <v>0</v>
      </c>
      <c r="M148" s="11">
        <v>0</v>
      </c>
      <c r="N148" s="11">
        <v>0</v>
      </c>
      <c r="O148" s="22">
        <v>0</v>
      </c>
      <c r="P148" s="21">
        <v>0</v>
      </c>
      <c r="Q148" s="11">
        <f t="shared" si="61"/>
        <v>0</v>
      </c>
      <c r="R148" s="11">
        <v>0</v>
      </c>
      <c r="S148" s="11">
        <v>0</v>
      </c>
      <c r="T148" s="22">
        <v>0</v>
      </c>
      <c r="U148" s="21">
        <v>0</v>
      </c>
      <c r="V148" s="11">
        <f t="shared" si="62"/>
        <v>0</v>
      </c>
      <c r="W148" s="11">
        <v>0</v>
      </c>
      <c r="X148" s="22">
        <v>0</v>
      </c>
      <c r="Y148" s="21">
        <v>0</v>
      </c>
      <c r="Z148" s="11">
        <f t="shared" si="63"/>
        <v>517975.23</v>
      </c>
      <c r="AA148" s="11">
        <v>517975.23</v>
      </c>
      <c r="AB148" s="11">
        <v>0</v>
      </c>
      <c r="AC148" s="11">
        <v>0</v>
      </c>
      <c r="AD148" s="22">
        <v>0</v>
      </c>
      <c r="AE148" s="21">
        <v>0</v>
      </c>
      <c r="AF148" s="11">
        <f t="shared" si="64"/>
        <v>-243658.3</v>
      </c>
      <c r="AG148" s="11">
        <v>-245205.44</v>
      </c>
      <c r="AH148" s="11">
        <v>0</v>
      </c>
      <c r="AI148" s="11">
        <v>0</v>
      </c>
      <c r="AJ148" s="22">
        <v>1547.14</v>
      </c>
      <c r="AK148" s="21">
        <v>0</v>
      </c>
      <c r="AL148" s="11">
        <f t="shared" si="65"/>
        <v>0</v>
      </c>
      <c r="AM148" s="11">
        <v>0</v>
      </c>
      <c r="AN148" s="11">
        <v>0</v>
      </c>
      <c r="AO148" s="11">
        <v>0</v>
      </c>
      <c r="AP148" s="22">
        <v>0</v>
      </c>
      <c r="AQ148" s="21">
        <v>0</v>
      </c>
      <c r="AR148" s="11">
        <f t="shared" si="66"/>
        <v>0</v>
      </c>
      <c r="AS148" s="11">
        <v>0</v>
      </c>
      <c r="AT148" s="11">
        <v>0</v>
      </c>
      <c r="AU148" s="11">
        <v>0</v>
      </c>
      <c r="AV148" s="18">
        <v>0</v>
      </c>
      <c r="AW148" s="58"/>
    </row>
    <row r="149" spans="2:49" hidden="1" outlineLevel="1">
      <c r="B149" s="27" t="s">
        <v>148</v>
      </c>
      <c r="C149" s="21">
        <f t="shared" si="53"/>
        <v>0</v>
      </c>
      <c r="D149" s="36">
        <f t="shared" si="54"/>
        <v>0</v>
      </c>
      <c r="E149" s="36">
        <f t="shared" si="55"/>
        <v>0</v>
      </c>
      <c r="F149" s="36">
        <f t="shared" si="56"/>
        <v>0</v>
      </c>
      <c r="G149" s="36">
        <f t="shared" si="57"/>
        <v>20752.38</v>
      </c>
      <c r="H149" s="36">
        <f t="shared" si="58"/>
        <v>0</v>
      </c>
      <c r="I149" s="47">
        <f t="shared" si="59"/>
        <v>0</v>
      </c>
      <c r="J149" s="40"/>
      <c r="K149" s="21">
        <v>0</v>
      </c>
      <c r="L149" s="11">
        <f t="shared" si="60"/>
        <v>0</v>
      </c>
      <c r="M149" s="11">
        <v>0</v>
      </c>
      <c r="N149" s="11">
        <v>0</v>
      </c>
      <c r="O149" s="22">
        <v>0</v>
      </c>
      <c r="P149" s="21">
        <v>0</v>
      </c>
      <c r="Q149" s="11">
        <f t="shared" si="61"/>
        <v>0</v>
      </c>
      <c r="R149" s="11">
        <v>0</v>
      </c>
      <c r="S149" s="11">
        <v>0</v>
      </c>
      <c r="T149" s="22">
        <v>0</v>
      </c>
      <c r="U149" s="21">
        <v>0</v>
      </c>
      <c r="V149" s="11">
        <f t="shared" si="62"/>
        <v>0</v>
      </c>
      <c r="W149" s="11">
        <v>0</v>
      </c>
      <c r="X149" s="22">
        <v>0</v>
      </c>
      <c r="Y149" s="21">
        <v>0</v>
      </c>
      <c r="Z149" s="11">
        <f t="shared" si="63"/>
        <v>0</v>
      </c>
      <c r="AA149" s="11">
        <v>0</v>
      </c>
      <c r="AB149" s="11">
        <v>0</v>
      </c>
      <c r="AC149" s="11">
        <v>0</v>
      </c>
      <c r="AD149" s="22">
        <v>0</v>
      </c>
      <c r="AE149" s="21">
        <v>0</v>
      </c>
      <c r="AF149" s="11">
        <f t="shared" si="64"/>
        <v>20752.38</v>
      </c>
      <c r="AG149" s="11">
        <v>4809.1900000000005</v>
      </c>
      <c r="AH149" s="11">
        <v>0</v>
      </c>
      <c r="AI149" s="11">
        <v>0</v>
      </c>
      <c r="AJ149" s="22">
        <v>15943.19</v>
      </c>
      <c r="AK149" s="21">
        <v>0</v>
      </c>
      <c r="AL149" s="11">
        <f t="shared" si="65"/>
        <v>0</v>
      </c>
      <c r="AM149" s="11">
        <v>0</v>
      </c>
      <c r="AN149" s="11">
        <v>0</v>
      </c>
      <c r="AO149" s="11">
        <v>0</v>
      </c>
      <c r="AP149" s="22">
        <v>0</v>
      </c>
      <c r="AQ149" s="21">
        <v>0</v>
      </c>
      <c r="AR149" s="11">
        <f t="shared" si="66"/>
        <v>0</v>
      </c>
      <c r="AS149" s="11">
        <v>0</v>
      </c>
      <c r="AT149" s="11">
        <v>0</v>
      </c>
      <c r="AU149" s="11">
        <v>0</v>
      </c>
      <c r="AV149" s="18">
        <v>0</v>
      </c>
      <c r="AW149" s="58"/>
    </row>
    <row r="150" spans="2:49" hidden="1" outlineLevel="1">
      <c r="B150" s="27" t="s">
        <v>149</v>
      </c>
      <c r="C150" s="21">
        <f t="shared" si="53"/>
        <v>0</v>
      </c>
      <c r="D150" s="36">
        <f t="shared" si="54"/>
        <v>0</v>
      </c>
      <c r="E150" s="36">
        <f t="shared" si="55"/>
        <v>0</v>
      </c>
      <c r="F150" s="36">
        <f t="shared" si="56"/>
        <v>167.47</v>
      </c>
      <c r="G150" s="36">
        <f t="shared" si="57"/>
        <v>0</v>
      </c>
      <c r="H150" s="36">
        <f t="shared" si="58"/>
        <v>0</v>
      </c>
      <c r="I150" s="47">
        <f t="shared" si="59"/>
        <v>0</v>
      </c>
      <c r="J150" s="40"/>
      <c r="K150" s="21">
        <v>0</v>
      </c>
      <c r="L150" s="11">
        <f t="shared" si="60"/>
        <v>0</v>
      </c>
      <c r="M150" s="11">
        <v>0</v>
      </c>
      <c r="N150" s="11">
        <v>0</v>
      </c>
      <c r="O150" s="22">
        <v>0</v>
      </c>
      <c r="P150" s="21">
        <v>0</v>
      </c>
      <c r="Q150" s="11">
        <f t="shared" si="61"/>
        <v>0</v>
      </c>
      <c r="R150" s="11">
        <v>0</v>
      </c>
      <c r="S150" s="11">
        <v>0</v>
      </c>
      <c r="T150" s="22">
        <v>0</v>
      </c>
      <c r="U150" s="21">
        <v>0</v>
      </c>
      <c r="V150" s="11">
        <f t="shared" si="62"/>
        <v>0</v>
      </c>
      <c r="W150" s="11">
        <v>0</v>
      </c>
      <c r="X150" s="22">
        <v>0</v>
      </c>
      <c r="Y150" s="21">
        <v>167.47</v>
      </c>
      <c r="Z150" s="11">
        <f t="shared" si="63"/>
        <v>0</v>
      </c>
      <c r="AA150" s="11">
        <v>0</v>
      </c>
      <c r="AB150" s="11">
        <v>0</v>
      </c>
      <c r="AC150" s="11">
        <v>0</v>
      </c>
      <c r="AD150" s="22">
        <v>0</v>
      </c>
      <c r="AE150" s="21">
        <v>0</v>
      </c>
      <c r="AF150" s="11">
        <f t="shared" si="64"/>
        <v>0</v>
      </c>
      <c r="AG150" s="11">
        <v>0</v>
      </c>
      <c r="AH150" s="11">
        <v>0</v>
      </c>
      <c r="AI150" s="11">
        <v>0</v>
      </c>
      <c r="AJ150" s="22">
        <v>0</v>
      </c>
      <c r="AK150" s="21">
        <v>0</v>
      </c>
      <c r="AL150" s="11">
        <f t="shared" si="65"/>
        <v>0</v>
      </c>
      <c r="AM150" s="11">
        <v>0</v>
      </c>
      <c r="AN150" s="11">
        <v>0</v>
      </c>
      <c r="AO150" s="11">
        <v>0</v>
      </c>
      <c r="AP150" s="22">
        <v>0</v>
      </c>
      <c r="AQ150" s="21">
        <v>0</v>
      </c>
      <c r="AR150" s="11">
        <f t="shared" si="66"/>
        <v>0</v>
      </c>
      <c r="AS150" s="11">
        <v>0</v>
      </c>
      <c r="AT150" s="11">
        <v>0</v>
      </c>
      <c r="AU150" s="11">
        <v>0</v>
      </c>
      <c r="AV150" s="18">
        <v>0</v>
      </c>
      <c r="AW150" s="58"/>
    </row>
    <row r="151" spans="2:49" hidden="1" outlineLevel="1">
      <c r="B151" s="27" t="s">
        <v>150</v>
      </c>
      <c r="C151" s="21">
        <f t="shared" si="53"/>
        <v>0</v>
      </c>
      <c r="D151" s="36">
        <f t="shared" si="54"/>
        <v>0</v>
      </c>
      <c r="E151" s="36">
        <f t="shared" si="55"/>
        <v>0</v>
      </c>
      <c r="F151" s="36">
        <f t="shared" si="56"/>
        <v>1883.54</v>
      </c>
      <c r="G151" s="36">
        <f t="shared" si="57"/>
        <v>0</v>
      </c>
      <c r="H151" s="36">
        <f t="shared" si="58"/>
        <v>0</v>
      </c>
      <c r="I151" s="47">
        <f t="shared" si="59"/>
        <v>0</v>
      </c>
      <c r="J151" s="40"/>
      <c r="K151" s="21">
        <v>0</v>
      </c>
      <c r="L151" s="11">
        <f t="shared" si="60"/>
        <v>0</v>
      </c>
      <c r="M151" s="11">
        <v>0</v>
      </c>
      <c r="N151" s="11">
        <v>0</v>
      </c>
      <c r="O151" s="22">
        <v>0</v>
      </c>
      <c r="P151" s="21">
        <v>0</v>
      </c>
      <c r="Q151" s="11">
        <f t="shared" si="61"/>
        <v>0</v>
      </c>
      <c r="R151" s="11">
        <v>0</v>
      </c>
      <c r="S151" s="11">
        <v>0</v>
      </c>
      <c r="T151" s="22">
        <v>0</v>
      </c>
      <c r="U151" s="21">
        <v>0</v>
      </c>
      <c r="V151" s="11">
        <f t="shared" si="62"/>
        <v>0</v>
      </c>
      <c r="W151" s="11">
        <v>0</v>
      </c>
      <c r="X151" s="22">
        <v>0</v>
      </c>
      <c r="Y151" s="21">
        <v>1883.54</v>
      </c>
      <c r="Z151" s="11">
        <f t="shared" si="63"/>
        <v>0</v>
      </c>
      <c r="AA151" s="11">
        <v>0</v>
      </c>
      <c r="AB151" s="11">
        <v>0</v>
      </c>
      <c r="AC151" s="11">
        <v>0</v>
      </c>
      <c r="AD151" s="22">
        <v>0</v>
      </c>
      <c r="AE151" s="21">
        <v>0</v>
      </c>
      <c r="AF151" s="11">
        <f t="shared" si="64"/>
        <v>0</v>
      </c>
      <c r="AG151" s="11">
        <v>0</v>
      </c>
      <c r="AH151" s="11">
        <v>0</v>
      </c>
      <c r="AI151" s="11">
        <v>0</v>
      </c>
      <c r="AJ151" s="22">
        <v>0</v>
      </c>
      <c r="AK151" s="21">
        <v>0</v>
      </c>
      <c r="AL151" s="11">
        <f t="shared" si="65"/>
        <v>0</v>
      </c>
      <c r="AM151" s="11">
        <v>0</v>
      </c>
      <c r="AN151" s="11">
        <v>0</v>
      </c>
      <c r="AO151" s="11">
        <v>0</v>
      </c>
      <c r="AP151" s="22">
        <v>0</v>
      </c>
      <c r="AQ151" s="21">
        <v>0</v>
      </c>
      <c r="AR151" s="11">
        <f t="shared" si="66"/>
        <v>0</v>
      </c>
      <c r="AS151" s="11">
        <v>0</v>
      </c>
      <c r="AT151" s="11">
        <v>0</v>
      </c>
      <c r="AU151" s="11">
        <v>0</v>
      </c>
      <c r="AV151" s="18">
        <v>0</v>
      </c>
      <c r="AW151" s="58"/>
    </row>
    <row r="152" spans="2:49" hidden="1" outlineLevel="1">
      <c r="B152" s="27" t="s">
        <v>151</v>
      </c>
      <c r="C152" s="21">
        <f t="shared" si="53"/>
        <v>0</v>
      </c>
      <c r="D152" s="36">
        <f t="shared" si="54"/>
        <v>0</v>
      </c>
      <c r="E152" s="36">
        <f t="shared" si="55"/>
        <v>0</v>
      </c>
      <c r="F152" s="36">
        <f t="shared" si="56"/>
        <v>0</v>
      </c>
      <c r="G152" s="36">
        <f t="shared" si="57"/>
        <v>3466.1800000000003</v>
      </c>
      <c r="H152" s="36">
        <f t="shared" si="58"/>
        <v>0</v>
      </c>
      <c r="I152" s="47">
        <f t="shared" si="59"/>
        <v>0</v>
      </c>
      <c r="J152" s="40"/>
      <c r="K152" s="21">
        <v>0</v>
      </c>
      <c r="L152" s="11">
        <f t="shared" si="60"/>
        <v>0</v>
      </c>
      <c r="M152" s="11">
        <v>0</v>
      </c>
      <c r="N152" s="11">
        <v>0</v>
      </c>
      <c r="O152" s="22">
        <v>0</v>
      </c>
      <c r="P152" s="21">
        <v>0</v>
      </c>
      <c r="Q152" s="11">
        <f t="shared" si="61"/>
        <v>0</v>
      </c>
      <c r="R152" s="11">
        <v>0</v>
      </c>
      <c r="S152" s="11">
        <v>0</v>
      </c>
      <c r="T152" s="22">
        <v>0</v>
      </c>
      <c r="U152" s="21">
        <v>0</v>
      </c>
      <c r="V152" s="11">
        <f t="shared" si="62"/>
        <v>0</v>
      </c>
      <c r="W152" s="11">
        <v>0</v>
      </c>
      <c r="X152" s="22">
        <v>0</v>
      </c>
      <c r="Y152" s="21">
        <v>0</v>
      </c>
      <c r="Z152" s="11">
        <f t="shared" si="63"/>
        <v>0</v>
      </c>
      <c r="AA152" s="11">
        <v>0</v>
      </c>
      <c r="AB152" s="11">
        <v>0</v>
      </c>
      <c r="AC152" s="11">
        <v>0</v>
      </c>
      <c r="AD152" s="22">
        <v>0</v>
      </c>
      <c r="AE152" s="21">
        <v>3466.1800000000003</v>
      </c>
      <c r="AF152" s="11">
        <f t="shared" si="64"/>
        <v>0</v>
      </c>
      <c r="AG152" s="11">
        <v>0</v>
      </c>
      <c r="AH152" s="11">
        <v>0</v>
      </c>
      <c r="AI152" s="11">
        <v>0</v>
      </c>
      <c r="AJ152" s="22">
        <v>0</v>
      </c>
      <c r="AK152" s="21">
        <v>0</v>
      </c>
      <c r="AL152" s="11">
        <f t="shared" si="65"/>
        <v>0</v>
      </c>
      <c r="AM152" s="11">
        <v>0</v>
      </c>
      <c r="AN152" s="11">
        <v>0</v>
      </c>
      <c r="AO152" s="11">
        <v>0</v>
      </c>
      <c r="AP152" s="22">
        <v>0</v>
      </c>
      <c r="AQ152" s="21">
        <v>0</v>
      </c>
      <c r="AR152" s="11">
        <f t="shared" si="66"/>
        <v>0</v>
      </c>
      <c r="AS152" s="11">
        <v>0</v>
      </c>
      <c r="AT152" s="11">
        <v>0</v>
      </c>
      <c r="AU152" s="11">
        <v>0</v>
      </c>
      <c r="AV152" s="18">
        <v>0</v>
      </c>
      <c r="AW152" s="58"/>
    </row>
    <row r="153" spans="2:49" hidden="1" outlineLevel="1">
      <c r="B153" s="27" t="s">
        <v>152</v>
      </c>
      <c r="C153" s="21">
        <f t="shared" si="53"/>
        <v>0</v>
      </c>
      <c r="D153" s="36">
        <f t="shared" si="54"/>
        <v>0</v>
      </c>
      <c r="E153" s="36">
        <f t="shared" si="55"/>
        <v>0</v>
      </c>
      <c r="F153" s="36">
        <f t="shared" si="56"/>
        <v>0</v>
      </c>
      <c r="G153" s="36">
        <f t="shared" si="57"/>
        <v>6541.7099999999991</v>
      </c>
      <c r="H153" s="36">
        <f t="shared" si="58"/>
        <v>0</v>
      </c>
      <c r="I153" s="47">
        <f t="shared" si="59"/>
        <v>0</v>
      </c>
      <c r="J153" s="40"/>
      <c r="K153" s="21">
        <v>0</v>
      </c>
      <c r="L153" s="11">
        <f t="shared" si="60"/>
        <v>0</v>
      </c>
      <c r="M153" s="11">
        <v>0</v>
      </c>
      <c r="N153" s="11">
        <v>0</v>
      </c>
      <c r="O153" s="22">
        <v>0</v>
      </c>
      <c r="P153" s="21">
        <v>0</v>
      </c>
      <c r="Q153" s="11">
        <f t="shared" si="61"/>
        <v>0</v>
      </c>
      <c r="R153" s="11">
        <v>0</v>
      </c>
      <c r="S153" s="11">
        <v>0</v>
      </c>
      <c r="T153" s="22">
        <v>0</v>
      </c>
      <c r="U153" s="21">
        <v>0</v>
      </c>
      <c r="V153" s="11">
        <f t="shared" si="62"/>
        <v>0</v>
      </c>
      <c r="W153" s="11">
        <v>0</v>
      </c>
      <c r="X153" s="22">
        <v>0</v>
      </c>
      <c r="Y153" s="21">
        <v>0</v>
      </c>
      <c r="Z153" s="11">
        <f t="shared" si="63"/>
        <v>0</v>
      </c>
      <c r="AA153" s="11">
        <v>0</v>
      </c>
      <c r="AB153" s="11">
        <v>0</v>
      </c>
      <c r="AC153" s="11">
        <v>0</v>
      </c>
      <c r="AD153" s="22">
        <v>0</v>
      </c>
      <c r="AE153" s="21">
        <v>6541.7099999999991</v>
      </c>
      <c r="AF153" s="11">
        <f t="shared" si="64"/>
        <v>0</v>
      </c>
      <c r="AG153" s="11">
        <v>0</v>
      </c>
      <c r="AH153" s="11">
        <v>0</v>
      </c>
      <c r="AI153" s="11">
        <v>0</v>
      </c>
      <c r="AJ153" s="22">
        <v>0</v>
      </c>
      <c r="AK153" s="21">
        <v>0</v>
      </c>
      <c r="AL153" s="11">
        <f t="shared" si="65"/>
        <v>0</v>
      </c>
      <c r="AM153" s="11">
        <v>0</v>
      </c>
      <c r="AN153" s="11">
        <v>0</v>
      </c>
      <c r="AO153" s="11">
        <v>0</v>
      </c>
      <c r="AP153" s="22">
        <v>0</v>
      </c>
      <c r="AQ153" s="21">
        <v>0</v>
      </c>
      <c r="AR153" s="11">
        <f t="shared" si="66"/>
        <v>0</v>
      </c>
      <c r="AS153" s="11">
        <v>0</v>
      </c>
      <c r="AT153" s="11">
        <v>0</v>
      </c>
      <c r="AU153" s="11">
        <v>0</v>
      </c>
      <c r="AV153" s="18">
        <v>0</v>
      </c>
      <c r="AW153" s="58"/>
    </row>
    <row r="154" spans="2:49" hidden="1" outlineLevel="1">
      <c r="B154" s="27" t="s">
        <v>153</v>
      </c>
      <c r="C154" s="21">
        <f t="shared" si="53"/>
        <v>0</v>
      </c>
      <c r="D154" s="36">
        <f t="shared" si="54"/>
        <v>0</v>
      </c>
      <c r="E154" s="36">
        <f t="shared" si="55"/>
        <v>0</v>
      </c>
      <c r="F154" s="36">
        <f t="shared" si="56"/>
        <v>377.16999999999996</v>
      </c>
      <c r="G154" s="36">
        <f t="shared" si="57"/>
        <v>0</v>
      </c>
      <c r="H154" s="36">
        <f t="shared" si="58"/>
        <v>0</v>
      </c>
      <c r="I154" s="47">
        <f t="shared" si="59"/>
        <v>0</v>
      </c>
      <c r="J154" s="40"/>
      <c r="K154" s="21">
        <v>0</v>
      </c>
      <c r="L154" s="11">
        <f t="shared" si="60"/>
        <v>0</v>
      </c>
      <c r="M154" s="11">
        <v>0</v>
      </c>
      <c r="N154" s="11">
        <v>0</v>
      </c>
      <c r="O154" s="22">
        <v>0</v>
      </c>
      <c r="P154" s="21">
        <v>0</v>
      </c>
      <c r="Q154" s="11">
        <f t="shared" si="61"/>
        <v>0</v>
      </c>
      <c r="R154" s="11">
        <v>0</v>
      </c>
      <c r="S154" s="11">
        <v>0</v>
      </c>
      <c r="T154" s="22">
        <v>0</v>
      </c>
      <c r="U154" s="21">
        <v>0</v>
      </c>
      <c r="V154" s="11">
        <f t="shared" si="62"/>
        <v>0</v>
      </c>
      <c r="W154" s="11">
        <v>0</v>
      </c>
      <c r="X154" s="22">
        <v>0</v>
      </c>
      <c r="Y154" s="21">
        <v>377.16999999999996</v>
      </c>
      <c r="Z154" s="11">
        <f t="shared" si="63"/>
        <v>0</v>
      </c>
      <c r="AA154" s="11">
        <v>0</v>
      </c>
      <c r="AB154" s="11">
        <v>0</v>
      </c>
      <c r="AC154" s="11">
        <v>0</v>
      </c>
      <c r="AD154" s="22">
        <v>0</v>
      </c>
      <c r="AE154" s="21">
        <v>0</v>
      </c>
      <c r="AF154" s="11">
        <f t="shared" si="64"/>
        <v>0</v>
      </c>
      <c r="AG154" s="11">
        <v>0</v>
      </c>
      <c r="AH154" s="11">
        <v>0</v>
      </c>
      <c r="AI154" s="11">
        <v>0</v>
      </c>
      <c r="AJ154" s="22">
        <v>0</v>
      </c>
      <c r="AK154" s="21">
        <v>0</v>
      </c>
      <c r="AL154" s="11">
        <f t="shared" si="65"/>
        <v>0</v>
      </c>
      <c r="AM154" s="11">
        <v>0</v>
      </c>
      <c r="AN154" s="11">
        <v>0</v>
      </c>
      <c r="AO154" s="11">
        <v>0</v>
      </c>
      <c r="AP154" s="22">
        <v>0</v>
      </c>
      <c r="AQ154" s="21">
        <v>0</v>
      </c>
      <c r="AR154" s="11">
        <f t="shared" si="66"/>
        <v>0</v>
      </c>
      <c r="AS154" s="11">
        <v>0</v>
      </c>
      <c r="AT154" s="11">
        <v>0</v>
      </c>
      <c r="AU154" s="11">
        <v>0</v>
      </c>
      <c r="AV154" s="18">
        <v>0</v>
      </c>
      <c r="AW154" s="58"/>
    </row>
    <row r="155" spans="2:49" hidden="1" outlineLevel="1">
      <c r="B155" s="27" t="s">
        <v>154</v>
      </c>
      <c r="C155" s="21">
        <f t="shared" ref="C155:C218" si="67">SUM(K155:L155)</f>
        <v>0</v>
      </c>
      <c r="D155" s="36">
        <f t="shared" ref="D155:D218" si="68">SUM(P155:Q155)</f>
        <v>0</v>
      </c>
      <c r="E155" s="36">
        <f t="shared" ref="E155:E218" si="69">SUM(U155:V155)</f>
        <v>0</v>
      </c>
      <c r="F155" s="36">
        <f t="shared" ref="F155:F218" si="70">SUM(Y155:Z155)</f>
        <v>0</v>
      </c>
      <c r="G155" s="36">
        <f t="shared" ref="G155:G218" si="71">SUM(AE155:AF155)</f>
        <v>1097.6199999999999</v>
      </c>
      <c r="H155" s="36">
        <f t="shared" ref="H155:H218" si="72">SUM(AK155:AL155)</f>
        <v>0</v>
      </c>
      <c r="I155" s="47">
        <f t="shared" ref="I155:I218" si="73">SUM(AQ155:AR155)</f>
        <v>0</v>
      </c>
      <c r="J155" s="40"/>
      <c r="K155" s="21">
        <v>0</v>
      </c>
      <c r="L155" s="11">
        <f t="shared" ref="L155:L218" si="74">SUM(M155:O155)</f>
        <v>0</v>
      </c>
      <c r="M155" s="11">
        <v>0</v>
      </c>
      <c r="N155" s="11">
        <v>0</v>
      </c>
      <c r="O155" s="22">
        <v>0</v>
      </c>
      <c r="P155" s="21">
        <v>0</v>
      </c>
      <c r="Q155" s="11">
        <f t="shared" ref="Q155:Q218" si="75">SUM(R155:T155)</f>
        <v>0</v>
      </c>
      <c r="R155" s="11">
        <v>0</v>
      </c>
      <c r="S155" s="11">
        <v>0</v>
      </c>
      <c r="T155" s="22">
        <v>0</v>
      </c>
      <c r="U155" s="21">
        <v>0</v>
      </c>
      <c r="V155" s="11">
        <f t="shared" ref="V155:V218" si="76">SUM(W155:X155)</f>
        <v>0</v>
      </c>
      <c r="W155" s="11">
        <v>0</v>
      </c>
      <c r="X155" s="22">
        <v>0</v>
      </c>
      <c r="Y155" s="21">
        <v>0</v>
      </c>
      <c r="Z155" s="11">
        <f t="shared" ref="Z155:Z218" si="77">SUM(AA155:AD155)</f>
        <v>0</v>
      </c>
      <c r="AA155" s="11">
        <v>0</v>
      </c>
      <c r="AB155" s="11">
        <v>0</v>
      </c>
      <c r="AC155" s="11">
        <v>0</v>
      </c>
      <c r="AD155" s="22">
        <v>0</v>
      </c>
      <c r="AE155" s="21">
        <v>1097.6199999999999</v>
      </c>
      <c r="AF155" s="11">
        <f t="shared" ref="AF155:AF218" si="78">SUM(AG155:AJ155)</f>
        <v>0</v>
      </c>
      <c r="AG155" s="11">
        <v>0</v>
      </c>
      <c r="AH155" s="11">
        <v>0</v>
      </c>
      <c r="AI155" s="11">
        <v>0</v>
      </c>
      <c r="AJ155" s="22">
        <v>0</v>
      </c>
      <c r="AK155" s="21">
        <v>0</v>
      </c>
      <c r="AL155" s="11">
        <f t="shared" ref="AL155:AL218" si="79">SUM(AM155:AP155)</f>
        <v>0</v>
      </c>
      <c r="AM155" s="11">
        <v>0</v>
      </c>
      <c r="AN155" s="11">
        <v>0</v>
      </c>
      <c r="AO155" s="11">
        <v>0</v>
      </c>
      <c r="AP155" s="22">
        <v>0</v>
      </c>
      <c r="AQ155" s="21">
        <v>0</v>
      </c>
      <c r="AR155" s="11">
        <f t="shared" ref="AR155:AR218" si="80">SUM(AS155:AV155)</f>
        <v>0</v>
      </c>
      <c r="AS155" s="11">
        <v>0</v>
      </c>
      <c r="AT155" s="11">
        <v>0</v>
      </c>
      <c r="AU155" s="11">
        <v>0</v>
      </c>
      <c r="AV155" s="18">
        <v>0</v>
      </c>
      <c r="AW155" s="58"/>
    </row>
    <row r="156" spans="2:49" hidden="1" outlineLevel="1">
      <c r="B156" s="27" t="s">
        <v>155</v>
      </c>
      <c r="C156" s="21">
        <f t="shared" si="67"/>
        <v>0</v>
      </c>
      <c r="D156" s="36">
        <f t="shared" si="68"/>
        <v>0</v>
      </c>
      <c r="E156" s="36">
        <f t="shared" si="69"/>
        <v>0</v>
      </c>
      <c r="F156" s="36">
        <f t="shared" si="70"/>
        <v>0</v>
      </c>
      <c r="G156" s="36">
        <f t="shared" si="71"/>
        <v>-0.14999999999986358</v>
      </c>
      <c r="H156" s="36">
        <f t="shared" si="72"/>
        <v>0</v>
      </c>
      <c r="I156" s="47">
        <f t="shared" si="73"/>
        <v>0</v>
      </c>
      <c r="J156" s="40"/>
      <c r="K156" s="21">
        <v>0</v>
      </c>
      <c r="L156" s="11">
        <f t="shared" si="74"/>
        <v>0</v>
      </c>
      <c r="M156" s="11">
        <v>0</v>
      </c>
      <c r="N156" s="11">
        <v>0</v>
      </c>
      <c r="O156" s="22">
        <v>0</v>
      </c>
      <c r="P156" s="21">
        <v>0</v>
      </c>
      <c r="Q156" s="11">
        <f t="shared" si="75"/>
        <v>0</v>
      </c>
      <c r="R156" s="11">
        <v>0</v>
      </c>
      <c r="S156" s="11">
        <v>0</v>
      </c>
      <c r="T156" s="22">
        <v>0</v>
      </c>
      <c r="U156" s="21">
        <v>0</v>
      </c>
      <c r="V156" s="11">
        <f t="shared" si="76"/>
        <v>0</v>
      </c>
      <c r="W156" s="11">
        <v>0</v>
      </c>
      <c r="X156" s="22">
        <v>0</v>
      </c>
      <c r="Y156" s="21">
        <v>0</v>
      </c>
      <c r="Z156" s="11">
        <f t="shared" si="77"/>
        <v>0</v>
      </c>
      <c r="AA156" s="11">
        <v>0</v>
      </c>
      <c r="AB156" s="11">
        <v>0</v>
      </c>
      <c r="AC156" s="11">
        <v>0</v>
      </c>
      <c r="AD156" s="22">
        <v>0</v>
      </c>
      <c r="AE156" s="21">
        <v>-0.14999999999986358</v>
      </c>
      <c r="AF156" s="11">
        <f t="shared" si="78"/>
        <v>0</v>
      </c>
      <c r="AG156" s="11">
        <v>0</v>
      </c>
      <c r="AH156" s="11">
        <v>0</v>
      </c>
      <c r="AI156" s="11">
        <v>0</v>
      </c>
      <c r="AJ156" s="22">
        <v>0</v>
      </c>
      <c r="AK156" s="21">
        <v>0</v>
      </c>
      <c r="AL156" s="11">
        <f t="shared" si="79"/>
        <v>0</v>
      </c>
      <c r="AM156" s="11">
        <v>0</v>
      </c>
      <c r="AN156" s="11">
        <v>0</v>
      </c>
      <c r="AO156" s="11">
        <v>0</v>
      </c>
      <c r="AP156" s="22">
        <v>0</v>
      </c>
      <c r="AQ156" s="21">
        <v>0</v>
      </c>
      <c r="AR156" s="11">
        <f t="shared" si="80"/>
        <v>0</v>
      </c>
      <c r="AS156" s="11">
        <v>0</v>
      </c>
      <c r="AT156" s="11">
        <v>0</v>
      </c>
      <c r="AU156" s="11">
        <v>0</v>
      </c>
      <c r="AV156" s="18">
        <v>0</v>
      </c>
      <c r="AW156" s="58"/>
    </row>
    <row r="157" spans="2:49" hidden="1" outlineLevel="1">
      <c r="B157" s="27" t="s">
        <v>156</v>
      </c>
      <c r="C157" s="21">
        <f t="shared" si="67"/>
        <v>0</v>
      </c>
      <c r="D157" s="36">
        <f t="shared" si="68"/>
        <v>0</v>
      </c>
      <c r="E157" s="36">
        <f t="shared" si="69"/>
        <v>0</v>
      </c>
      <c r="F157" s="36">
        <f t="shared" si="70"/>
        <v>0</v>
      </c>
      <c r="G157" s="36">
        <f t="shared" si="71"/>
        <v>-2.8421709430404007E-14</v>
      </c>
      <c r="H157" s="36">
        <f t="shared" si="72"/>
        <v>0</v>
      </c>
      <c r="I157" s="47">
        <f t="shared" si="73"/>
        <v>0</v>
      </c>
      <c r="J157" s="40"/>
      <c r="K157" s="21">
        <v>0</v>
      </c>
      <c r="L157" s="11">
        <f t="shared" si="74"/>
        <v>0</v>
      </c>
      <c r="M157" s="11">
        <v>0</v>
      </c>
      <c r="N157" s="11">
        <v>0</v>
      </c>
      <c r="O157" s="22">
        <v>0</v>
      </c>
      <c r="P157" s="21">
        <v>0</v>
      </c>
      <c r="Q157" s="11">
        <f t="shared" si="75"/>
        <v>0</v>
      </c>
      <c r="R157" s="11">
        <v>0</v>
      </c>
      <c r="S157" s="11">
        <v>0</v>
      </c>
      <c r="T157" s="22">
        <v>0</v>
      </c>
      <c r="U157" s="21">
        <v>0</v>
      </c>
      <c r="V157" s="11">
        <f t="shared" si="76"/>
        <v>0</v>
      </c>
      <c r="W157" s="11">
        <v>0</v>
      </c>
      <c r="X157" s="22">
        <v>0</v>
      </c>
      <c r="Y157" s="21">
        <v>0</v>
      </c>
      <c r="Z157" s="11">
        <f t="shared" si="77"/>
        <v>0</v>
      </c>
      <c r="AA157" s="11">
        <v>0</v>
      </c>
      <c r="AB157" s="11">
        <v>0</v>
      </c>
      <c r="AC157" s="11">
        <v>0</v>
      </c>
      <c r="AD157" s="22">
        <v>0</v>
      </c>
      <c r="AE157" s="21">
        <v>-2.8421709430404007E-14</v>
      </c>
      <c r="AF157" s="11">
        <f t="shared" si="78"/>
        <v>0</v>
      </c>
      <c r="AG157" s="11">
        <v>0</v>
      </c>
      <c r="AH157" s="11">
        <v>0</v>
      </c>
      <c r="AI157" s="11">
        <v>0</v>
      </c>
      <c r="AJ157" s="22">
        <v>0</v>
      </c>
      <c r="AK157" s="21">
        <v>0</v>
      </c>
      <c r="AL157" s="11">
        <f t="shared" si="79"/>
        <v>0</v>
      </c>
      <c r="AM157" s="11">
        <v>0</v>
      </c>
      <c r="AN157" s="11">
        <v>0</v>
      </c>
      <c r="AO157" s="11">
        <v>0</v>
      </c>
      <c r="AP157" s="22">
        <v>0</v>
      </c>
      <c r="AQ157" s="21">
        <v>0</v>
      </c>
      <c r="AR157" s="11">
        <f t="shared" si="80"/>
        <v>0</v>
      </c>
      <c r="AS157" s="11">
        <v>0</v>
      </c>
      <c r="AT157" s="11">
        <v>0</v>
      </c>
      <c r="AU157" s="11">
        <v>0</v>
      </c>
      <c r="AV157" s="18">
        <v>0</v>
      </c>
      <c r="AW157" s="58"/>
    </row>
    <row r="158" spans="2:49" hidden="1" outlineLevel="1">
      <c r="B158" s="27" t="s">
        <v>157</v>
      </c>
      <c r="C158" s="21">
        <f t="shared" si="67"/>
        <v>0</v>
      </c>
      <c r="D158" s="36">
        <f t="shared" si="68"/>
        <v>0</v>
      </c>
      <c r="E158" s="36">
        <f t="shared" si="69"/>
        <v>0</v>
      </c>
      <c r="F158" s="36">
        <f t="shared" si="70"/>
        <v>0</v>
      </c>
      <c r="G158" s="36">
        <f t="shared" si="71"/>
        <v>0.63000000000374712</v>
      </c>
      <c r="H158" s="36">
        <f t="shared" si="72"/>
        <v>0</v>
      </c>
      <c r="I158" s="47">
        <f t="shared" si="73"/>
        <v>0</v>
      </c>
      <c r="J158" s="40"/>
      <c r="K158" s="21">
        <v>0</v>
      </c>
      <c r="L158" s="11">
        <f t="shared" si="74"/>
        <v>0</v>
      </c>
      <c r="M158" s="11">
        <v>0</v>
      </c>
      <c r="N158" s="11">
        <v>0</v>
      </c>
      <c r="O158" s="22">
        <v>0</v>
      </c>
      <c r="P158" s="21">
        <v>0</v>
      </c>
      <c r="Q158" s="11">
        <f t="shared" si="75"/>
        <v>0</v>
      </c>
      <c r="R158" s="11">
        <v>0</v>
      </c>
      <c r="S158" s="11">
        <v>0</v>
      </c>
      <c r="T158" s="22">
        <v>0</v>
      </c>
      <c r="U158" s="21">
        <v>0</v>
      </c>
      <c r="V158" s="11">
        <f t="shared" si="76"/>
        <v>0</v>
      </c>
      <c r="W158" s="11">
        <v>0</v>
      </c>
      <c r="X158" s="22">
        <v>0</v>
      </c>
      <c r="Y158" s="21">
        <v>0</v>
      </c>
      <c r="Z158" s="11">
        <f t="shared" si="77"/>
        <v>0</v>
      </c>
      <c r="AA158" s="11">
        <v>0</v>
      </c>
      <c r="AB158" s="11">
        <v>0</v>
      </c>
      <c r="AC158" s="11">
        <v>0</v>
      </c>
      <c r="AD158" s="22">
        <v>0</v>
      </c>
      <c r="AE158" s="21">
        <v>0.63000000000374712</v>
      </c>
      <c r="AF158" s="11">
        <f t="shared" si="78"/>
        <v>0</v>
      </c>
      <c r="AG158" s="11">
        <v>0</v>
      </c>
      <c r="AH158" s="11">
        <v>0</v>
      </c>
      <c r="AI158" s="11">
        <v>0</v>
      </c>
      <c r="AJ158" s="22">
        <v>0</v>
      </c>
      <c r="AK158" s="21">
        <v>0</v>
      </c>
      <c r="AL158" s="11">
        <f t="shared" si="79"/>
        <v>0</v>
      </c>
      <c r="AM158" s="11">
        <v>0</v>
      </c>
      <c r="AN158" s="11">
        <v>0</v>
      </c>
      <c r="AO158" s="11">
        <v>0</v>
      </c>
      <c r="AP158" s="22">
        <v>0</v>
      </c>
      <c r="AQ158" s="21">
        <v>0</v>
      </c>
      <c r="AR158" s="11">
        <f t="shared" si="80"/>
        <v>0</v>
      </c>
      <c r="AS158" s="11">
        <v>0</v>
      </c>
      <c r="AT158" s="11">
        <v>0</v>
      </c>
      <c r="AU158" s="11">
        <v>0</v>
      </c>
      <c r="AV158" s="18">
        <v>0</v>
      </c>
      <c r="AW158" s="58"/>
    </row>
    <row r="159" spans="2:49" hidden="1" outlineLevel="1">
      <c r="B159" s="27" t="s">
        <v>158</v>
      </c>
      <c r="C159" s="21">
        <f t="shared" si="67"/>
        <v>0</v>
      </c>
      <c r="D159" s="36">
        <f t="shared" si="68"/>
        <v>0</v>
      </c>
      <c r="E159" s="36">
        <f t="shared" si="69"/>
        <v>0</v>
      </c>
      <c r="F159" s="36">
        <f t="shared" si="70"/>
        <v>0</v>
      </c>
      <c r="G159" s="36">
        <f t="shared" si="71"/>
        <v>-0.18000000000000682</v>
      </c>
      <c r="H159" s="36">
        <f t="shared" si="72"/>
        <v>0</v>
      </c>
      <c r="I159" s="47">
        <f t="shared" si="73"/>
        <v>0</v>
      </c>
      <c r="J159" s="40"/>
      <c r="K159" s="21">
        <v>0</v>
      </c>
      <c r="L159" s="11">
        <f t="shared" si="74"/>
        <v>0</v>
      </c>
      <c r="M159" s="11">
        <v>0</v>
      </c>
      <c r="N159" s="11">
        <v>0</v>
      </c>
      <c r="O159" s="22">
        <v>0</v>
      </c>
      <c r="P159" s="21">
        <v>0</v>
      </c>
      <c r="Q159" s="11">
        <f t="shared" si="75"/>
        <v>0</v>
      </c>
      <c r="R159" s="11">
        <v>0</v>
      </c>
      <c r="S159" s="11">
        <v>0</v>
      </c>
      <c r="T159" s="22">
        <v>0</v>
      </c>
      <c r="U159" s="21">
        <v>0</v>
      </c>
      <c r="V159" s="11">
        <f t="shared" si="76"/>
        <v>0</v>
      </c>
      <c r="W159" s="11">
        <v>0</v>
      </c>
      <c r="X159" s="22">
        <v>0</v>
      </c>
      <c r="Y159" s="21">
        <v>0</v>
      </c>
      <c r="Z159" s="11">
        <f t="shared" si="77"/>
        <v>0</v>
      </c>
      <c r="AA159" s="11">
        <v>0</v>
      </c>
      <c r="AB159" s="11">
        <v>0</v>
      </c>
      <c r="AC159" s="11">
        <v>0</v>
      </c>
      <c r="AD159" s="22">
        <v>0</v>
      </c>
      <c r="AE159" s="21">
        <v>-0.18000000000000682</v>
      </c>
      <c r="AF159" s="11">
        <f t="shared" si="78"/>
        <v>0</v>
      </c>
      <c r="AG159" s="11">
        <v>0</v>
      </c>
      <c r="AH159" s="11">
        <v>0</v>
      </c>
      <c r="AI159" s="11">
        <v>0</v>
      </c>
      <c r="AJ159" s="22">
        <v>0</v>
      </c>
      <c r="AK159" s="21">
        <v>0</v>
      </c>
      <c r="AL159" s="11">
        <f t="shared" si="79"/>
        <v>0</v>
      </c>
      <c r="AM159" s="11">
        <v>0</v>
      </c>
      <c r="AN159" s="11">
        <v>0</v>
      </c>
      <c r="AO159" s="11">
        <v>0</v>
      </c>
      <c r="AP159" s="22">
        <v>0</v>
      </c>
      <c r="AQ159" s="21">
        <v>0</v>
      </c>
      <c r="AR159" s="11">
        <f t="shared" si="80"/>
        <v>0</v>
      </c>
      <c r="AS159" s="11">
        <v>0</v>
      </c>
      <c r="AT159" s="11">
        <v>0</v>
      </c>
      <c r="AU159" s="11">
        <v>0</v>
      </c>
      <c r="AV159" s="18">
        <v>0</v>
      </c>
      <c r="AW159" s="58"/>
    </row>
    <row r="160" spans="2:49" hidden="1" outlineLevel="1">
      <c r="B160" s="27" t="s">
        <v>349</v>
      </c>
      <c r="C160" s="21">
        <f t="shared" si="67"/>
        <v>0</v>
      </c>
      <c r="D160" s="36">
        <f t="shared" si="68"/>
        <v>0</v>
      </c>
      <c r="E160" s="36">
        <f t="shared" si="69"/>
        <v>0</v>
      </c>
      <c r="F160" s="36">
        <f t="shared" si="70"/>
        <v>0</v>
      </c>
      <c r="G160" s="36">
        <f t="shared" si="71"/>
        <v>9296.11</v>
      </c>
      <c r="H160" s="36">
        <f t="shared" si="72"/>
        <v>4254.04</v>
      </c>
      <c r="I160" s="47">
        <f t="shared" si="73"/>
        <v>0</v>
      </c>
      <c r="J160" s="40"/>
      <c r="K160" s="21">
        <v>0</v>
      </c>
      <c r="L160" s="11">
        <f t="shared" si="74"/>
        <v>0</v>
      </c>
      <c r="M160" s="11">
        <v>0</v>
      </c>
      <c r="N160" s="11">
        <v>0</v>
      </c>
      <c r="O160" s="22">
        <v>0</v>
      </c>
      <c r="P160" s="21">
        <v>0</v>
      </c>
      <c r="Q160" s="11">
        <f t="shared" si="75"/>
        <v>0</v>
      </c>
      <c r="R160" s="11">
        <v>0</v>
      </c>
      <c r="S160" s="11">
        <v>0</v>
      </c>
      <c r="T160" s="22">
        <v>0</v>
      </c>
      <c r="U160" s="21">
        <v>0</v>
      </c>
      <c r="V160" s="11">
        <f t="shared" si="76"/>
        <v>0</v>
      </c>
      <c r="W160" s="11">
        <v>0</v>
      </c>
      <c r="X160" s="22">
        <v>0</v>
      </c>
      <c r="Y160" s="21">
        <v>0</v>
      </c>
      <c r="Z160" s="11">
        <f t="shared" si="77"/>
        <v>0</v>
      </c>
      <c r="AA160" s="11">
        <v>0</v>
      </c>
      <c r="AB160" s="11">
        <v>0</v>
      </c>
      <c r="AC160" s="11">
        <v>0</v>
      </c>
      <c r="AD160" s="22">
        <v>0</v>
      </c>
      <c r="AE160" s="21">
        <v>7847.15</v>
      </c>
      <c r="AF160" s="11">
        <f t="shared" si="78"/>
        <v>1448.96</v>
      </c>
      <c r="AG160" s="11">
        <v>499.91999999999996</v>
      </c>
      <c r="AH160" s="11">
        <v>0</v>
      </c>
      <c r="AI160" s="11">
        <v>0</v>
      </c>
      <c r="AJ160" s="22">
        <v>949.04000000000008</v>
      </c>
      <c r="AK160" s="21">
        <v>3610.36</v>
      </c>
      <c r="AL160" s="11">
        <f t="shared" si="79"/>
        <v>643.67999999999995</v>
      </c>
      <c r="AM160" s="11">
        <v>471.63</v>
      </c>
      <c r="AN160" s="11">
        <v>0</v>
      </c>
      <c r="AO160" s="11">
        <v>0</v>
      </c>
      <c r="AP160" s="22">
        <v>172.04999999999998</v>
      </c>
      <c r="AQ160" s="21">
        <v>0</v>
      </c>
      <c r="AR160" s="11">
        <f t="shared" si="80"/>
        <v>0</v>
      </c>
      <c r="AS160" s="11">
        <v>0</v>
      </c>
      <c r="AT160" s="11">
        <v>0</v>
      </c>
      <c r="AU160" s="11">
        <v>0</v>
      </c>
      <c r="AV160" s="18">
        <v>0</v>
      </c>
      <c r="AW160" s="58"/>
    </row>
    <row r="161" spans="2:49" hidden="1" outlineLevel="1">
      <c r="B161" s="27" t="s">
        <v>159</v>
      </c>
      <c r="C161" s="21">
        <f t="shared" si="67"/>
        <v>0</v>
      </c>
      <c r="D161" s="36">
        <f t="shared" si="68"/>
        <v>0</v>
      </c>
      <c r="E161" s="36">
        <f t="shared" si="69"/>
        <v>418.94</v>
      </c>
      <c r="F161" s="36">
        <f t="shared" si="70"/>
        <v>0</v>
      </c>
      <c r="G161" s="36">
        <f t="shared" si="71"/>
        <v>0</v>
      </c>
      <c r="H161" s="36">
        <f t="shared" si="72"/>
        <v>0</v>
      </c>
      <c r="I161" s="47">
        <f t="shared" si="73"/>
        <v>0</v>
      </c>
      <c r="J161" s="40"/>
      <c r="K161" s="21">
        <v>0</v>
      </c>
      <c r="L161" s="11">
        <f t="shared" si="74"/>
        <v>0</v>
      </c>
      <c r="M161" s="11">
        <v>0</v>
      </c>
      <c r="N161" s="11">
        <v>0</v>
      </c>
      <c r="O161" s="22">
        <v>0</v>
      </c>
      <c r="P161" s="21">
        <v>0</v>
      </c>
      <c r="Q161" s="11">
        <f t="shared" si="75"/>
        <v>0</v>
      </c>
      <c r="R161" s="11">
        <v>0</v>
      </c>
      <c r="S161" s="11">
        <v>0</v>
      </c>
      <c r="T161" s="22">
        <v>0</v>
      </c>
      <c r="U161" s="21">
        <v>0</v>
      </c>
      <c r="V161" s="11">
        <f t="shared" si="76"/>
        <v>418.94</v>
      </c>
      <c r="W161" s="11">
        <v>418.94</v>
      </c>
      <c r="X161" s="22">
        <v>0</v>
      </c>
      <c r="Y161" s="21">
        <v>0</v>
      </c>
      <c r="Z161" s="11">
        <f t="shared" si="77"/>
        <v>0</v>
      </c>
      <c r="AA161" s="11">
        <v>0</v>
      </c>
      <c r="AB161" s="11">
        <v>0</v>
      </c>
      <c r="AC161" s="11">
        <v>0</v>
      </c>
      <c r="AD161" s="22">
        <v>0</v>
      </c>
      <c r="AE161" s="21">
        <v>0</v>
      </c>
      <c r="AF161" s="11">
        <f t="shared" si="78"/>
        <v>0</v>
      </c>
      <c r="AG161" s="11">
        <v>0</v>
      </c>
      <c r="AH161" s="11">
        <v>0</v>
      </c>
      <c r="AI161" s="11">
        <v>0</v>
      </c>
      <c r="AJ161" s="22">
        <v>0</v>
      </c>
      <c r="AK161" s="21">
        <v>0</v>
      </c>
      <c r="AL161" s="11">
        <f t="shared" si="79"/>
        <v>0</v>
      </c>
      <c r="AM161" s="11">
        <v>0</v>
      </c>
      <c r="AN161" s="11">
        <v>0</v>
      </c>
      <c r="AO161" s="11">
        <v>0</v>
      </c>
      <c r="AP161" s="22">
        <v>0</v>
      </c>
      <c r="AQ161" s="21">
        <v>0</v>
      </c>
      <c r="AR161" s="11">
        <f t="shared" si="80"/>
        <v>0</v>
      </c>
      <c r="AS161" s="11">
        <v>0</v>
      </c>
      <c r="AT161" s="11">
        <v>0</v>
      </c>
      <c r="AU161" s="11">
        <v>0</v>
      </c>
      <c r="AV161" s="18">
        <v>0</v>
      </c>
      <c r="AW161" s="58"/>
    </row>
    <row r="162" spans="2:49" hidden="1" outlineLevel="1">
      <c r="B162" s="27" t="s">
        <v>160</v>
      </c>
      <c r="C162" s="21">
        <f t="shared" si="67"/>
        <v>0</v>
      </c>
      <c r="D162" s="36">
        <f t="shared" si="68"/>
        <v>0</v>
      </c>
      <c r="E162" s="36">
        <f t="shared" si="69"/>
        <v>0</v>
      </c>
      <c r="F162" s="36">
        <f t="shared" si="70"/>
        <v>0</v>
      </c>
      <c r="G162" s="36">
        <f t="shared" si="71"/>
        <v>1320</v>
      </c>
      <c r="H162" s="36">
        <f t="shared" si="72"/>
        <v>0</v>
      </c>
      <c r="I162" s="47">
        <f t="shared" si="73"/>
        <v>0</v>
      </c>
      <c r="J162" s="40"/>
      <c r="K162" s="21">
        <v>0</v>
      </c>
      <c r="L162" s="11">
        <f t="shared" si="74"/>
        <v>0</v>
      </c>
      <c r="M162" s="11">
        <v>0</v>
      </c>
      <c r="N162" s="11">
        <v>0</v>
      </c>
      <c r="O162" s="22">
        <v>0</v>
      </c>
      <c r="P162" s="21">
        <v>0</v>
      </c>
      <c r="Q162" s="11">
        <f t="shared" si="75"/>
        <v>0</v>
      </c>
      <c r="R162" s="11">
        <v>0</v>
      </c>
      <c r="S162" s="11">
        <v>0</v>
      </c>
      <c r="T162" s="22">
        <v>0</v>
      </c>
      <c r="U162" s="21">
        <v>0</v>
      </c>
      <c r="V162" s="11">
        <f t="shared" si="76"/>
        <v>0</v>
      </c>
      <c r="W162" s="11">
        <v>0</v>
      </c>
      <c r="X162" s="22">
        <v>0</v>
      </c>
      <c r="Y162" s="21">
        <v>0</v>
      </c>
      <c r="Z162" s="11">
        <f t="shared" si="77"/>
        <v>0</v>
      </c>
      <c r="AA162" s="11">
        <v>0</v>
      </c>
      <c r="AB162" s="11">
        <v>0</v>
      </c>
      <c r="AC162" s="11">
        <v>0</v>
      </c>
      <c r="AD162" s="22">
        <v>0</v>
      </c>
      <c r="AE162" s="21">
        <v>0</v>
      </c>
      <c r="AF162" s="11">
        <f t="shared" si="78"/>
        <v>1320</v>
      </c>
      <c r="AG162" s="11">
        <v>1320</v>
      </c>
      <c r="AH162" s="11">
        <v>0</v>
      </c>
      <c r="AI162" s="11">
        <v>0</v>
      </c>
      <c r="AJ162" s="22">
        <v>0</v>
      </c>
      <c r="AK162" s="21">
        <v>0</v>
      </c>
      <c r="AL162" s="11">
        <f t="shared" si="79"/>
        <v>0</v>
      </c>
      <c r="AM162" s="11">
        <v>0</v>
      </c>
      <c r="AN162" s="11">
        <v>0</v>
      </c>
      <c r="AO162" s="11">
        <v>0</v>
      </c>
      <c r="AP162" s="22">
        <v>0</v>
      </c>
      <c r="AQ162" s="21">
        <v>0</v>
      </c>
      <c r="AR162" s="11">
        <f t="shared" si="80"/>
        <v>0</v>
      </c>
      <c r="AS162" s="11">
        <v>0</v>
      </c>
      <c r="AT162" s="11">
        <v>0</v>
      </c>
      <c r="AU162" s="11">
        <v>0</v>
      </c>
      <c r="AV162" s="18">
        <v>0</v>
      </c>
      <c r="AW162" s="58"/>
    </row>
    <row r="163" spans="2:49" hidden="1" outlineLevel="1">
      <c r="B163" s="27" t="s">
        <v>161</v>
      </c>
      <c r="C163" s="21">
        <f t="shared" si="67"/>
        <v>0</v>
      </c>
      <c r="D163" s="36">
        <f t="shared" si="68"/>
        <v>0</v>
      </c>
      <c r="E163" s="36">
        <f t="shared" si="69"/>
        <v>0</v>
      </c>
      <c r="F163" s="36">
        <f t="shared" si="70"/>
        <v>0</v>
      </c>
      <c r="G163" s="36">
        <f t="shared" si="71"/>
        <v>24311.059999999998</v>
      </c>
      <c r="H163" s="36">
        <f t="shared" si="72"/>
        <v>0</v>
      </c>
      <c r="I163" s="47">
        <f t="shared" si="73"/>
        <v>0</v>
      </c>
      <c r="J163" s="40"/>
      <c r="K163" s="21">
        <v>0</v>
      </c>
      <c r="L163" s="11">
        <f t="shared" si="74"/>
        <v>0</v>
      </c>
      <c r="M163" s="11">
        <v>0</v>
      </c>
      <c r="N163" s="11">
        <v>0</v>
      </c>
      <c r="O163" s="22">
        <v>0</v>
      </c>
      <c r="P163" s="21">
        <v>0</v>
      </c>
      <c r="Q163" s="11">
        <f t="shared" si="75"/>
        <v>0</v>
      </c>
      <c r="R163" s="11">
        <v>0</v>
      </c>
      <c r="S163" s="11">
        <v>0</v>
      </c>
      <c r="T163" s="22">
        <v>0</v>
      </c>
      <c r="U163" s="21">
        <v>0</v>
      </c>
      <c r="V163" s="11">
        <f t="shared" si="76"/>
        <v>0</v>
      </c>
      <c r="W163" s="11">
        <v>0</v>
      </c>
      <c r="X163" s="22">
        <v>0</v>
      </c>
      <c r="Y163" s="21">
        <v>0</v>
      </c>
      <c r="Z163" s="11">
        <f t="shared" si="77"/>
        <v>0</v>
      </c>
      <c r="AA163" s="11">
        <v>0</v>
      </c>
      <c r="AB163" s="11">
        <v>0</v>
      </c>
      <c r="AC163" s="11">
        <v>0</v>
      </c>
      <c r="AD163" s="22">
        <v>0</v>
      </c>
      <c r="AE163" s="21">
        <v>0</v>
      </c>
      <c r="AF163" s="11">
        <f t="shared" si="78"/>
        <v>24311.059999999998</v>
      </c>
      <c r="AG163" s="11">
        <v>24311.059999999998</v>
      </c>
      <c r="AH163" s="11">
        <v>0</v>
      </c>
      <c r="AI163" s="11">
        <v>0</v>
      </c>
      <c r="AJ163" s="22">
        <v>0</v>
      </c>
      <c r="AK163" s="21">
        <v>0</v>
      </c>
      <c r="AL163" s="11">
        <f t="shared" si="79"/>
        <v>0</v>
      </c>
      <c r="AM163" s="11">
        <v>0</v>
      </c>
      <c r="AN163" s="11">
        <v>0</v>
      </c>
      <c r="AO163" s="11">
        <v>0</v>
      </c>
      <c r="AP163" s="22">
        <v>0</v>
      </c>
      <c r="AQ163" s="21">
        <v>0</v>
      </c>
      <c r="AR163" s="11">
        <f t="shared" si="80"/>
        <v>0</v>
      </c>
      <c r="AS163" s="11">
        <v>0</v>
      </c>
      <c r="AT163" s="11">
        <v>0</v>
      </c>
      <c r="AU163" s="11">
        <v>0</v>
      </c>
      <c r="AV163" s="18">
        <v>0</v>
      </c>
      <c r="AW163" s="58"/>
    </row>
    <row r="164" spans="2:49" hidden="1" outlineLevel="1">
      <c r="B164" s="27" t="s">
        <v>350</v>
      </c>
      <c r="C164" s="21">
        <f t="shared" si="67"/>
        <v>0</v>
      </c>
      <c r="D164" s="36">
        <f t="shared" si="68"/>
        <v>53177.430000000008</v>
      </c>
      <c r="E164" s="36">
        <f t="shared" si="69"/>
        <v>0</v>
      </c>
      <c r="F164" s="36">
        <f t="shared" si="70"/>
        <v>0</v>
      </c>
      <c r="G164" s="36">
        <f t="shared" si="71"/>
        <v>0</v>
      </c>
      <c r="H164" s="36">
        <f t="shared" si="72"/>
        <v>0</v>
      </c>
      <c r="I164" s="47">
        <f t="shared" si="73"/>
        <v>0</v>
      </c>
      <c r="J164" s="40"/>
      <c r="K164" s="21">
        <v>0</v>
      </c>
      <c r="L164" s="11">
        <f t="shared" si="74"/>
        <v>0</v>
      </c>
      <c r="M164" s="11">
        <v>0</v>
      </c>
      <c r="N164" s="11">
        <v>0</v>
      </c>
      <c r="O164" s="22">
        <v>0</v>
      </c>
      <c r="P164" s="21">
        <v>53004.930000000008</v>
      </c>
      <c r="Q164" s="11">
        <f t="shared" si="75"/>
        <v>172.5</v>
      </c>
      <c r="R164" s="11">
        <v>0</v>
      </c>
      <c r="S164" s="11">
        <v>0</v>
      </c>
      <c r="T164" s="22">
        <v>172.5</v>
      </c>
      <c r="U164" s="21">
        <v>0</v>
      </c>
      <c r="V164" s="11">
        <f t="shared" si="76"/>
        <v>0</v>
      </c>
      <c r="W164" s="11">
        <v>0</v>
      </c>
      <c r="X164" s="22">
        <v>0</v>
      </c>
      <c r="Y164" s="21">
        <v>0</v>
      </c>
      <c r="Z164" s="11">
        <f t="shared" si="77"/>
        <v>0</v>
      </c>
      <c r="AA164" s="11">
        <v>0</v>
      </c>
      <c r="AB164" s="11">
        <v>0</v>
      </c>
      <c r="AC164" s="11">
        <v>0</v>
      </c>
      <c r="AD164" s="22">
        <v>0</v>
      </c>
      <c r="AE164" s="21">
        <v>0</v>
      </c>
      <c r="AF164" s="11">
        <f t="shared" si="78"/>
        <v>0</v>
      </c>
      <c r="AG164" s="11">
        <v>0</v>
      </c>
      <c r="AH164" s="11">
        <v>0</v>
      </c>
      <c r="AI164" s="11">
        <v>0</v>
      </c>
      <c r="AJ164" s="22">
        <v>0</v>
      </c>
      <c r="AK164" s="21">
        <v>0</v>
      </c>
      <c r="AL164" s="11">
        <f t="shared" si="79"/>
        <v>0</v>
      </c>
      <c r="AM164" s="11">
        <v>0</v>
      </c>
      <c r="AN164" s="11">
        <v>0</v>
      </c>
      <c r="AO164" s="11">
        <v>0</v>
      </c>
      <c r="AP164" s="22">
        <v>0</v>
      </c>
      <c r="AQ164" s="21">
        <v>0</v>
      </c>
      <c r="AR164" s="11">
        <f t="shared" si="80"/>
        <v>0</v>
      </c>
      <c r="AS164" s="11">
        <v>0</v>
      </c>
      <c r="AT164" s="11">
        <v>0</v>
      </c>
      <c r="AU164" s="11">
        <v>0</v>
      </c>
      <c r="AV164" s="18">
        <v>0</v>
      </c>
      <c r="AW164" s="58"/>
    </row>
    <row r="165" spans="2:49" hidden="1" outlineLevel="1">
      <c r="B165" s="27" t="s">
        <v>162</v>
      </c>
      <c r="C165" s="21">
        <f t="shared" si="67"/>
        <v>0</v>
      </c>
      <c r="D165" s="36">
        <f t="shared" si="68"/>
        <v>0</v>
      </c>
      <c r="E165" s="36">
        <f t="shared" si="69"/>
        <v>0</v>
      </c>
      <c r="F165" s="36">
        <f t="shared" si="70"/>
        <v>0</v>
      </c>
      <c r="G165" s="36">
        <f t="shared" si="71"/>
        <v>0</v>
      </c>
      <c r="H165" s="36">
        <f t="shared" si="72"/>
        <v>50</v>
      </c>
      <c r="I165" s="47">
        <f t="shared" si="73"/>
        <v>0</v>
      </c>
      <c r="J165" s="40"/>
      <c r="K165" s="21">
        <v>0</v>
      </c>
      <c r="L165" s="11">
        <f t="shared" si="74"/>
        <v>0</v>
      </c>
      <c r="M165" s="11">
        <v>0</v>
      </c>
      <c r="N165" s="11">
        <v>0</v>
      </c>
      <c r="O165" s="22">
        <v>0</v>
      </c>
      <c r="P165" s="21">
        <v>0</v>
      </c>
      <c r="Q165" s="11">
        <f t="shared" si="75"/>
        <v>0</v>
      </c>
      <c r="R165" s="11">
        <v>0</v>
      </c>
      <c r="S165" s="11">
        <v>0</v>
      </c>
      <c r="T165" s="22">
        <v>0</v>
      </c>
      <c r="U165" s="21">
        <v>0</v>
      </c>
      <c r="V165" s="11">
        <f t="shared" si="76"/>
        <v>0</v>
      </c>
      <c r="W165" s="11">
        <v>0</v>
      </c>
      <c r="X165" s="22">
        <v>0</v>
      </c>
      <c r="Y165" s="21">
        <v>0</v>
      </c>
      <c r="Z165" s="11">
        <f t="shared" si="77"/>
        <v>0</v>
      </c>
      <c r="AA165" s="11">
        <v>0</v>
      </c>
      <c r="AB165" s="11">
        <v>0</v>
      </c>
      <c r="AC165" s="11">
        <v>0</v>
      </c>
      <c r="AD165" s="22">
        <v>0</v>
      </c>
      <c r="AE165" s="21">
        <v>0</v>
      </c>
      <c r="AF165" s="11">
        <f t="shared" si="78"/>
        <v>0</v>
      </c>
      <c r="AG165" s="11">
        <v>0</v>
      </c>
      <c r="AH165" s="11">
        <v>0</v>
      </c>
      <c r="AI165" s="11">
        <v>0</v>
      </c>
      <c r="AJ165" s="22">
        <v>0</v>
      </c>
      <c r="AK165" s="21">
        <v>0</v>
      </c>
      <c r="AL165" s="11">
        <f t="shared" si="79"/>
        <v>50</v>
      </c>
      <c r="AM165" s="11">
        <v>0</v>
      </c>
      <c r="AN165" s="11">
        <v>0</v>
      </c>
      <c r="AO165" s="11">
        <v>0</v>
      </c>
      <c r="AP165" s="22">
        <v>50</v>
      </c>
      <c r="AQ165" s="21">
        <v>0</v>
      </c>
      <c r="AR165" s="11">
        <f t="shared" si="80"/>
        <v>0</v>
      </c>
      <c r="AS165" s="11">
        <v>0</v>
      </c>
      <c r="AT165" s="11">
        <v>0</v>
      </c>
      <c r="AU165" s="11">
        <v>0</v>
      </c>
      <c r="AV165" s="18">
        <v>0</v>
      </c>
      <c r="AW165" s="58"/>
    </row>
    <row r="166" spans="2:49" hidden="1" outlineLevel="1">
      <c r="B166" s="27" t="s">
        <v>163</v>
      </c>
      <c r="C166" s="21">
        <f t="shared" si="67"/>
        <v>138604.85999999999</v>
      </c>
      <c r="D166" s="36">
        <f t="shared" si="68"/>
        <v>0</v>
      </c>
      <c r="E166" s="36">
        <f t="shared" si="69"/>
        <v>0</v>
      </c>
      <c r="F166" s="36">
        <f t="shared" si="70"/>
        <v>0</v>
      </c>
      <c r="G166" s="36">
        <f t="shared" si="71"/>
        <v>0</v>
      </c>
      <c r="H166" s="36">
        <f t="shared" si="72"/>
        <v>0</v>
      </c>
      <c r="I166" s="47">
        <f t="shared" si="73"/>
        <v>0</v>
      </c>
      <c r="J166" s="40"/>
      <c r="K166" s="21">
        <v>41544.86</v>
      </c>
      <c r="L166" s="11">
        <f t="shared" si="74"/>
        <v>97060</v>
      </c>
      <c r="M166" s="11">
        <v>97060</v>
      </c>
      <c r="N166" s="11">
        <v>0</v>
      </c>
      <c r="O166" s="22">
        <v>0</v>
      </c>
      <c r="P166" s="21">
        <v>0</v>
      </c>
      <c r="Q166" s="11">
        <f t="shared" si="75"/>
        <v>0</v>
      </c>
      <c r="R166" s="11">
        <v>0</v>
      </c>
      <c r="S166" s="11">
        <v>0</v>
      </c>
      <c r="T166" s="22">
        <v>0</v>
      </c>
      <c r="U166" s="21">
        <v>0</v>
      </c>
      <c r="V166" s="11">
        <f t="shared" si="76"/>
        <v>0</v>
      </c>
      <c r="W166" s="11">
        <v>0</v>
      </c>
      <c r="X166" s="22">
        <v>0</v>
      </c>
      <c r="Y166" s="21">
        <v>0</v>
      </c>
      <c r="Z166" s="11">
        <f t="shared" si="77"/>
        <v>0</v>
      </c>
      <c r="AA166" s="11">
        <v>0</v>
      </c>
      <c r="AB166" s="11">
        <v>0</v>
      </c>
      <c r="AC166" s="11">
        <v>0</v>
      </c>
      <c r="AD166" s="22">
        <v>0</v>
      </c>
      <c r="AE166" s="21">
        <v>0</v>
      </c>
      <c r="AF166" s="11">
        <f t="shared" si="78"/>
        <v>0</v>
      </c>
      <c r="AG166" s="11">
        <v>0</v>
      </c>
      <c r="AH166" s="11">
        <v>0</v>
      </c>
      <c r="AI166" s="11">
        <v>0</v>
      </c>
      <c r="AJ166" s="22">
        <v>0</v>
      </c>
      <c r="AK166" s="21">
        <v>0</v>
      </c>
      <c r="AL166" s="11">
        <f t="shared" si="79"/>
        <v>0</v>
      </c>
      <c r="AM166" s="11">
        <v>0</v>
      </c>
      <c r="AN166" s="11">
        <v>0</v>
      </c>
      <c r="AO166" s="11">
        <v>0</v>
      </c>
      <c r="AP166" s="22">
        <v>0</v>
      </c>
      <c r="AQ166" s="21">
        <v>0</v>
      </c>
      <c r="AR166" s="11">
        <f t="shared" si="80"/>
        <v>0</v>
      </c>
      <c r="AS166" s="11">
        <v>0</v>
      </c>
      <c r="AT166" s="11">
        <v>0</v>
      </c>
      <c r="AU166" s="11">
        <v>0</v>
      </c>
      <c r="AV166" s="18">
        <v>0</v>
      </c>
      <c r="AW166" s="58"/>
    </row>
    <row r="167" spans="2:49" hidden="1" outlineLevel="1">
      <c r="B167" s="27" t="s">
        <v>164</v>
      </c>
      <c r="C167" s="21">
        <f t="shared" si="67"/>
        <v>6700</v>
      </c>
      <c r="D167" s="36">
        <f t="shared" si="68"/>
        <v>0</v>
      </c>
      <c r="E167" s="36">
        <f t="shared" si="69"/>
        <v>0</v>
      </c>
      <c r="F167" s="36">
        <f t="shared" si="70"/>
        <v>0</v>
      </c>
      <c r="G167" s="36">
        <f t="shared" si="71"/>
        <v>0</v>
      </c>
      <c r="H167" s="36">
        <f t="shared" si="72"/>
        <v>0</v>
      </c>
      <c r="I167" s="47">
        <f t="shared" si="73"/>
        <v>0</v>
      </c>
      <c r="J167" s="40"/>
      <c r="K167" s="21">
        <v>0</v>
      </c>
      <c r="L167" s="11">
        <f t="shared" si="74"/>
        <v>6700</v>
      </c>
      <c r="M167" s="11">
        <v>6700</v>
      </c>
      <c r="N167" s="11">
        <v>0</v>
      </c>
      <c r="O167" s="22">
        <v>0</v>
      </c>
      <c r="P167" s="21">
        <v>0</v>
      </c>
      <c r="Q167" s="11">
        <f t="shared" si="75"/>
        <v>0</v>
      </c>
      <c r="R167" s="11">
        <v>0</v>
      </c>
      <c r="S167" s="11">
        <v>0</v>
      </c>
      <c r="T167" s="22">
        <v>0</v>
      </c>
      <c r="U167" s="21">
        <v>0</v>
      </c>
      <c r="V167" s="11">
        <f t="shared" si="76"/>
        <v>0</v>
      </c>
      <c r="W167" s="11">
        <v>0</v>
      </c>
      <c r="X167" s="22">
        <v>0</v>
      </c>
      <c r="Y167" s="21">
        <v>0</v>
      </c>
      <c r="Z167" s="11">
        <f t="shared" si="77"/>
        <v>0</v>
      </c>
      <c r="AA167" s="11">
        <v>0</v>
      </c>
      <c r="AB167" s="11">
        <v>0</v>
      </c>
      <c r="AC167" s="11">
        <v>0</v>
      </c>
      <c r="AD167" s="22">
        <v>0</v>
      </c>
      <c r="AE167" s="21">
        <v>0</v>
      </c>
      <c r="AF167" s="11">
        <f t="shared" si="78"/>
        <v>0</v>
      </c>
      <c r="AG167" s="11">
        <v>0</v>
      </c>
      <c r="AH167" s="11">
        <v>0</v>
      </c>
      <c r="AI167" s="11">
        <v>0</v>
      </c>
      <c r="AJ167" s="22">
        <v>0</v>
      </c>
      <c r="AK167" s="21">
        <v>0</v>
      </c>
      <c r="AL167" s="11">
        <f t="shared" si="79"/>
        <v>0</v>
      </c>
      <c r="AM167" s="11">
        <v>0</v>
      </c>
      <c r="AN167" s="11">
        <v>0</v>
      </c>
      <c r="AO167" s="11">
        <v>0</v>
      </c>
      <c r="AP167" s="22">
        <v>0</v>
      </c>
      <c r="AQ167" s="21">
        <v>0</v>
      </c>
      <c r="AR167" s="11">
        <f t="shared" si="80"/>
        <v>0</v>
      </c>
      <c r="AS167" s="11">
        <v>0</v>
      </c>
      <c r="AT167" s="11">
        <v>0</v>
      </c>
      <c r="AU167" s="11">
        <v>0</v>
      </c>
      <c r="AV167" s="18">
        <v>0</v>
      </c>
      <c r="AW167" s="58"/>
    </row>
    <row r="168" spans="2:49" hidden="1" outlineLevel="1">
      <c r="B168" s="27" t="s">
        <v>165</v>
      </c>
      <c r="C168" s="21">
        <f t="shared" si="67"/>
        <v>82855.28</v>
      </c>
      <c r="D168" s="36">
        <f t="shared" si="68"/>
        <v>0</v>
      </c>
      <c r="E168" s="36">
        <f t="shared" si="69"/>
        <v>0</v>
      </c>
      <c r="F168" s="36">
        <f t="shared" si="70"/>
        <v>0</v>
      </c>
      <c r="G168" s="36">
        <f t="shared" si="71"/>
        <v>0</v>
      </c>
      <c r="H168" s="36">
        <f t="shared" si="72"/>
        <v>0</v>
      </c>
      <c r="I168" s="47">
        <f t="shared" si="73"/>
        <v>0</v>
      </c>
      <c r="J168" s="40"/>
      <c r="K168" s="21">
        <v>0</v>
      </c>
      <c r="L168" s="11">
        <f t="shared" si="74"/>
        <v>82855.28</v>
      </c>
      <c r="M168" s="11">
        <v>81285.279999999999</v>
      </c>
      <c r="N168" s="11">
        <v>0</v>
      </c>
      <c r="O168" s="22">
        <v>1570</v>
      </c>
      <c r="P168" s="21">
        <v>0</v>
      </c>
      <c r="Q168" s="11">
        <f t="shared" si="75"/>
        <v>0</v>
      </c>
      <c r="R168" s="11">
        <v>0</v>
      </c>
      <c r="S168" s="11">
        <v>0</v>
      </c>
      <c r="T168" s="22">
        <v>0</v>
      </c>
      <c r="U168" s="21">
        <v>0</v>
      </c>
      <c r="V168" s="11">
        <f t="shared" si="76"/>
        <v>0</v>
      </c>
      <c r="W168" s="11">
        <v>0</v>
      </c>
      <c r="X168" s="22">
        <v>0</v>
      </c>
      <c r="Y168" s="21">
        <v>0</v>
      </c>
      <c r="Z168" s="11">
        <f t="shared" si="77"/>
        <v>0</v>
      </c>
      <c r="AA168" s="11">
        <v>0</v>
      </c>
      <c r="AB168" s="11">
        <v>0</v>
      </c>
      <c r="AC168" s="11">
        <v>0</v>
      </c>
      <c r="AD168" s="22">
        <v>0</v>
      </c>
      <c r="AE168" s="21">
        <v>0</v>
      </c>
      <c r="AF168" s="11">
        <f t="shared" si="78"/>
        <v>0</v>
      </c>
      <c r="AG168" s="11">
        <v>0</v>
      </c>
      <c r="AH168" s="11">
        <v>0</v>
      </c>
      <c r="AI168" s="11">
        <v>0</v>
      </c>
      <c r="AJ168" s="22">
        <v>0</v>
      </c>
      <c r="AK168" s="21">
        <v>0</v>
      </c>
      <c r="AL168" s="11">
        <f t="shared" si="79"/>
        <v>0</v>
      </c>
      <c r="AM168" s="11">
        <v>0</v>
      </c>
      <c r="AN168" s="11">
        <v>0</v>
      </c>
      <c r="AO168" s="11">
        <v>0</v>
      </c>
      <c r="AP168" s="22">
        <v>0</v>
      </c>
      <c r="AQ168" s="21">
        <v>0</v>
      </c>
      <c r="AR168" s="11">
        <f t="shared" si="80"/>
        <v>0</v>
      </c>
      <c r="AS168" s="11">
        <v>0</v>
      </c>
      <c r="AT168" s="11">
        <v>0</v>
      </c>
      <c r="AU168" s="11">
        <v>0</v>
      </c>
      <c r="AV168" s="18">
        <v>0</v>
      </c>
      <c r="AW168" s="58"/>
    </row>
    <row r="169" spans="2:49" hidden="1" outlineLevel="1">
      <c r="B169" s="27" t="s">
        <v>166</v>
      </c>
      <c r="C169" s="21">
        <f t="shared" si="67"/>
        <v>0</v>
      </c>
      <c r="D169" s="36">
        <f t="shared" si="68"/>
        <v>42200.32</v>
      </c>
      <c r="E169" s="36">
        <f t="shared" si="69"/>
        <v>0</v>
      </c>
      <c r="F169" s="36">
        <f t="shared" si="70"/>
        <v>0</v>
      </c>
      <c r="G169" s="36">
        <f t="shared" si="71"/>
        <v>0</v>
      </c>
      <c r="H169" s="36">
        <f t="shared" si="72"/>
        <v>0</v>
      </c>
      <c r="I169" s="47">
        <f t="shared" si="73"/>
        <v>0</v>
      </c>
      <c r="J169" s="40"/>
      <c r="K169" s="21">
        <v>0</v>
      </c>
      <c r="L169" s="11">
        <f t="shared" si="74"/>
        <v>0</v>
      </c>
      <c r="M169" s="11">
        <v>0</v>
      </c>
      <c r="N169" s="11">
        <v>0</v>
      </c>
      <c r="O169" s="22">
        <v>0</v>
      </c>
      <c r="P169" s="21">
        <v>42200.32</v>
      </c>
      <c r="Q169" s="11">
        <f t="shared" si="75"/>
        <v>0</v>
      </c>
      <c r="R169" s="11">
        <v>0</v>
      </c>
      <c r="S169" s="11">
        <v>0</v>
      </c>
      <c r="T169" s="22">
        <v>0</v>
      </c>
      <c r="U169" s="21">
        <v>0</v>
      </c>
      <c r="V169" s="11">
        <f t="shared" si="76"/>
        <v>0</v>
      </c>
      <c r="W169" s="11">
        <v>0</v>
      </c>
      <c r="X169" s="22">
        <v>0</v>
      </c>
      <c r="Y169" s="21">
        <v>0</v>
      </c>
      <c r="Z169" s="11">
        <f t="shared" si="77"/>
        <v>0</v>
      </c>
      <c r="AA169" s="11">
        <v>0</v>
      </c>
      <c r="AB169" s="11">
        <v>0</v>
      </c>
      <c r="AC169" s="11">
        <v>0</v>
      </c>
      <c r="AD169" s="22">
        <v>0</v>
      </c>
      <c r="AE169" s="21">
        <v>0</v>
      </c>
      <c r="AF169" s="11">
        <f t="shared" si="78"/>
        <v>0</v>
      </c>
      <c r="AG169" s="11">
        <v>0</v>
      </c>
      <c r="AH169" s="11">
        <v>0</v>
      </c>
      <c r="AI169" s="11">
        <v>0</v>
      </c>
      <c r="AJ169" s="22">
        <v>0</v>
      </c>
      <c r="AK169" s="21">
        <v>0</v>
      </c>
      <c r="AL169" s="11">
        <f t="shared" si="79"/>
        <v>0</v>
      </c>
      <c r="AM169" s="11">
        <v>0</v>
      </c>
      <c r="AN169" s="11">
        <v>0</v>
      </c>
      <c r="AO169" s="11">
        <v>0</v>
      </c>
      <c r="AP169" s="22">
        <v>0</v>
      </c>
      <c r="AQ169" s="21">
        <v>0</v>
      </c>
      <c r="AR169" s="11">
        <f t="shared" si="80"/>
        <v>0</v>
      </c>
      <c r="AS169" s="11">
        <v>0</v>
      </c>
      <c r="AT169" s="11">
        <v>0</v>
      </c>
      <c r="AU169" s="11">
        <v>0</v>
      </c>
      <c r="AV169" s="18">
        <v>0</v>
      </c>
      <c r="AW169" s="58"/>
    </row>
    <row r="170" spans="2:49" hidden="1" outlineLevel="1">
      <c r="B170" s="27" t="s">
        <v>167</v>
      </c>
      <c r="C170" s="21">
        <f t="shared" si="67"/>
        <v>0</v>
      </c>
      <c r="D170" s="36">
        <f t="shared" si="68"/>
        <v>-25784.479999999927</v>
      </c>
      <c r="E170" s="36">
        <f t="shared" si="69"/>
        <v>0</v>
      </c>
      <c r="F170" s="36">
        <f t="shared" si="70"/>
        <v>0</v>
      </c>
      <c r="G170" s="36">
        <f t="shared" si="71"/>
        <v>0</v>
      </c>
      <c r="H170" s="36">
        <f t="shared" si="72"/>
        <v>0</v>
      </c>
      <c r="I170" s="47">
        <f t="shared" si="73"/>
        <v>0</v>
      </c>
      <c r="J170" s="40"/>
      <c r="K170" s="21">
        <v>0</v>
      </c>
      <c r="L170" s="11">
        <f t="shared" si="74"/>
        <v>0</v>
      </c>
      <c r="M170" s="11">
        <v>0</v>
      </c>
      <c r="N170" s="11">
        <v>0</v>
      </c>
      <c r="O170" s="22">
        <v>0</v>
      </c>
      <c r="P170" s="21">
        <v>12445.170000000002</v>
      </c>
      <c r="Q170" s="11">
        <f t="shared" si="75"/>
        <v>-38229.649999999929</v>
      </c>
      <c r="R170" s="11">
        <v>-38229.649999999929</v>
      </c>
      <c r="S170" s="11">
        <v>0</v>
      </c>
      <c r="T170" s="22">
        <v>0</v>
      </c>
      <c r="U170" s="21">
        <v>0</v>
      </c>
      <c r="V170" s="11">
        <f t="shared" si="76"/>
        <v>0</v>
      </c>
      <c r="W170" s="11">
        <v>0</v>
      </c>
      <c r="X170" s="22">
        <v>0</v>
      </c>
      <c r="Y170" s="21">
        <v>0</v>
      </c>
      <c r="Z170" s="11">
        <f t="shared" si="77"/>
        <v>0</v>
      </c>
      <c r="AA170" s="11">
        <v>0</v>
      </c>
      <c r="AB170" s="11">
        <v>0</v>
      </c>
      <c r="AC170" s="11">
        <v>0</v>
      </c>
      <c r="AD170" s="22">
        <v>0</v>
      </c>
      <c r="AE170" s="21">
        <v>0</v>
      </c>
      <c r="AF170" s="11">
        <f t="shared" si="78"/>
        <v>0</v>
      </c>
      <c r="AG170" s="11">
        <v>0</v>
      </c>
      <c r="AH170" s="11">
        <v>0</v>
      </c>
      <c r="AI170" s="11">
        <v>0</v>
      </c>
      <c r="AJ170" s="22">
        <v>0</v>
      </c>
      <c r="AK170" s="21">
        <v>0</v>
      </c>
      <c r="AL170" s="11">
        <f t="shared" si="79"/>
        <v>0</v>
      </c>
      <c r="AM170" s="11">
        <v>0</v>
      </c>
      <c r="AN170" s="11">
        <v>0</v>
      </c>
      <c r="AO170" s="11">
        <v>0</v>
      </c>
      <c r="AP170" s="22">
        <v>0</v>
      </c>
      <c r="AQ170" s="21">
        <v>0</v>
      </c>
      <c r="AR170" s="11">
        <f t="shared" si="80"/>
        <v>0</v>
      </c>
      <c r="AS170" s="11">
        <v>0</v>
      </c>
      <c r="AT170" s="11">
        <v>0</v>
      </c>
      <c r="AU170" s="11">
        <v>0</v>
      </c>
      <c r="AV170" s="18">
        <v>0</v>
      </c>
      <c r="AW170" s="58"/>
    </row>
    <row r="171" spans="2:49" hidden="1" outlineLevel="1">
      <c r="B171" s="27" t="s">
        <v>351</v>
      </c>
      <c r="C171" s="21">
        <f t="shared" si="67"/>
        <v>0</v>
      </c>
      <c r="D171" s="36">
        <f t="shared" si="68"/>
        <v>0</v>
      </c>
      <c r="E171" s="36">
        <f t="shared" si="69"/>
        <v>0</v>
      </c>
      <c r="F171" s="36">
        <f t="shared" si="70"/>
        <v>0</v>
      </c>
      <c r="G171" s="36">
        <f t="shared" si="71"/>
        <v>0</v>
      </c>
      <c r="H171" s="36">
        <f t="shared" si="72"/>
        <v>1231.05</v>
      </c>
      <c r="I171" s="47">
        <f t="shared" si="73"/>
        <v>-1231.0500000000002</v>
      </c>
      <c r="J171" s="40"/>
      <c r="K171" s="21">
        <v>0</v>
      </c>
      <c r="L171" s="11">
        <f t="shared" si="74"/>
        <v>0</v>
      </c>
      <c r="M171" s="11">
        <v>0</v>
      </c>
      <c r="N171" s="11">
        <v>0</v>
      </c>
      <c r="O171" s="22">
        <v>0</v>
      </c>
      <c r="P171" s="21">
        <v>0</v>
      </c>
      <c r="Q171" s="11">
        <f t="shared" si="75"/>
        <v>0</v>
      </c>
      <c r="R171" s="11">
        <v>0</v>
      </c>
      <c r="S171" s="11">
        <v>0</v>
      </c>
      <c r="T171" s="22">
        <v>0</v>
      </c>
      <c r="U171" s="21">
        <v>0</v>
      </c>
      <c r="V171" s="11">
        <f t="shared" si="76"/>
        <v>0</v>
      </c>
      <c r="W171" s="11">
        <v>0</v>
      </c>
      <c r="X171" s="22">
        <v>0</v>
      </c>
      <c r="Y171" s="21">
        <v>0</v>
      </c>
      <c r="Z171" s="11">
        <f t="shared" si="77"/>
        <v>0</v>
      </c>
      <c r="AA171" s="11">
        <v>0</v>
      </c>
      <c r="AB171" s="11">
        <v>0</v>
      </c>
      <c r="AC171" s="11">
        <v>0</v>
      </c>
      <c r="AD171" s="22">
        <v>0</v>
      </c>
      <c r="AE171" s="21">
        <v>0</v>
      </c>
      <c r="AF171" s="11">
        <f t="shared" si="78"/>
        <v>0</v>
      </c>
      <c r="AG171" s="11">
        <v>0</v>
      </c>
      <c r="AH171" s="11">
        <v>0</v>
      </c>
      <c r="AI171" s="11">
        <v>0</v>
      </c>
      <c r="AJ171" s="22">
        <v>0</v>
      </c>
      <c r="AK171" s="21">
        <v>11.689999999999971</v>
      </c>
      <c r="AL171" s="11">
        <f t="shared" si="79"/>
        <v>1219.3599999999999</v>
      </c>
      <c r="AM171" s="11">
        <v>946.89</v>
      </c>
      <c r="AN171" s="11">
        <v>0</v>
      </c>
      <c r="AO171" s="11">
        <v>0</v>
      </c>
      <c r="AP171" s="22">
        <v>272.46999999999997</v>
      </c>
      <c r="AQ171" s="21">
        <v>-11.69</v>
      </c>
      <c r="AR171" s="11">
        <f t="shared" si="80"/>
        <v>-1219.3600000000001</v>
      </c>
      <c r="AS171" s="11">
        <v>-946.89</v>
      </c>
      <c r="AT171" s="11">
        <v>0</v>
      </c>
      <c r="AU171" s="11">
        <v>0</v>
      </c>
      <c r="AV171" s="18">
        <v>-272.47000000000003</v>
      </c>
      <c r="AW171" s="58"/>
    </row>
    <row r="172" spans="2:49" hidden="1" outlineLevel="1">
      <c r="B172" s="27" t="s">
        <v>352</v>
      </c>
      <c r="C172" s="21">
        <f t="shared" si="67"/>
        <v>0</v>
      </c>
      <c r="D172" s="36">
        <f t="shared" si="68"/>
        <v>0</v>
      </c>
      <c r="E172" s="36">
        <f t="shared" si="69"/>
        <v>0</v>
      </c>
      <c r="F172" s="36">
        <f t="shared" si="70"/>
        <v>0</v>
      </c>
      <c r="G172" s="36">
        <f t="shared" si="71"/>
        <v>306.08999999999997</v>
      </c>
      <c r="H172" s="36">
        <f t="shared" si="72"/>
        <v>1228.76</v>
      </c>
      <c r="I172" s="47">
        <f t="shared" si="73"/>
        <v>-1534.85</v>
      </c>
      <c r="J172" s="40"/>
      <c r="K172" s="21">
        <v>0</v>
      </c>
      <c r="L172" s="11">
        <f t="shared" si="74"/>
        <v>0</v>
      </c>
      <c r="M172" s="11">
        <v>0</v>
      </c>
      <c r="N172" s="11">
        <v>0</v>
      </c>
      <c r="O172" s="22">
        <v>0</v>
      </c>
      <c r="P172" s="21">
        <v>0</v>
      </c>
      <c r="Q172" s="11">
        <f t="shared" si="75"/>
        <v>0</v>
      </c>
      <c r="R172" s="11">
        <v>0</v>
      </c>
      <c r="S172" s="11">
        <v>0</v>
      </c>
      <c r="T172" s="22">
        <v>0</v>
      </c>
      <c r="U172" s="21">
        <v>0</v>
      </c>
      <c r="V172" s="11">
        <f t="shared" si="76"/>
        <v>0</v>
      </c>
      <c r="W172" s="11">
        <v>0</v>
      </c>
      <c r="X172" s="22">
        <v>0</v>
      </c>
      <c r="Y172" s="21">
        <v>0</v>
      </c>
      <c r="Z172" s="11">
        <f t="shared" si="77"/>
        <v>0</v>
      </c>
      <c r="AA172" s="11">
        <v>0</v>
      </c>
      <c r="AB172" s="11">
        <v>0</v>
      </c>
      <c r="AC172" s="11">
        <v>0</v>
      </c>
      <c r="AD172" s="22">
        <v>0</v>
      </c>
      <c r="AE172" s="21">
        <v>0</v>
      </c>
      <c r="AF172" s="11">
        <f t="shared" si="78"/>
        <v>306.08999999999997</v>
      </c>
      <c r="AG172" s="11">
        <v>306.08999999999997</v>
      </c>
      <c r="AH172" s="11">
        <v>0</v>
      </c>
      <c r="AI172" s="11">
        <v>0</v>
      </c>
      <c r="AJ172" s="22">
        <v>0</v>
      </c>
      <c r="AK172" s="21">
        <v>0</v>
      </c>
      <c r="AL172" s="11">
        <f t="shared" si="79"/>
        <v>1228.76</v>
      </c>
      <c r="AM172" s="11">
        <v>1228.76</v>
      </c>
      <c r="AN172" s="11">
        <v>0</v>
      </c>
      <c r="AO172" s="11">
        <v>0</v>
      </c>
      <c r="AP172" s="22">
        <v>0</v>
      </c>
      <c r="AQ172" s="21">
        <v>0</v>
      </c>
      <c r="AR172" s="11">
        <f t="shared" si="80"/>
        <v>-1534.85</v>
      </c>
      <c r="AS172" s="11">
        <v>-1534.85</v>
      </c>
      <c r="AT172" s="11">
        <v>0</v>
      </c>
      <c r="AU172" s="11">
        <v>0</v>
      </c>
      <c r="AV172" s="18">
        <v>0</v>
      </c>
      <c r="AW172" s="58"/>
    </row>
    <row r="173" spans="2:49" hidden="1" outlineLevel="1">
      <c r="B173" s="27" t="s">
        <v>353</v>
      </c>
      <c r="C173" s="21">
        <f t="shared" si="67"/>
        <v>0</v>
      </c>
      <c r="D173" s="36">
        <f t="shared" si="68"/>
        <v>0</v>
      </c>
      <c r="E173" s="36">
        <f t="shared" si="69"/>
        <v>0</v>
      </c>
      <c r="F173" s="36">
        <f t="shared" si="70"/>
        <v>0</v>
      </c>
      <c r="G173" s="36">
        <f t="shared" si="71"/>
        <v>0</v>
      </c>
      <c r="H173" s="36">
        <f t="shared" si="72"/>
        <v>28216.36</v>
      </c>
      <c r="I173" s="47">
        <f t="shared" si="73"/>
        <v>-28216.36</v>
      </c>
      <c r="J173" s="40"/>
      <c r="K173" s="21">
        <v>0</v>
      </c>
      <c r="L173" s="11">
        <f t="shared" si="74"/>
        <v>0</v>
      </c>
      <c r="M173" s="11">
        <v>0</v>
      </c>
      <c r="N173" s="11">
        <v>0</v>
      </c>
      <c r="O173" s="22">
        <v>0</v>
      </c>
      <c r="P173" s="21">
        <v>0</v>
      </c>
      <c r="Q173" s="11">
        <f t="shared" si="75"/>
        <v>0</v>
      </c>
      <c r="R173" s="11">
        <v>0</v>
      </c>
      <c r="S173" s="11">
        <v>0</v>
      </c>
      <c r="T173" s="22">
        <v>0</v>
      </c>
      <c r="U173" s="21">
        <v>0</v>
      </c>
      <c r="V173" s="11">
        <f t="shared" si="76"/>
        <v>0</v>
      </c>
      <c r="W173" s="11">
        <v>0</v>
      </c>
      <c r="X173" s="22">
        <v>0</v>
      </c>
      <c r="Y173" s="21">
        <v>0</v>
      </c>
      <c r="Z173" s="11">
        <f t="shared" si="77"/>
        <v>0</v>
      </c>
      <c r="AA173" s="11">
        <v>0</v>
      </c>
      <c r="AB173" s="11">
        <v>0</v>
      </c>
      <c r="AC173" s="11">
        <v>0</v>
      </c>
      <c r="AD173" s="22">
        <v>0</v>
      </c>
      <c r="AE173" s="21">
        <v>0</v>
      </c>
      <c r="AF173" s="11">
        <f t="shared" si="78"/>
        <v>0</v>
      </c>
      <c r="AG173" s="11">
        <v>0</v>
      </c>
      <c r="AH173" s="11">
        <v>0</v>
      </c>
      <c r="AI173" s="11">
        <v>0</v>
      </c>
      <c r="AJ173" s="22">
        <v>0</v>
      </c>
      <c r="AK173" s="21">
        <v>0</v>
      </c>
      <c r="AL173" s="11">
        <f t="shared" si="79"/>
        <v>28216.36</v>
      </c>
      <c r="AM173" s="11">
        <v>28216.36</v>
      </c>
      <c r="AN173" s="11">
        <v>0</v>
      </c>
      <c r="AO173" s="11">
        <v>0</v>
      </c>
      <c r="AP173" s="22">
        <v>0</v>
      </c>
      <c r="AQ173" s="21">
        <v>0</v>
      </c>
      <c r="AR173" s="11">
        <f t="shared" si="80"/>
        <v>-28216.36</v>
      </c>
      <c r="AS173" s="11">
        <v>-28216.36</v>
      </c>
      <c r="AT173" s="11">
        <v>0</v>
      </c>
      <c r="AU173" s="11">
        <v>0</v>
      </c>
      <c r="AV173" s="18">
        <v>0</v>
      </c>
      <c r="AW173" s="58"/>
    </row>
    <row r="174" spans="2:49" hidden="1" outlineLevel="1">
      <c r="B174" s="27" t="s">
        <v>354</v>
      </c>
      <c r="C174" s="21">
        <f t="shared" si="67"/>
        <v>0</v>
      </c>
      <c r="D174" s="36">
        <f t="shared" si="68"/>
        <v>0</v>
      </c>
      <c r="E174" s="36">
        <f t="shared" si="69"/>
        <v>0</v>
      </c>
      <c r="F174" s="36">
        <f t="shared" si="70"/>
        <v>0</v>
      </c>
      <c r="G174" s="36">
        <f t="shared" si="71"/>
        <v>0</v>
      </c>
      <c r="H174" s="36">
        <f t="shared" si="72"/>
        <v>19348.86</v>
      </c>
      <c r="I174" s="47">
        <f t="shared" si="73"/>
        <v>-19348.86</v>
      </c>
      <c r="J174" s="40"/>
      <c r="K174" s="21">
        <v>0</v>
      </c>
      <c r="L174" s="11">
        <f t="shared" si="74"/>
        <v>0</v>
      </c>
      <c r="M174" s="11">
        <v>0</v>
      </c>
      <c r="N174" s="11">
        <v>0</v>
      </c>
      <c r="O174" s="22">
        <v>0</v>
      </c>
      <c r="P174" s="21">
        <v>0</v>
      </c>
      <c r="Q174" s="11">
        <f t="shared" si="75"/>
        <v>0</v>
      </c>
      <c r="R174" s="11">
        <v>0</v>
      </c>
      <c r="S174" s="11">
        <v>0</v>
      </c>
      <c r="T174" s="22">
        <v>0</v>
      </c>
      <c r="U174" s="21">
        <v>0</v>
      </c>
      <c r="V174" s="11">
        <f t="shared" si="76"/>
        <v>0</v>
      </c>
      <c r="W174" s="11">
        <v>0</v>
      </c>
      <c r="X174" s="22">
        <v>0</v>
      </c>
      <c r="Y174" s="21">
        <v>0</v>
      </c>
      <c r="Z174" s="11">
        <f t="shared" si="77"/>
        <v>0</v>
      </c>
      <c r="AA174" s="11">
        <v>0</v>
      </c>
      <c r="AB174" s="11">
        <v>0</v>
      </c>
      <c r="AC174" s="11">
        <v>0</v>
      </c>
      <c r="AD174" s="22">
        <v>0</v>
      </c>
      <c r="AE174" s="21">
        <v>0</v>
      </c>
      <c r="AF174" s="11">
        <f t="shared" si="78"/>
        <v>0</v>
      </c>
      <c r="AG174" s="11">
        <v>0</v>
      </c>
      <c r="AH174" s="11">
        <v>0</v>
      </c>
      <c r="AI174" s="11">
        <v>0</v>
      </c>
      <c r="AJ174" s="22">
        <v>0</v>
      </c>
      <c r="AK174" s="21">
        <v>0</v>
      </c>
      <c r="AL174" s="11">
        <f t="shared" si="79"/>
        <v>19348.86</v>
      </c>
      <c r="AM174" s="11">
        <v>19348.86</v>
      </c>
      <c r="AN174" s="11">
        <v>0</v>
      </c>
      <c r="AO174" s="11">
        <v>0</v>
      </c>
      <c r="AP174" s="22">
        <v>0</v>
      </c>
      <c r="AQ174" s="21">
        <v>0</v>
      </c>
      <c r="AR174" s="11">
        <f t="shared" si="80"/>
        <v>-19348.86</v>
      </c>
      <c r="AS174" s="11">
        <v>-19348.86</v>
      </c>
      <c r="AT174" s="11">
        <v>0</v>
      </c>
      <c r="AU174" s="11">
        <v>0</v>
      </c>
      <c r="AV174" s="18">
        <v>0</v>
      </c>
      <c r="AW174" s="58"/>
    </row>
    <row r="175" spans="2:49" hidden="1" outlineLevel="1">
      <c r="B175" s="27" t="s">
        <v>355</v>
      </c>
      <c r="C175" s="21">
        <f t="shared" si="67"/>
        <v>0</v>
      </c>
      <c r="D175" s="36">
        <f t="shared" si="68"/>
        <v>0</v>
      </c>
      <c r="E175" s="36">
        <f t="shared" si="69"/>
        <v>0</v>
      </c>
      <c r="F175" s="36">
        <f t="shared" si="70"/>
        <v>0</v>
      </c>
      <c r="G175" s="36">
        <f t="shared" si="71"/>
        <v>0</v>
      </c>
      <c r="H175" s="36">
        <f t="shared" si="72"/>
        <v>2571.1800000000003</v>
      </c>
      <c r="I175" s="47">
        <f t="shared" si="73"/>
        <v>0</v>
      </c>
      <c r="J175" s="40"/>
      <c r="K175" s="21">
        <v>0</v>
      </c>
      <c r="L175" s="11">
        <f t="shared" si="74"/>
        <v>0</v>
      </c>
      <c r="M175" s="11">
        <v>0</v>
      </c>
      <c r="N175" s="11">
        <v>0</v>
      </c>
      <c r="O175" s="22">
        <v>0</v>
      </c>
      <c r="P175" s="21">
        <v>0</v>
      </c>
      <c r="Q175" s="11">
        <f t="shared" si="75"/>
        <v>0</v>
      </c>
      <c r="R175" s="11">
        <v>0</v>
      </c>
      <c r="S175" s="11">
        <v>0</v>
      </c>
      <c r="T175" s="22">
        <v>0</v>
      </c>
      <c r="U175" s="21">
        <v>0</v>
      </c>
      <c r="V175" s="11">
        <f t="shared" si="76"/>
        <v>0</v>
      </c>
      <c r="W175" s="11">
        <v>0</v>
      </c>
      <c r="X175" s="22">
        <v>0</v>
      </c>
      <c r="Y175" s="21">
        <v>0</v>
      </c>
      <c r="Z175" s="11">
        <f t="shared" si="77"/>
        <v>0</v>
      </c>
      <c r="AA175" s="11">
        <v>0</v>
      </c>
      <c r="AB175" s="11">
        <v>0</v>
      </c>
      <c r="AC175" s="11">
        <v>0</v>
      </c>
      <c r="AD175" s="22">
        <v>0</v>
      </c>
      <c r="AE175" s="21">
        <v>0</v>
      </c>
      <c r="AF175" s="11">
        <f t="shared" si="78"/>
        <v>0</v>
      </c>
      <c r="AG175" s="11">
        <v>0</v>
      </c>
      <c r="AH175" s="11">
        <v>0</v>
      </c>
      <c r="AI175" s="11">
        <v>0</v>
      </c>
      <c r="AJ175" s="22">
        <v>0</v>
      </c>
      <c r="AK175" s="21">
        <v>2571.1800000000003</v>
      </c>
      <c r="AL175" s="11">
        <f t="shared" si="79"/>
        <v>0</v>
      </c>
      <c r="AM175" s="11">
        <v>0</v>
      </c>
      <c r="AN175" s="11">
        <v>0</v>
      </c>
      <c r="AO175" s="11">
        <v>0</v>
      </c>
      <c r="AP175" s="22">
        <v>0</v>
      </c>
      <c r="AQ175" s="21">
        <v>0</v>
      </c>
      <c r="AR175" s="11">
        <f t="shared" si="80"/>
        <v>0</v>
      </c>
      <c r="AS175" s="11">
        <v>0</v>
      </c>
      <c r="AT175" s="11">
        <v>0</v>
      </c>
      <c r="AU175" s="11">
        <v>0</v>
      </c>
      <c r="AV175" s="18">
        <v>0</v>
      </c>
      <c r="AW175" s="58"/>
    </row>
    <row r="176" spans="2:49" hidden="1" outlineLevel="1">
      <c r="B176" s="27" t="s">
        <v>168</v>
      </c>
      <c r="C176" s="21">
        <f t="shared" si="67"/>
        <v>0</v>
      </c>
      <c r="D176" s="36">
        <f t="shared" si="68"/>
        <v>0</v>
      </c>
      <c r="E176" s="36">
        <f t="shared" si="69"/>
        <v>0</v>
      </c>
      <c r="F176" s="36">
        <f t="shared" si="70"/>
        <v>0</v>
      </c>
      <c r="G176" s="36">
        <f t="shared" si="71"/>
        <v>6200</v>
      </c>
      <c r="H176" s="36">
        <f t="shared" si="72"/>
        <v>0</v>
      </c>
      <c r="I176" s="47">
        <f t="shared" si="73"/>
        <v>0</v>
      </c>
      <c r="J176" s="40"/>
      <c r="K176" s="21">
        <v>0</v>
      </c>
      <c r="L176" s="11">
        <f t="shared" si="74"/>
        <v>0</v>
      </c>
      <c r="M176" s="11">
        <v>0</v>
      </c>
      <c r="N176" s="11">
        <v>0</v>
      </c>
      <c r="O176" s="22">
        <v>0</v>
      </c>
      <c r="P176" s="21">
        <v>0</v>
      </c>
      <c r="Q176" s="11">
        <f t="shared" si="75"/>
        <v>0</v>
      </c>
      <c r="R176" s="11">
        <v>0</v>
      </c>
      <c r="S176" s="11">
        <v>0</v>
      </c>
      <c r="T176" s="22">
        <v>0</v>
      </c>
      <c r="U176" s="21">
        <v>0</v>
      </c>
      <c r="V176" s="11">
        <f t="shared" si="76"/>
        <v>0</v>
      </c>
      <c r="W176" s="11">
        <v>0</v>
      </c>
      <c r="X176" s="22">
        <v>0</v>
      </c>
      <c r="Y176" s="21">
        <v>0</v>
      </c>
      <c r="Z176" s="11">
        <f t="shared" si="77"/>
        <v>0</v>
      </c>
      <c r="AA176" s="11">
        <v>0</v>
      </c>
      <c r="AB176" s="11">
        <v>0</v>
      </c>
      <c r="AC176" s="11">
        <v>0</v>
      </c>
      <c r="AD176" s="22">
        <v>0</v>
      </c>
      <c r="AE176" s="21">
        <v>0</v>
      </c>
      <c r="AF176" s="11">
        <f t="shared" si="78"/>
        <v>6200</v>
      </c>
      <c r="AG176" s="11">
        <v>6200</v>
      </c>
      <c r="AH176" s="11">
        <v>0</v>
      </c>
      <c r="AI176" s="11">
        <v>0</v>
      </c>
      <c r="AJ176" s="22">
        <v>0</v>
      </c>
      <c r="AK176" s="21">
        <v>0</v>
      </c>
      <c r="AL176" s="11">
        <f t="shared" si="79"/>
        <v>0</v>
      </c>
      <c r="AM176" s="11">
        <v>0</v>
      </c>
      <c r="AN176" s="11">
        <v>0</v>
      </c>
      <c r="AO176" s="11">
        <v>0</v>
      </c>
      <c r="AP176" s="22">
        <v>0</v>
      </c>
      <c r="AQ176" s="21">
        <v>0</v>
      </c>
      <c r="AR176" s="11">
        <f t="shared" si="80"/>
        <v>0</v>
      </c>
      <c r="AS176" s="11">
        <v>0</v>
      </c>
      <c r="AT176" s="11">
        <v>0</v>
      </c>
      <c r="AU176" s="11">
        <v>0</v>
      </c>
      <c r="AV176" s="18">
        <v>0</v>
      </c>
      <c r="AW176" s="58"/>
    </row>
    <row r="177" spans="2:49" hidden="1" outlineLevel="1">
      <c r="B177" s="27" t="s">
        <v>356</v>
      </c>
      <c r="C177" s="21">
        <f t="shared" si="67"/>
        <v>0</v>
      </c>
      <c r="D177" s="36">
        <f t="shared" si="68"/>
        <v>0</v>
      </c>
      <c r="E177" s="36">
        <f t="shared" si="69"/>
        <v>0</v>
      </c>
      <c r="F177" s="36">
        <f t="shared" si="70"/>
        <v>0</v>
      </c>
      <c r="G177" s="36">
        <f t="shared" si="71"/>
        <v>0</v>
      </c>
      <c r="H177" s="36">
        <f t="shared" si="72"/>
        <v>1509.85</v>
      </c>
      <c r="I177" s="47">
        <f t="shared" si="73"/>
        <v>0</v>
      </c>
      <c r="J177" s="40"/>
      <c r="K177" s="21">
        <v>0</v>
      </c>
      <c r="L177" s="11">
        <f t="shared" si="74"/>
        <v>0</v>
      </c>
      <c r="M177" s="11">
        <v>0</v>
      </c>
      <c r="N177" s="11">
        <v>0</v>
      </c>
      <c r="O177" s="22">
        <v>0</v>
      </c>
      <c r="P177" s="21">
        <v>0</v>
      </c>
      <c r="Q177" s="11">
        <f t="shared" si="75"/>
        <v>0</v>
      </c>
      <c r="R177" s="11">
        <v>0</v>
      </c>
      <c r="S177" s="11">
        <v>0</v>
      </c>
      <c r="T177" s="22">
        <v>0</v>
      </c>
      <c r="U177" s="21">
        <v>0</v>
      </c>
      <c r="V177" s="11">
        <f t="shared" si="76"/>
        <v>0</v>
      </c>
      <c r="W177" s="11">
        <v>0</v>
      </c>
      <c r="X177" s="22">
        <v>0</v>
      </c>
      <c r="Y177" s="21">
        <v>0</v>
      </c>
      <c r="Z177" s="11">
        <f t="shared" si="77"/>
        <v>0</v>
      </c>
      <c r="AA177" s="11">
        <v>0</v>
      </c>
      <c r="AB177" s="11">
        <v>0</v>
      </c>
      <c r="AC177" s="11">
        <v>0</v>
      </c>
      <c r="AD177" s="22">
        <v>0</v>
      </c>
      <c r="AE177" s="21">
        <v>0</v>
      </c>
      <c r="AF177" s="11">
        <f t="shared" si="78"/>
        <v>0</v>
      </c>
      <c r="AG177" s="11">
        <v>0</v>
      </c>
      <c r="AH177" s="11">
        <v>0</v>
      </c>
      <c r="AI177" s="11">
        <v>0</v>
      </c>
      <c r="AJ177" s="22">
        <v>0</v>
      </c>
      <c r="AK177" s="21">
        <v>1335.61</v>
      </c>
      <c r="AL177" s="11">
        <f t="shared" si="79"/>
        <v>174.24</v>
      </c>
      <c r="AM177" s="11">
        <v>0</v>
      </c>
      <c r="AN177" s="11">
        <v>0</v>
      </c>
      <c r="AO177" s="11">
        <v>0</v>
      </c>
      <c r="AP177" s="22">
        <v>174.24</v>
      </c>
      <c r="AQ177" s="21">
        <v>0</v>
      </c>
      <c r="AR177" s="11">
        <f t="shared" si="80"/>
        <v>0</v>
      </c>
      <c r="AS177" s="11">
        <v>0</v>
      </c>
      <c r="AT177" s="11">
        <v>0</v>
      </c>
      <c r="AU177" s="11">
        <v>0</v>
      </c>
      <c r="AV177" s="18">
        <v>0</v>
      </c>
      <c r="AW177" s="58"/>
    </row>
    <row r="178" spans="2:49" hidden="1" outlineLevel="1">
      <c r="B178" s="27" t="s">
        <v>169</v>
      </c>
      <c r="C178" s="21">
        <f t="shared" si="67"/>
        <v>0</v>
      </c>
      <c r="D178" s="36">
        <f t="shared" si="68"/>
        <v>0</v>
      </c>
      <c r="E178" s="36">
        <f t="shared" si="69"/>
        <v>0</v>
      </c>
      <c r="F178" s="36">
        <f t="shared" si="70"/>
        <v>0</v>
      </c>
      <c r="G178" s="36">
        <f t="shared" si="71"/>
        <v>4623.47</v>
      </c>
      <c r="H178" s="36">
        <f t="shared" si="72"/>
        <v>0</v>
      </c>
      <c r="I178" s="47">
        <f t="shared" si="73"/>
        <v>0</v>
      </c>
      <c r="J178" s="40"/>
      <c r="K178" s="21">
        <v>0</v>
      </c>
      <c r="L178" s="11">
        <f t="shared" si="74"/>
        <v>0</v>
      </c>
      <c r="M178" s="11">
        <v>0</v>
      </c>
      <c r="N178" s="11">
        <v>0</v>
      </c>
      <c r="O178" s="22">
        <v>0</v>
      </c>
      <c r="P178" s="21">
        <v>0</v>
      </c>
      <c r="Q178" s="11">
        <f t="shared" si="75"/>
        <v>0</v>
      </c>
      <c r="R178" s="11">
        <v>0</v>
      </c>
      <c r="S178" s="11">
        <v>0</v>
      </c>
      <c r="T178" s="22">
        <v>0</v>
      </c>
      <c r="U178" s="21">
        <v>0</v>
      </c>
      <c r="V178" s="11">
        <f t="shared" si="76"/>
        <v>0</v>
      </c>
      <c r="W178" s="11">
        <v>0</v>
      </c>
      <c r="X178" s="22">
        <v>0</v>
      </c>
      <c r="Y178" s="21">
        <v>0</v>
      </c>
      <c r="Z178" s="11">
        <f t="shared" si="77"/>
        <v>0</v>
      </c>
      <c r="AA178" s="11">
        <v>0</v>
      </c>
      <c r="AB178" s="11">
        <v>0</v>
      </c>
      <c r="AC178" s="11">
        <v>0</v>
      </c>
      <c r="AD178" s="22">
        <v>0</v>
      </c>
      <c r="AE178" s="21">
        <v>4623.47</v>
      </c>
      <c r="AF178" s="11">
        <f t="shared" si="78"/>
        <v>0</v>
      </c>
      <c r="AG178" s="11">
        <v>0</v>
      </c>
      <c r="AH178" s="11">
        <v>0</v>
      </c>
      <c r="AI178" s="11">
        <v>0</v>
      </c>
      <c r="AJ178" s="22">
        <v>0</v>
      </c>
      <c r="AK178" s="21">
        <v>0</v>
      </c>
      <c r="AL178" s="11">
        <f t="shared" si="79"/>
        <v>0</v>
      </c>
      <c r="AM178" s="11">
        <v>0</v>
      </c>
      <c r="AN178" s="11">
        <v>0</v>
      </c>
      <c r="AO178" s="11">
        <v>0</v>
      </c>
      <c r="AP178" s="22">
        <v>0</v>
      </c>
      <c r="AQ178" s="21">
        <v>0</v>
      </c>
      <c r="AR178" s="11">
        <f t="shared" si="80"/>
        <v>0</v>
      </c>
      <c r="AS178" s="11">
        <v>0</v>
      </c>
      <c r="AT178" s="11">
        <v>0</v>
      </c>
      <c r="AU178" s="11">
        <v>0</v>
      </c>
      <c r="AV178" s="18">
        <v>0</v>
      </c>
      <c r="AW178" s="58"/>
    </row>
    <row r="179" spans="2:49" hidden="1" outlineLevel="1">
      <c r="B179" s="27" t="s">
        <v>170</v>
      </c>
      <c r="C179" s="21">
        <f t="shared" si="67"/>
        <v>0</v>
      </c>
      <c r="D179" s="36">
        <f t="shared" si="68"/>
        <v>0</v>
      </c>
      <c r="E179" s="36">
        <f t="shared" si="69"/>
        <v>0</v>
      </c>
      <c r="F179" s="36">
        <f t="shared" si="70"/>
        <v>0</v>
      </c>
      <c r="G179" s="36">
        <f t="shared" si="71"/>
        <v>13565.279999999999</v>
      </c>
      <c r="H179" s="36">
        <f t="shared" si="72"/>
        <v>0</v>
      </c>
      <c r="I179" s="47">
        <f t="shared" si="73"/>
        <v>0</v>
      </c>
      <c r="J179" s="40"/>
      <c r="K179" s="21">
        <v>0</v>
      </c>
      <c r="L179" s="11">
        <f t="shared" si="74"/>
        <v>0</v>
      </c>
      <c r="M179" s="11">
        <v>0</v>
      </c>
      <c r="N179" s="11">
        <v>0</v>
      </c>
      <c r="O179" s="22">
        <v>0</v>
      </c>
      <c r="P179" s="21">
        <v>0</v>
      </c>
      <c r="Q179" s="11">
        <f t="shared" si="75"/>
        <v>0</v>
      </c>
      <c r="R179" s="11">
        <v>0</v>
      </c>
      <c r="S179" s="11">
        <v>0</v>
      </c>
      <c r="T179" s="22">
        <v>0</v>
      </c>
      <c r="U179" s="21">
        <v>0</v>
      </c>
      <c r="V179" s="11">
        <f t="shared" si="76"/>
        <v>0</v>
      </c>
      <c r="W179" s="11">
        <v>0</v>
      </c>
      <c r="X179" s="22">
        <v>0</v>
      </c>
      <c r="Y179" s="21">
        <v>0</v>
      </c>
      <c r="Z179" s="11">
        <f t="shared" si="77"/>
        <v>0</v>
      </c>
      <c r="AA179" s="11">
        <v>0</v>
      </c>
      <c r="AB179" s="11">
        <v>0</v>
      </c>
      <c r="AC179" s="11">
        <v>0</v>
      </c>
      <c r="AD179" s="22">
        <v>0</v>
      </c>
      <c r="AE179" s="21">
        <v>13565.279999999999</v>
      </c>
      <c r="AF179" s="11">
        <f t="shared" si="78"/>
        <v>0</v>
      </c>
      <c r="AG179" s="11">
        <v>0</v>
      </c>
      <c r="AH179" s="11">
        <v>0</v>
      </c>
      <c r="AI179" s="11">
        <v>0</v>
      </c>
      <c r="AJ179" s="22">
        <v>0</v>
      </c>
      <c r="AK179" s="21">
        <v>0</v>
      </c>
      <c r="AL179" s="11">
        <f t="shared" si="79"/>
        <v>0</v>
      </c>
      <c r="AM179" s="11">
        <v>0</v>
      </c>
      <c r="AN179" s="11">
        <v>0</v>
      </c>
      <c r="AO179" s="11">
        <v>0</v>
      </c>
      <c r="AP179" s="22">
        <v>0</v>
      </c>
      <c r="AQ179" s="21">
        <v>0</v>
      </c>
      <c r="AR179" s="11">
        <f t="shared" si="80"/>
        <v>0</v>
      </c>
      <c r="AS179" s="11">
        <v>0</v>
      </c>
      <c r="AT179" s="11">
        <v>0</v>
      </c>
      <c r="AU179" s="11">
        <v>0</v>
      </c>
      <c r="AV179" s="18">
        <v>0</v>
      </c>
      <c r="AW179" s="58"/>
    </row>
    <row r="180" spans="2:49" hidden="1" outlineLevel="1">
      <c r="B180" s="27" t="s">
        <v>171</v>
      </c>
      <c r="C180" s="21">
        <f t="shared" si="67"/>
        <v>0</v>
      </c>
      <c r="D180" s="36">
        <f t="shared" si="68"/>
        <v>0</v>
      </c>
      <c r="E180" s="36">
        <f t="shared" si="69"/>
        <v>0</v>
      </c>
      <c r="F180" s="36">
        <f t="shared" si="70"/>
        <v>0</v>
      </c>
      <c r="G180" s="36">
        <f t="shared" si="71"/>
        <v>112.62</v>
      </c>
      <c r="H180" s="36">
        <f t="shared" si="72"/>
        <v>0</v>
      </c>
      <c r="I180" s="47">
        <f t="shared" si="73"/>
        <v>0</v>
      </c>
      <c r="J180" s="40"/>
      <c r="K180" s="21">
        <v>0</v>
      </c>
      <c r="L180" s="11">
        <f t="shared" si="74"/>
        <v>0</v>
      </c>
      <c r="M180" s="11">
        <v>0</v>
      </c>
      <c r="N180" s="11">
        <v>0</v>
      </c>
      <c r="O180" s="22">
        <v>0</v>
      </c>
      <c r="P180" s="21">
        <v>0</v>
      </c>
      <c r="Q180" s="11">
        <f t="shared" si="75"/>
        <v>0</v>
      </c>
      <c r="R180" s="11">
        <v>0</v>
      </c>
      <c r="S180" s="11">
        <v>0</v>
      </c>
      <c r="T180" s="22">
        <v>0</v>
      </c>
      <c r="U180" s="21">
        <v>0</v>
      </c>
      <c r="V180" s="11">
        <f t="shared" si="76"/>
        <v>0</v>
      </c>
      <c r="W180" s="11">
        <v>0</v>
      </c>
      <c r="X180" s="22">
        <v>0</v>
      </c>
      <c r="Y180" s="21">
        <v>0</v>
      </c>
      <c r="Z180" s="11">
        <f t="shared" si="77"/>
        <v>0</v>
      </c>
      <c r="AA180" s="11">
        <v>0</v>
      </c>
      <c r="AB180" s="11">
        <v>0</v>
      </c>
      <c r="AC180" s="11">
        <v>0</v>
      </c>
      <c r="AD180" s="22">
        <v>0</v>
      </c>
      <c r="AE180" s="21">
        <v>112.62</v>
      </c>
      <c r="AF180" s="11">
        <f t="shared" si="78"/>
        <v>0</v>
      </c>
      <c r="AG180" s="11">
        <v>0</v>
      </c>
      <c r="AH180" s="11">
        <v>0</v>
      </c>
      <c r="AI180" s="11">
        <v>0</v>
      </c>
      <c r="AJ180" s="22">
        <v>0</v>
      </c>
      <c r="AK180" s="21">
        <v>0</v>
      </c>
      <c r="AL180" s="11">
        <f t="shared" si="79"/>
        <v>0</v>
      </c>
      <c r="AM180" s="11">
        <v>0</v>
      </c>
      <c r="AN180" s="11">
        <v>0</v>
      </c>
      <c r="AO180" s="11">
        <v>0</v>
      </c>
      <c r="AP180" s="22">
        <v>0</v>
      </c>
      <c r="AQ180" s="21">
        <v>0</v>
      </c>
      <c r="AR180" s="11">
        <f t="shared" si="80"/>
        <v>0</v>
      </c>
      <c r="AS180" s="11">
        <v>0</v>
      </c>
      <c r="AT180" s="11">
        <v>0</v>
      </c>
      <c r="AU180" s="11">
        <v>0</v>
      </c>
      <c r="AV180" s="18">
        <v>0</v>
      </c>
      <c r="AW180" s="58"/>
    </row>
    <row r="181" spans="2:49" hidden="1" outlineLevel="1">
      <c r="B181" s="27" t="s">
        <v>172</v>
      </c>
      <c r="C181" s="21">
        <f t="shared" si="67"/>
        <v>226470.32000000015</v>
      </c>
      <c r="D181" s="36">
        <f t="shared" si="68"/>
        <v>0</v>
      </c>
      <c r="E181" s="36">
        <f t="shared" si="69"/>
        <v>0</v>
      </c>
      <c r="F181" s="36">
        <f t="shared" si="70"/>
        <v>0</v>
      </c>
      <c r="G181" s="36">
        <f t="shared" si="71"/>
        <v>0</v>
      </c>
      <c r="H181" s="36">
        <f t="shared" si="72"/>
        <v>0</v>
      </c>
      <c r="I181" s="47">
        <f t="shared" si="73"/>
        <v>0</v>
      </c>
      <c r="J181" s="40"/>
      <c r="K181" s="21">
        <v>226470.32000000015</v>
      </c>
      <c r="L181" s="11">
        <f t="shared" si="74"/>
        <v>0</v>
      </c>
      <c r="M181" s="11">
        <v>0</v>
      </c>
      <c r="N181" s="11">
        <v>0</v>
      </c>
      <c r="O181" s="22">
        <v>0</v>
      </c>
      <c r="P181" s="21">
        <v>0</v>
      </c>
      <c r="Q181" s="11">
        <f t="shared" si="75"/>
        <v>0</v>
      </c>
      <c r="R181" s="11">
        <v>0</v>
      </c>
      <c r="S181" s="11">
        <v>0</v>
      </c>
      <c r="T181" s="22">
        <v>0</v>
      </c>
      <c r="U181" s="21">
        <v>0</v>
      </c>
      <c r="V181" s="11">
        <f t="shared" si="76"/>
        <v>0</v>
      </c>
      <c r="W181" s="11">
        <v>0</v>
      </c>
      <c r="X181" s="22">
        <v>0</v>
      </c>
      <c r="Y181" s="21">
        <v>0</v>
      </c>
      <c r="Z181" s="11">
        <f t="shared" si="77"/>
        <v>0</v>
      </c>
      <c r="AA181" s="11">
        <v>0</v>
      </c>
      <c r="AB181" s="11">
        <v>0</v>
      </c>
      <c r="AC181" s="11">
        <v>0</v>
      </c>
      <c r="AD181" s="22">
        <v>0</v>
      </c>
      <c r="AE181" s="21">
        <v>0</v>
      </c>
      <c r="AF181" s="11">
        <f t="shared" si="78"/>
        <v>0</v>
      </c>
      <c r="AG181" s="11">
        <v>0</v>
      </c>
      <c r="AH181" s="11">
        <v>0</v>
      </c>
      <c r="AI181" s="11">
        <v>0</v>
      </c>
      <c r="AJ181" s="22">
        <v>0</v>
      </c>
      <c r="AK181" s="21">
        <v>0</v>
      </c>
      <c r="AL181" s="11">
        <f t="shared" si="79"/>
        <v>0</v>
      </c>
      <c r="AM181" s="11">
        <v>0</v>
      </c>
      <c r="AN181" s="11">
        <v>0</v>
      </c>
      <c r="AO181" s="11">
        <v>0</v>
      </c>
      <c r="AP181" s="22">
        <v>0</v>
      </c>
      <c r="AQ181" s="21">
        <v>0</v>
      </c>
      <c r="AR181" s="11">
        <f t="shared" si="80"/>
        <v>0</v>
      </c>
      <c r="AS181" s="11">
        <v>0</v>
      </c>
      <c r="AT181" s="11">
        <v>0</v>
      </c>
      <c r="AU181" s="11">
        <v>0</v>
      </c>
      <c r="AV181" s="18">
        <v>0</v>
      </c>
      <c r="AW181" s="58"/>
    </row>
    <row r="182" spans="2:49" hidden="1" outlineLevel="1">
      <c r="B182" s="27" t="s">
        <v>173</v>
      </c>
      <c r="C182" s="21">
        <f t="shared" si="67"/>
        <v>848020.32</v>
      </c>
      <c r="D182" s="36">
        <f t="shared" si="68"/>
        <v>0</v>
      </c>
      <c r="E182" s="36">
        <f t="shared" si="69"/>
        <v>0</v>
      </c>
      <c r="F182" s="36">
        <f t="shared" si="70"/>
        <v>0</v>
      </c>
      <c r="G182" s="36">
        <f t="shared" si="71"/>
        <v>0</v>
      </c>
      <c r="H182" s="36">
        <f t="shared" si="72"/>
        <v>0</v>
      </c>
      <c r="I182" s="47">
        <f t="shared" si="73"/>
        <v>0</v>
      </c>
      <c r="J182" s="40"/>
      <c r="K182" s="21">
        <v>0</v>
      </c>
      <c r="L182" s="11">
        <f t="shared" si="74"/>
        <v>848020.32</v>
      </c>
      <c r="M182" s="11">
        <v>848020.32</v>
      </c>
      <c r="N182" s="11">
        <v>0</v>
      </c>
      <c r="O182" s="22">
        <v>0</v>
      </c>
      <c r="P182" s="21">
        <v>0</v>
      </c>
      <c r="Q182" s="11">
        <f t="shared" si="75"/>
        <v>0</v>
      </c>
      <c r="R182" s="11">
        <v>0</v>
      </c>
      <c r="S182" s="11">
        <v>0</v>
      </c>
      <c r="T182" s="22">
        <v>0</v>
      </c>
      <c r="U182" s="21">
        <v>0</v>
      </c>
      <c r="V182" s="11">
        <f t="shared" si="76"/>
        <v>0</v>
      </c>
      <c r="W182" s="11">
        <v>0</v>
      </c>
      <c r="X182" s="22">
        <v>0</v>
      </c>
      <c r="Y182" s="21">
        <v>0</v>
      </c>
      <c r="Z182" s="11">
        <f t="shared" si="77"/>
        <v>0</v>
      </c>
      <c r="AA182" s="11">
        <v>0</v>
      </c>
      <c r="AB182" s="11">
        <v>0</v>
      </c>
      <c r="AC182" s="11">
        <v>0</v>
      </c>
      <c r="AD182" s="22">
        <v>0</v>
      </c>
      <c r="AE182" s="21">
        <v>0</v>
      </c>
      <c r="AF182" s="11">
        <f t="shared" si="78"/>
        <v>0</v>
      </c>
      <c r="AG182" s="11">
        <v>0</v>
      </c>
      <c r="AH182" s="11">
        <v>0</v>
      </c>
      <c r="AI182" s="11">
        <v>0</v>
      </c>
      <c r="AJ182" s="22">
        <v>0</v>
      </c>
      <c r="AK182" s="21">
        <v>0</v>
      </c>
      <c r="AL182" s="11">
        <f t="shared" si="79"/>
        <v>0</v>
      </c>
      <c r="AM182" s="11">
        <v>0</v>
      </c>
      <c r="AN182" s="11">
        <v>0</v>
      </c>
      <c r="AO182" s="11">
        <v>0</v>
      </c>
      <c r="AP182" s="22">
        <v>0</v>
      </c>
      <c r="AQ182" s="21">
        <v>0</v>
      </c>
      <c r="AR182" s="11">
        <f t="shared" si="80"/>
        <v>0</v>
      </c>
      <c r="AS182" s="11">
        <v>0</v>
      </c>
      <c r="AT182" s="11">
        <v>0</v>
      </c>
      <c r="AU182" s="11">
        <v>0</v>
      </c>
      <c r="AV182" s="18">
        <v>0</v>
      </c>
      <c r="AW182" s="58"/>
    </row>
    <row r="183" spans="2:49" hidden="1" outlineLevel="1">
      <c r="B183" s="27" t="s">
        <v>174</v>
      </c>
      <c r="C183" s="21">
        <f t="shared" si="67"/>
        <v>0</v>
      </c>
      <c r="D183" s="36">
        <f t="shared" si="68"/>
        <v>2884.7999999999997</v>
      </c>
      <c r="E183" s="36">
        <f t="shared" si="69"/>
        <v>0</v>
      </c>
      <c r="F183" s="36">
        <f t="shared" si="70"/>
        <v>0</v>
      </c>
      <c r="G183" s="36">
        <f t="shared" si="71"/>
        <v>0</v>
      </c>
      <c r="H183" s="36">
        <f t="shared" si="72"/>
        <v>0</v>
      </c>
      <c r="I183" s="47">
        <f t="shared" si="73"/>
        <v>0</v>
      </c>
      <c r="J183" s="40"/>
      <c r="K183" s="21">
        <v>0</v>
      </c>
      <c r="L183" s="11">
        <f t="shared" si="74"/>
        <v>0</v>
      </c>
      <c r="M183" s="11">
        <v>0</v>
      </c>
      <c r="N183" s="11">
        <v>0</v>
      </c>
      <c r="O183" s="22">
        <v>0</v>
      </c>
      <c r="P183" s="21">
        <v>0</v>
      </c>
      <c r="Q183" s="11">
        <f t="shared" si="75"/>
        <v>2884.7999999999997</v>
      </c>
      <c r="R183" s="11">
        <v>2884.7999999999997</v>
      </c>
      <c r="S183" s="11">
        <v>0</v>
      </c>
      <c r="T183" s="22">
        <v>0</v>
      </c>
      <c r="U183" s="21">
        <v>0</v>
      </c>
      <c r="V183" s="11">
        <f t="shared" si="76"/>
        <v>0</v>
      </c>
      <c r="W183" s="11">
        <v>0</v>
      </c>
      <c r="X183" s="22">
        <v>0</v>
      </c>
      <c r="Y183" s="21">
        <v>0</v>
      </c>
      <c r="Z183" s="11">
        <f t="shared" si="77"/>
        <v>0</v>
      </c>
      <c r="AA183" s="11">
        <v>0</v>
      </c>
      <c r="AB183" s="11">
        <v>0</v>
      </c>
      <c r="AC183" s="11">
        <v>0</v>
      </c>
      <c r="AD183" s="22">
        <v>0</v>
      </c>
      <c r="AE183" s="21">
        <v>0</v>
      </c>
      <c r="AF183" s="11">
        <f t="shared" si="78"/>
        <v>0</v>
      </c>
      <c r="AG183" s="11">
        <v>0</v>
      </c>
      <c r="AH183" s="11">
        <v>0</v>
      </c>
      <c r="AI183" s="11">
        <v>0</v>
      </c>
      <c r="AJ183" s="22">
        <v>0</v>
      </c>
      <c r="AK183" s="21">
        <v>0</v>
      </c>
      <c r="AL183" s="11">
        <f t="shared" si="79"/>
        <v>0</v>
      </c>
      <c r="AM183" s="11">
        <v>0</v>
      </c>
      <c r="AN183" s="11">
        <v>0</v>
      </c>
      <c r="AO183" s="11">
        <v>0</v>
      </c>
      <c r="AP183" s="22">
        <v>0</v>
      </c>
      <c r="AQ183" s="21">
        <v>0</v>
      </c>
      <c r="AR183" s="11">
        <f t="shared" si="80"/>
        <v>0</v>
      </c>
      <c r="AS183" s="11">
        <v>0</v>
      </c>
      <c r="AT183" s="11">
        <v>0</v>
      </c>
      <c r="AU183" s="11">
        <v>0</v>
      </c>
      <c r="AV183" s="18">
        <v>0</v>
      </c>
      <c r="AW183" s="58"/>
    </row>
    <row r="184" spans="2:49" hidden="1" outlineLevel="1">
      <c r="B184" s="27" t="s">
        <v>175</v>
      </c>
      <c r="C184" s="21">
        <f t="shared" si="67"/>
        <v>0</v>
      </c>
      <c r="D184" s="36">
        <f t="shared" si="68"/>
        <v>0</v>
      </c>
      <c r="E184" s="36">
        <f t="shared" si="69"/>
        <v>0</v>
      </c>
      <c r="F184" s="36">
        <f t="shared" si="70"/>
        <v>0</v>
      </c>
      <c r="G184" s="36">
        <f t="shared" si="71"/>
        <v>9908.600000000004</v>
      </c>
      <c r="H184" s="36">
        <f t="shared" si="72"/>
        <v>0</v>
      </c>
      <c r="I184" s="47">
        <f t="shared" si="73"/>
        <v>0</v>
      </c>
      <c r="J184" s="40"/>
      <c r="K184" s="21">
        <v>0</v>
      </c>
      <c r="L184" s="11">
        <f t="shared" si="74"/>
        <v>0</v>
      </c>
      <c r="M184" s="11">
        <v>0</v>
      </c>
      <c r="N184" s="11">
        <v>0</v>
      </c>
      <c r="O184" s="22">
        <v>0</v>
      </c>
      <c r="P184" s="21">
        <v>0</v>
      </c>
      <c r="Q184" s="11">
        <f t="shared" si="75"/>
        <v>0</v>
      </c>
      <c r="R184" s="11">
        <v>0</v>
      </c>
      <c r="S184" s="11">
        <v>0</v>
      </c>
      <c r="T184" s="22">
        <v>0</v>
      </c>
      <c r="U184" s="21">
        <v>0</v>
      </c>
      <c r="V184" s="11">
        <f t="shared" si="76"/>
        <v>0</v>
      </c>
      <c r="W184" s="11">
        <v>0</v>
      </c>
      <c r="X184" s="22">
        <v>0</v>
      </c>
      <c r="Y184" s="21">
        <v>0</v>
      </c>
      <c r="Z184" s="11">
        <f t="shared" si="77"/>
        <v>0</v>
      </c>
      <c r="AA184" s="11">
        <v>0</v>
      </c>
      <c r="AB184" s="11">
        <v>0</v>
      </c>
      <c r="AC184" s="11">
        <v>0</v>
      </c>
      <c r="AD184" s="22">
        <v>0</v>
      </c>
      <c r="AE184" s="21">
        <v>9908.600000000004</v>
      </c>
      <c r="AF184" s="11">
        <f t="shared" si="78"/>
        <v>0</v>
      </c>
      <c r="AG184" s="11">
        <v>0</v>
      </c>
      <c r="AH184" s="11">
        <v>0</v>
      </c>
      <c r="AI184" s="11">
        <v>0</v>
      </c>
      <c r="AJ184" s="22">
        <v>0</v>
      </c>
      <c r="AK184" s="21">
        <v>0</v>
      </c>
      <c r="AL184" s="11">
        <f t="shared" si="79"/>
        <v>0</v>
      </c>
      <c r="AM184" s="11">
        <v>0</v>
      </c>
      <c r="AN184" s="11">
        <v>0</v>
      </c>
      <c r="AO184" s="11">
        <v>0</v>
      </c>
      <c r="AP184" s="22">
        <v>0</v>
      </c>
      <c r="AQ184" s="21">
        <v>0</v>
      </c>
      <c r="AR184" s="11">
        <f t="shared" si="80"/>
        <v>0</v>
      </c>
      <c r="AS184" s="11">
        <v>0</v>
      </c>
      <c r="AT184" s="11">
        <v>0</v>
      </c>
      <c r="AU184" s="11">
        <v>0</v>
      </c>
      <c r="AV184" s="18">
        <v>0</v>
      </c>
      <c r="AW184" s="58"/>
    </row>
    <row r="185" spans="2:49" hidden="1" outlineLevel="1">
      <c r="B185" s="27" t="s">
        <v>176</v>
      </c>
      <c r="C185" s="21">
        <f t="shared" si="67"/>
        <v>0</v>
      </c>
      <c r="D185" s="36">
        <f t="shared" si="68"/>
        <v>0</v>
      </c>
      <c r="E185" s="36">
        <f t="shared" si="69"/>
        <v>0</v>
      </c>
      <c r="F185" s="36">
        <f t="shared" si="70"/>
        <v>0</v>
      </c>
      <c r="G185" s="36">
        <f t="shared" si="71"/>
        <v>4519.4799999999996</v>
      </c>
      <c r="H185" s="36">
        <f t="shared" si="72"/>
        <v>0</v>
      </c>
      <c r="I185" s="47">
        <f t="shared" si="73"/>
        <v>0</v>
      </c>
      <c r="J185" s="40"/>
      <c r="K185" s="21">
        <v>0</v>
      </c>
      <c r="L185" s="11">
        <f t="shared" si="74"/>
        <v>0</v>
      </c>
      <c r="M185" s="11">
        <v>0</v>
      </c>
      <c r="N185" s="11">
        <v>0</v>
      </c>
      <c r="O185" s="22">
        <v>0</v>
      </c>
      <c r="P185" s="21">
        <v>0</v>
      </c>
      <c r="Q185" s="11">
        <f t="shared" si="75"/>
        <v>0</v>
      </c>
      <c r="R185" s="11">
        <v>0</v>
      </c>
      <c r="S185" s="11">
        <v>0</v>
      </c>
      <c r="T185" s="22">
        <v>0</v>
      </c>
      <c r="U185" s="21">
        <v>0</v>
      </c>
      <c r="V185" s="11">
        <f t="shared" si="76"/>
        <v>0</v>
      </c>
      <c r="W185" s="11">
        <v>0</v>
      </c>
      <c r="X185" s="22">
        <v>0</v>
      </c>
      <c r="Y185" s="21">
        <v>0</v>
      </c>
      <c r="Z185" s="11">
        <f t="shared" si="77"/>
        <v>0</v>
      </c>
      <c r="AA185" s="11">
        <v>0</v>
      </c>
      <c r="AB185" s="11">
        <v>0</v>
      </c>
      <c r="AC185" s="11">
        <v>0</v>
      </c>
      <c r="AD185" s="22">
        <v>0</v>
      </c>
      <c r="AE185" s="21">
        <v>4519.4799999999996</v>
      </c>
      <c r="AF185" s="11">
        <f t="shared" si="78"/>
        <v>0</v>
      </c>
      <c r="AG185" s="11">
        <v>0</v>
      </c>
      <c r="AH185" s="11">
        <v>0</v>
      </c>
      <c r="AI185" s="11">
        <v>0</v>
      </c>
      <c r="AJ185" s="22">
        <v>0</v>
      </c>
      <c r="AK185" s="21">
        <v>0</v>
      </c>
      <c r="AL185" s="11">
        <f t="shared" si="79"/>
        <v>0</v>
      </c>
      <c r="AM185" s="11">
        <v>0</v>
      </c>
      <c r="AN185" s="11">
        <v>0</v>
      </c>
      <c r="AO185" s="11">
        <v>0</v>
      </c>
      <c r="AP185" s="22">
        <v>0</v>
      </c>
      <c r="AQ185" s="21">
        <v>0</v>
      </c>
      <c r="AR185" s="11">
        <f t="shared" si="80"/>
        <v>0</v>
      </c>
      <c r="AS185" s="11">
        <v>0</v>
      </c>
      <c r="AT185" s="11">
        <v>0</v>
      </c>
      <c r="AU185" s="11">
        <v>0</v>
      </c>
      <c r="AV185" s="18">
        <v>0</v>
      </c>
      <c r="AW185" s="58"/>
    </row>
    <row r="186" spans="2:49" hidden="1" outlineLevel="1">
      <c r="B186" s="27" t="s">
        <v>177</v>
      </c>
      <c r="C186" s="21">
        <f t="shared" si="67"/>
        <v>0</v>
      </c>
      <c r="D186" s="36">
        <f t="shared" si="68"/>
        <v>0</v>
      </c>
      <c r="E186" s="36">
        <f t="shared" si="69"/>
        <v>0</v>
      </c>
      <c r="F186" s="36">
        <f t="shared" si="70"/>
        <v>0</v>
      </c>
      <c r="G186" s="36">
        <f t="shared" si="71"/>
        <v>7364.92</v>
      </c>
      <c r="H186" s="36">
        <f t="shared" si="72"/>
        <v>0</v>
      </c>
      <c r="I186" s="47">
        <f t="shared" si="73"/>
        <v>0</v>
      </c>
      <c r="J186" s="40"/>
      <c r="K186" s="21">
        <v>0</v>
      </c>
      <c r="L186" s="11">
        <f t="shared" si="74"/>
        <v>0</v>
      </c>
      <c r="M186" s="11">
        <v>0</v>
      </c>
      <c r="N186" s="11">
        <v>0</v>
      </c>
      <c r="O186" s="22">
        <v>0</v>
      </c>
      <c r="P186" s="21">
        <v>0</v>
      </c>
      <c r="Q186" s="11">
        <f t="shared" si="75"/>
        <v>0</v>
      </c>
      <c r="R186" s="11">
        <v>0</v>
      </c>
      <c r="S186" s="11">
        <v>0</v>
      </c>
      <c r="T186" s="22">
        <v>0</v>
      </c>
      <c r="U186" s="21">
        <v>0</v>
      </c>
      <c r="V186" s="11">
        <f t="shared" si="76"/>
        <v>0</v>
      </c>
      <c r="W186" s="11">
        <v>0</v>
      </c>
      <c r="X186" s="22">
        <v>0</v>
      </c>
      <c r="Y186" s="21">
        <v>0</v>
      </c>
      <c r="Z186" s="11">
        <f t="shared" si="77"/>
        <v>0</v>
      </c>
      <c r="AA186" s="11">
        <v>0</v>
      </c>
      <c r="AB186" s="11">
        <v>0</v>
      </c>
      <c r="AC186" s="11">
        <v>0</v>
      </c>
      <c r="AD186" s="22">
        <v>0</v>
      </c>
      <c r="AE186" s="21">
        <v>7364.92</v>
      </c>
      <c r="AF186" s="11">
        <f t="shared" si="78"/>
        <v>0</v>
      </c>
      <c r="AG186" s="11">
        <v>0</v>
      </c>
      <c r="AH186" s="11">
        <v>0</v>
      </c>
      <c r="AI186" s="11">
        <v>0</v>
      </c>
      <c r="AJ186" s="22">
        <v>0</v>
      </c>
      <c r="AK186" s="21">
        <v>0</v>
      </c>
      <c r="AL186" s="11">
        <f t="shared" si="79"/>
        <v>0</v>
      </c>
      <c r="AM186" s="11">
        <v>0</v>
      </c>
      <c r="AN186" s="11">
        <v>0</v>
      </c>
      <c r="AO186" s="11">
        <v>0</v>
      </c>
      <c r="AP186" s="22">
        <v>0</v>
      </c>
      <c r="AQ186" s="21">
        <v>0</v>
      </c>
      <c r="AR186" s="11">
        <f t="shared" si="80"/>
        <v>0</v>
      </c>
      <c r="AS186" s="11">
        <v>0</v>
      </c>
      <c r="AT186" s="11">
        <v>0</v>
      </c>
      <c r="AU186" s="11">
        <v>0</v>
      </c>
      <c r="AV186" s="18">
        <v>0</v>
      </c>
      <c r="AW186" s="58"/>
    </row>
    <row r="187" spans="2:49" hidden="1" outlineLevel="1">
      <c r="B187" s="27" t="s">
        <v>178</v>
      </c>
      <c r="C187" s="21">
        <f t="shared" si="67"/>
        <v>0</v>
      </c>
      <c r="D187" s="36">
        <f t="shared" si="68"/>
        <v>0</v>
      </c>
      <c r="E187" s="36">
        <f t="shared" si="69"/>
        <v>0</v>
      </c>
      <c r="F187" s="36">
        <f t="shared" si="70"/>
        <v>1081370</v>
      </c>
      <c r="G187" s="36">
        <f t="shared" si="71"/>
        <v>-540685</v>
      </c>
      <c r="H187" s="36">
        <f t="shared" si="72"/>
        <v>0</v>
      </c>
      <c r="I187" s="47">
        <f t="shared" si="73"/>
        <v>0</v>
      </c>
      <c r="J187" s="40"/>
      <c r="K187" s="21">
        <v>0</v>
      </c>
      <c r="L187" s="11">
        <f t="shared" si="74"/>
        <v>0</v>
      </c>
      <c r="M187" s="11">
        <v>0</v>
      </c>
      <c r="N187" s="11">
        <v>0</v>
      </c>
      <c r="O187" s="22">
        <v>0</v>
      </c>
      <c r="P187" s="21">
        <v>0</v>
      </c>
      <c r="Q187" s="11">
        <f t="shared" si="75"/>
        <v>0</v>
      </c>
      <c r="R187" s="11">
        <v>0</v>
      </c>
      <c r="S187" s="11">
        <v>0</v>
      </c>
      <c r="T187" s="22">
        <v>0</v>
      </c>
      <c r="U187" s="21">
        <v>0</v>
      </c>
      <c r="V187" s="11">
        <f t="shared" si="76"/>
        <v>0</v>
      </c>
      <c r="W187" s="11">
        <v>0</v>
      </c>
      <c r="X187" s="22">
        <v>0</v>
      </c>
      <c r="Y187" s="21">
        <v>0</v>
      </c>
      <c r="Z187" s="11">
        <f t="shared" si="77"/>
        <v>1081370</v>
      </c>
      <c r="AA187" s="11">
        <v>1081370</v>
      </c>
      <c r="AB187" s="11">
        <v>0</v>
      </c>
      <c r="AC187" s="11">
        <v>0</v>
      </c>
      <c r="AD187" s="22">
        <v>0</v>
      </c>
      <c r="AE187" s="21">
        <v>0</v>
      </c>
      <c r="AF187" s="11">
        <f t="shared" si="78"/>
        <v>-540685</v>
      </c>
      <c r="AG187" s="11">
        <v>-540685</v>
      </c>
      <c r="AH187" s="11">
        <v>0</v>
      </c>
      <c r="AI187" s="11">
        <v>0</v>
      </c>
      <c r="AJ187" s="22">
        <v>0</v>
      </c>
      <c r="AK187" s="21">
        <v>0</v>
      </c>
      <c r="AL187" s="11">
        <f t="shared" si="79"/>
        <v>0</v>
      </c>
      <c r="AM187" s="11">
        <v>0</v>
      </c>
      <c r="AN187" s="11">
        <v>0</v>
      </c>
      <c r="AO187" s="11">
        <v>0</v>
      </c>
      <c r="AP187" s="22">
        <v>0</v>
      </c>
      <c r="AQ187" s="21">
        <v>0</v>
      </c>
      <c r="AR187" s="11">
        <f t="shared" si="80"/>
        <v>0</v>
      </c>
      <c r="AS187" s="11">
        <v>0</v>
      </c>
      <c r="AT187" s="11">
        <v>0</v>
      </c>
      <c r="AU187" s="11">
        <v>0</v>
      </c>
      <c r="AV187" s="18">
        <v>0</v>
      </c>
      <c r="AW187" s="58"/>
    </row>
    <row r="188" spans="2:49" hidden="1" outlineLevel="1">
      <c r="B188" s="27" t="s">
        <v>179</v>
      </c>
      <c r="C188" s="21">
        <f t="shared" si="67"/>
        <v>0</v>
      </c>
      <c r="D188" s="36">
        <f t="shared" si="68"/>
        <v>0</v>
      </c>
      <c r="E188" s="36">
        <f t="shared" si="69"/>
        <v>0</v>
      </c>
      <c r="F188" s="36">
        <f t="shared" si="70"/>
        <v>0</v>
      </c>
      <c r="G188" s="36">
        <f t="shared" si="71"/>
        <v>130265.69</v>
      </c>
      <c r="H188" s="36">
        <f t="shared" si="72"/>
        <v>0</v>
      </c>
      <c r="I188" s="47">
        <f t="shared" si="73"/>
        <v>0</v>
      </c>
      <c r="J188" s="40"/>
      <c r="K188" s="21">
        <v>0</v>
      </c>
      <c r="L188" s="11">
        <f t="shared" si="74"/>
        <v>0</v>
      </c>
      <c r="M188" s="11">
        <v>0</v>
      </c>
      <c r="N188" s="11">
        <v>0</v>
      </c>
      <c r="O188" s="22">
        <v>0</v>
      </c>
      <c r="P188" s="21">
        <v>0</v>
      </c>
      <c r="Q188" s="11">
        <f t="shared" si="75"/>
        <v>0</v>
      </c>
      <c r="R188" s="11">
        <v>0</v>
      </c>
      <c r="S188" s="11">
        <v>0</v>
      </c>
      <c r="T188" s="22">
        <v>0</v>
      </c>
      <c r="U188" s="21">
        <v>0</v>
      </c>
      <c r="V188" s="11">
        <f t="shared" si="76"/>
        <v>0</v>
      </c>
      <c r="W188" s="11">
        <v>0</v>
      </c>
      <c r="X188" s="22">
        <v>0</v>
      </c>
      <c r="Y188" s="21">
        <v>0</v>
      </c>
      <c r="Z188" s="11">
        <f t="shared" si="77"/>
        <v>0</v>
      </c>
      <c r="AA188" s="11">
        <v>0</v>
      </c>
      <c r="AB188" s="11">
        <v>0</v>
      </c>
      <c r="AC188" s="11">
        <v>0</v>
      </c>
      <c r="AD188" s="22">
        <v>0</v>
      </c>
      <c r="AE188" s="21">
        <v>0</v>
      </c>
      <c r="AF188" s="11">
        <f t="shared" si="78"/>
        <v>130265.69</v>
      </c>
      <c r="AG188" s="11">
        <v>130265.69</v>
      </c>
      <c r="AH188" s="11">
        <v>0</v>
      </c>
      <c r="AI188" s="11">
        <v>0</v>
      </c>
      <c r="AJ188" s="22">
        <v>0</v>
      </c>
      <c r="AK188" s="21">
        <v>0</v>
      </c>
      <c r="AL188" s="11">
        <f t="shared" si="79"/>
        <v>0</v>
      </c>
      <c r="AM188" s="11">
        <v>0</v>
      </c>
      <c r="AN188" s="11">
        <v>0</v>
      </c>
      <c r="AO188" s="11">
        <v>0</v>
      </c>
      <c r="AP188" s="22">
        <v>0</v>
      </c>
      <c r="AQ188" s="21">
        <v>0</v>
      </c>
      <c r="AR188" s="11">
        <f t="shared" si="80"/>
        <v>0</v>
      </c>
      <c r="AS188" s="11">
        <v>0</v>
      </c>
      <c r="AT188" s="11">
        <v>0</v>
      </c>
      <c r="AU188" s="11">
        <v>0</v>
      </c>
      <c r="AV188" s="18">
        <v>0</v>
      </c>
      <c r="AW188" s="58"/>
    </row>
    <row r="189" spans="2:49" hidden="1" outlineLevel="1">
      <c r="B189" s="27" t="s">
        <v>180</v>
      </c>
      <c r="C189" s="21">
        <f t="shared" si="67"/>
        <v>0</v>
      </c>
      <c r="D189" s="36">
        <f t="shared" si="68"/>
        <v>0</v>
      </c>
      <c r="E189" s="36">
        <f t="shared" si="69"/>
        <v>0</v>
      </c>
      <c r="F189" s="36">
        <f t="shared" si="70"/>
        <v>0</v>
      </c>
      <c r="G189" s="36">
        <f t="shared" si="71"/>
        <v>29396.399999999998</v>
      </c>
      <c r="H189" s="36">
        <f t="shared" si="72"/>
        <v>0</v>
      </c>
      <c r="I189" s="47">
        <f t="shared" si="73"/>
        <v>0</v>
      </c>
      <c r="J189" s="40"/>
      <c r="K189" s="21">
        <v>0</v>
      </c>
      <c r="L189" s="11">
        <f t="shared" si="74"/>
        <v>0</v>
      </c>
      <c r="M189" s="11">
        <v>0</v>
      </c>
      <c r="N189" s="11">
        <v>0</v>
      </c>
      <c r="O189" s="22">
        <v>0</v>
      </c>
      <c r="P189" s="21">
        <v>0</v>
      </c>
      <c r="Q189" s="11">
        <f t="shared" si="75"/>
        <v>0</v>
      </c>
      <c r="R189" s="11">
        <v>0</v>
      </c>
      <c r="S189" s="11">
        <v>0</v>
      </c>
      <c r="T189" s="22">
        <v>0</v>
      </c>
      <c r="U189" s="21">
        <v>0</v>
      </c>
      <c r="V189" s="11">
        <f t="shared" si="76"/>
        <v>0</v>
      </c>
      <c r="W189" s="11">
        <v>0</v>
      </c>
      <c r="X189" s="22">
        <v>0</v>
      </c>
      <c r="Y189" s="21">
        <v>0</v>
      </c>
      <c r="Z189" s="11">
        <f t="shared" si="77"/>
        <v>0</v>
      </c>
      <c r="AA189" s="11">
        <v>0</v>
      </c>
      <c r="AB189" s="11">
        <v>0</v>
      </c>
      <c r="AC189" s="11">
        <v>0</v>
      </c>
      <c r="AD189" s="22">
        <v>0</v>
      </c>
      <c r="AE189" s="21">
        <v>29396.399999999998</v>
      </c>
      <c r="AF189" s="11">
        <f t="shared" si="78"/>
        <v>0</v>
      </c>
      <c r="AG189" s="11">
        <v>0</v>
      </c>
      <c r="AH189" s="11">
        <v>0</v>
      </c>
      <c r="AI189" s="11">
        <v>0</v>
      </c>
      <c r="AJ189" s="22">
        <v>0</v>
      </c>
      <c r="AK189" s="21">
        <v>0</v>
      </c>
      <c r="AL189" s="11">
        <f t="shared" si="79"/>
        <v>0</v>
      </c>
      <c r="AM189" s="11">
        <v>0</v>
      </c>
      <c r="AN189" s="11">
        <v>0</v>
      </c>
      <c r="AO189" s="11">
        <v>0</v>
      </c>
      <c r="AP189" s="22">
        <v>0</v>
      </c>
      <c r="AQ189" s="21">
        <v>0</v>
      </c>
      <c r="AR189" s="11">
        <f t="shared" si="80"/>
        <v>0</v>
      </c>
      <c r="AS189" s="11">
        <v>0</v>
      </c>
      <c r="AT189" s="11">
        <v>0</v>
      </c>
      <c r="AU189" s="11">
        <v>0</v>
      </c>
      <c r="AV189" s="18">
        <v>0</v>
      </c>
      <c r="AW189" s="58"/>
    </row>
    <row r="190" spans="2:49" hidden="1" outlineLevel="1">
      <c r="B190" s="27" t="s">
        <v>357</v>
      </c>
      <c r="C190" s="21">
        <f t="shared" si="67"/>
        <v>0</v>
      </c>
      <c r="D190" s="36">
        <f t="shared" si="68"/>
        <v>0</v>
      </c>
      <c r="E190" s="36">
        <f t="shared" si="69"/>
        <v>0</v>
      </c>
      <c r="F190" s="36">
        <f t="shared" si="70"/>
        <v>0</v>
      </c>
      <c r="G190" s="36">
        <f t="shared" si="71"/>
        <v>0</v>
      </c>
      <c r="H190" s="36">
        <f t="shared" si="72"/>
        <v>0</v>
      </c>
      <c r="I190" s="47">
        <f t="shared" si="73"/>
        <v>19348.86</v>
      </c>
      <c r="J190" s="40"/>
      <c r="K190" s="21">
        <v>0</v>
      </c>
      <c r="L190" s="11">
        <f t="shared" si="74"/>
        <v>0</v>
      </c>
      <c r="M190" s="11">
        <v>0</v>
      </c>
      <c r="N190" s="11">
        <v>0</v>
      </c>
      <c r="O190" s="22">
        <v>0</v>
      </c>
      <c r="P190" s="21">
        <v>0</v>
      </c>
      <c r="Q190" s="11">
        <f t="shared" si="75"/>
        <v>0</v>
      </c>
      <c r="R190" s="11">
        <v>0</v>
      </c>
      <c r="S190" s="11">
        <v>0</v>
      </c>
      <c r="T190" s="22">
        <v>0</v>
      </c>
      <c r="U190" s="21">
        <v>0</v>
      </c>
      <c r="V190" s="11">
        <f t="shared" si="76"/>
        <v>0</v>
      </c>
      <c r="W190" s="11">
        <v>0</v>
      </c>
      <c r="X190" s="22">
        <v>0</v>
      </c>
      <c r="Y190" s="21">
        <v>0</v>
      </c>
      <c r="Z190" s="11">
        <f t="shared" si="77"/>
        <v>0</v>
      </c>
      <c r="AA190" s="11">
        <v>0</v>
      </c>
      <c r="AB190" s="11">
        <v>0</v>
      </c>
      <c r="AC190" s="11">
        <v>0</v>
      </c>
      <c r="AD190" s="22">
        <v>0</v>
      </c>
      <c r="AE190" s="21">
        <v>0</v>
      </c>
      <c r="AF190" s="11">
        <f t="shared" si="78"/>
        <v>0</v>
      </c>
      <c r="AG190" s="11">
        <v>0</v>
      </c>
      <c r="AH190" s="11">
        <v>0</v>
      </c>
      <c r="AI190" s="11">
        <v>0</v>
      </c>
      <c r="AJ190" s="22">
        <v>0</v>
      </c>
      <c r="AK190" s="21">
        <v>0</v>
      </c>
      <c r="AL190" s="11">
        <f t="shared" si="79"/>
        <v>0</v>
      </c>
      <c r="AM190" s="11">
        <v>0</v>
      </c>
      <c r="AN190" s="11">
        <v>0</v>
      </c>
      <c r="AO190" s="11">
        <v>0</v>
      </c>
      <c r="AP190" s="22">
        <v>0</v>
      </c>
      <c r="AQ190" s="21">
        <v>0</v>
      </c>
      <c r="AR190" s="11">
        <f t="shared" si="80"/>
        <v>19348.86</v>
      </c>
      <c r="AS190" s="11">
        <v>19348.86</v>
      </c>
      <c r="AT190" s="11">
        <v>0</v>
      </c>
      <c r="AU190" s="11">
        <v>0</v>
      </c>
      <c r="AV190" s="18">
        <v>0</v>
      </c>
      <c r="AW190" s="58"/>
    </row>
    <row r="191" spans="2:49" hidden="1" outlineLevel="1">
      <c r="B191" s="27" t="s">
        <v>358</v>
      </c>
      <c r="C191" s="21">
        <f t="shared" si="67"/>
        <v>0</v>
      </c>
      <c r="D191" s="36">
        <f t="shared" si="68"/>
        <v>0</v>
      </c>
      <c r="E191" s="36">
        <f t="shared" si="69"/>
        <v>0</v>
      </c>
      <c r="F191" s="36">
        <f t="shared" si="70"/>
        <v>0</v>
      </c>
      <c r="G191" s="36">
        <f t="shared" si="71"/>
        <v>0</v>
      </c>
      <c r="H191" s="36">
        <f t="shared" si="72"/>
        <v>0</v>
      </c>
      <c r="I191" s="47">
        <f t="shared" si="73"/>
        <v>1534.85</v>
      </c>
      <c r="J191" s="40"/>
      <c r="K191" s="21">
        <v>0</v>
      </c>
      <c r="L191" s="11">
        <f t="shared" si="74"/>
        <v>0</v>
      </c>
      <c r="M191" s="11">
        <v>0</v>
      </c>
      <c r="N191" s="11">
        <v>0</v>
      </c>
      <c r="O191" s="22">
        <v>0</v>
      </c>
      <c r="P191" s="21">
        <v>0</v>
      </c>
      <c r="Q191" s="11">
        <f t="shared" si="75"/>
        <v>0</v>
      </c>
      <c r="R191" s="11">
        <v>0</v>
      </c>
      <c r="S191" s="11">
        <v>0</v>
      </c>
      <c r="T191" s="22">
        <v>0</v>
      </c>
      <c r="U191" s="21">
        <v>0</v>
      </c>
      <c r="V191" s="11">
        <f t="shared" si="76"/>
        <v>0</v>
      </c>
      <c r="W191" s="11">
        <v>0</v>
      </c>
      <c r="X191" s="22">
        <v>0</v>
      </c>
      <c r="Y191" s="21">
        <v>0</v>
      </c>
      <c r="Z191" s="11">
        <f t="shared" si="77"/>
        <v>0</v>
      </c>
      <c r="AA191" s="11">
        <v>0</v>
      </c>
      <c r="AB191" s="11">
        <v>0</v>
      </c>
      <c r="AC191" s="11">
        <v>0</v>
      </c>
      <c r="AD191" s="22">
        <v>0</v>
      </c>
      <c r="AE191" s="21">
        <v>0</v>
      </c>
      <c r="AF191" s="11">
        <f t="shared" si="78"/>
        <v>0</v>
      </c>
      <c r="AG191" s="11">
        <v>0</v>
      </c>
      <c r="AH191" s="11">
        <v>0</v>
      </c>
      <c r="AI191" s="11">
        <v>0</v>
      </c>
      <c r="AJ191" s="22">
        <v>0</v>
      </c>
      <c r="AK191" s="21">
        <v>0</v>
      </c>
      <c r="AL191" s="11">
        <f t="shared" si="79"/>
        <v>0</v>
      </c>
      <c r="AM191" s="11">
        <v>0</v>
      </c>
      <c r="AN191" s="11">
        <v>0</v>
      </c>
      <c r="AO191" s="11">
        <v>0</v>
      </c>
      <c r="AP191" s="22">
        <v>0</v>
      </c>
      <c r="AQ191" s="21">
        <v>0</v>
      </c>
      <c r="AR191" s="11">
        <f t="shared" si="80"/>
        <v>1534.85</v>
      </c>
      <c r="AS191" s="11">
        <v>1534.85</v>
      </c>
      <c r="AT191" s="11">
        <v>0</v>
      </c>
      <c r="AU191" s="11">
        <v>0</v>
      </c>
      <c r="AV191" s="18">
        <v>0</v>
      </c>
      <c r="AW191" s="58"/>
    </row>
    <row r="192" spans="2:49" hidden="1" outlineLevel="1">
      <c r="B192" s="27" t="s">
        <v>181</v>
      </c>
      <c r="C192" s="21">
        <f t="shared" si="67"/>
        <v>0</v>
      </c>
      <c r="D192" s="36">
        <f t="shared" si="68"/>
        <v>0</v>
      </c>
      <c r="E192" s="36">
        <f t="shared" si="69"/>
        <v>0</v>
      </c>
      <c r="F192" s="36">
        <f t="shared" si="70"/>
        <v>0</v>
      </c>
      <c r="G192" s="36">
        <f t="shared" si="71"/>
        <v>261526.14000000004</v>
      </c>
      <c r="H192" s="36">
        <f t="shared" si="72"/>
        <v>0</v>
      </c>
      <c r="I192" s="47">
        <f t="shared" si="73"/>
        <v>0</v>
      </c>
      <c r="J192" s="40"/>
      <c r="K192" s="21">
        <v>0</v>
      </c>
      <c r="L192" s="11">
        <f t="shared" si="74"/>
        <v>0</v>
      </c>
      <c r="M192" s="11">
        <v>0</v>
      </c>
      <c r="N192" s="11">
        <v>0</v>
      </c>
      <c r="O192" s="22">
        <v>0</v>
      </c>
      <c r="P192" s="21">
        <v>0</v>
      </c>
      <c r="Q192" s="11">
        <f t="shared" si="75"/>
        <v>0</v>
      </c>
      <c r="R192" s="11">
        <v>0</v>
      </c>
      <c r="S192" s="11">
        <v>0</v>
      </c>
      <c r="T192" s="22">
        <v>0</v>
      </c>
      <c r="U192" s="21">
        <v>0</v>
      </c>
      <c r="V192" s="11">
        <f t="shared" si="76"/>
        <v>0</v>
      </c>
      <c r="W192" s="11">
        <v>0</v>
      </c>
      <c r="X192" s="22">
        <v>0</v>
      </c>
      <c r="Y192" s="21">
        <v>0</v>
      </c>
      <c r="Z192" s="11">
        <f t="shared" si="77"/>
        <v>0</v>
      </c>
      <c r="AA192" s="11">
        <v>0</v>
      </c>
      <c r="AB192" s="11">
        <v>0</v>
      </c>
      <c r="AC192" s="11">
        <v>0</v>
      </c>
      <c r="AD192" s="22">
        <v>0</v>
      </c>
      <c r="AE192" s="21">
        <v>0</v>
      </c>
      <c r="AF192" s="11">
        <f t="shared" si="78"/>
        <v>261526.14000000004</v>
      </c>
      <c r="AG192" s="11">
        <v>261526.14000000004</v>
      </c>
      <c r="AH192" s="11">
        <v>0</v>
      </c>
      <c r="AI192" s="11">
        <v>0</v>
      </c>
      <c r="AJ192" s="22">
        <v>0</v>
      </c>
      <c r="AK192" s="21">
        <v>0</v>
      </c>
      <c r="AL192" s="11">
        <f t="shared" si="79"/>
        <v>0</v>
      </c>
      <c r="AM192" s="11">
        <v>0</v>
      </c>
      <c r="AN192" s="11">
        <v>0</v>
      </c>
      <c r="AO192" s="11">
        <v>0</v>
      </c>
      <c r="AP192" s="22">
        <v>0</v>
      </c>
      <c r="AQ192" s="21">
        <v>0</v>
      </c>
      <c r="AR192" s="11">
        <f t="shared" si="80"/>
        <v>0</v>
      </c>
      <c r="AS192" s="11">
        <v>0</v>
      </c>
      <c r="AT192" s="11">
        <v>0</v>
      </c>
      <c r="AU192" s="11">
        <v>0</v>
      </c>
      <c r="AV192" s="18">
        <v>0</v>
      </c>
      <c r="AW192" s="58"/>
    </row>
    <row r="193" spans="2:49" hidden="1" outlineLevel="1">
      <c r="B193" s="27" t="s">
        <v>182</v>
      </c>
      <c r="C193" s="21">
        <f t="shared" si="67"/>
        <v>0</v>
      </c>
      <c r="D193" s="36">
        <f t="shared" si="68"/>
        <v>0</v>
      </c>
      <c r="E193" s="36">
        <f t="shared" si="69"/>
        <v>0</v>
      </c>
      <c r="F193" s="36">
        <f t="shared" si="70"/>
        <v>142769.84</v>
      </c>
      <c r="G193" s="36">
        <f t="shared" si="71"/>
        <v>14512.68</v>
      </c>
      <c r="H193" s="36">
        <f t="shared" si="72"/>
        <v>0</v>
      </c>
      <c r="I193" s="47">
        <f t="shared" si="73"/>
        <v>0</v>
      </c>
      <c r="J193" s="40"/>
      <c r="K193" s="21">
        <v>0</v>
      </c>
      <c r="L193" s="11">
        <f t="shared" si="74"/>
        <v>0</v>
      </c>
      <c r="M193" s="11">
        <v>0</v>
      </c>
      <c r="N193" s="11">
        <v>0</v>
      </c>
      <c r="O193" s="22">
        <v>0</v>
      </c>
      <c r="P193" s="21">
        <v>0</v>
      </c>
      <c r="Q193" s="11">
        <f t="shared" si="75"/>
        <v>0</v>
      </c>
      <c r="R193" s="11">
        <v>0</v>
      </c>
      <c r="S193" s="11">
        <v>0</v>
      </c>
      <c r="T193" s="22">
        <v>0</v>
      </c>
      <c r="U193" s="21">
        <v>0</v>
      </c>
      <c r="V193" s="11">
        <f t="shared" si="76"/>
        <v>0</v>
      </c>
      <c r="W193" s="11">
        <v>0</v>
      </c>
      <c r="X193" s="22">
        <v>0</v>
      </c>
      <c r="Y193" s="21">
        <v>142769.84</v>
      </c>
      <c r="Z193" s="11">
        <f t="shared" si="77"/>
        <v>0</v>
      </c>
      <c r="AA193" s="11">
        <v>0</v>
      </c>
      <c r="AB193" s="11">
        <v>0</v>
      </c>
      <c r="AC193" s="11">
        <v>0</v>
      </c>
      <c r="AD193" s="22">
        <v>0</v>
      </c>
      <c r="AE193" s="21">
        <v>14512.68</v>
      </c>
      <c r="AF193" s="11">
        <f t="shared" si="78"/>
        <v>0</v>
      </c>
      <c r="AG193" s="11">
        <v>0</v>
      </c>
      <c r="AH193" s="11">
        <v>0</v>
      </c>
      <c r="AI193" s="11">
        <v>0</v>
      </c>
      <c r="AJ193" s="22">
        <v>0</v>
      </c>
      <c r="AK193" s="21">
        <v>0</v>
      </c>
      <c r="AL193" s="11">
        <f t="shared" si="79"/>
        <v>0</v>
      </c>
      <c r="AM193" s="11">
        <v>0</v>
      </c>
      <c r="AN193" s="11">
        <v>0</v>
      </c>
      <c r="AO193" s="11">
        <v>0</v>
      </c>
      <c r="AP193" s="22">
        <v>0</v>
      </c>
      <c r="AQ193" s="21">
        <v>0</v>
      </c>
      <c r="AR193" s="11">
        <f t="shared" si="80"/>
        <v>0</v>
      </c>
      <c r="AS193" s="11">
        <v>0</v>
      </c>
      <c r="AT193" s="11">
        <v>0</v>
      </c>
      <c r="AU193" s="11">
        <v>0</v>
      </c>
      <c r="AV193" s="18">
        <v>0</v>
      </c>
      <c r="AW193" s="58"/>
    </row>
    <row r="194" spans="2:49" hidden="1" outlineLevel="1">
      <c r="B194" s="27" t="s">
        <v>183</v>
      </c>
      <c r="C194" s="21">
        <f t="shared" si="67"/>
        <v>0</v>
      </c>
      <c r="D194" s="36">
        <f t="shared" si="68"/>
        <v>0</v>
      </c>
      <c r="E194" s="36">
        <f t="shared" si="69"/>
        <v>0</v>
      </c>
      <c r="F194" s="36">
        <f t="shared" si="70"/>
        <v>0</v>
      </c>
      <c r="G194" s="36">
        <f t="shared" si="71"/>
        <v>28334.280000000002</v>
      </c>
      <c r="H194" s="36">
        <f t="shared" si="72"/>
        <v>0</v>
      </c>
      <c r="I194" s="47">
        <f t="shared" si="73"/>
        <v>0</v>
      </c>
      <c r="J194" s="40"/>
      <c r="K194" s="21">
        <v>0</v>
      </c>
      <c r="L194" s="11">
        <f t="shared" si="74"/>
        <v>0</v>
      </c>
      <c r="M194" s="11">
        <v>0</v>
      </c>
      <c r="N194" s="11">
        <v>0</v>
      </c>
      <c r="O194" s="22">
        <v>0</v>
      </c>
      <c r="P194" s="21">
        <v>0</v>
      </c>
      <c r="Q194" s="11">
        <f t="shared" si="75"/>
        <v>0</v>
      </c>
      <c r="R194" s="11">
        <v>0</v>
      </c>
      <c r="S194" s="11">
        <v>0</v>
      </c>
      <c r="T194" s="22">
        <v>0</v>
      </c>
      <c r="U194" s="21">
        <v>0</v>
      </c>
      <c r="V194" s="11">
        <f t="shared" si="76"/>
        <v>0</v>
      </c>
      <c r="W194" s="11">
        <v>0</v>
      </c>
      <c r="X194" s="22">
        <v>0</v>
      </c>
      <c r="Y194" s="21">
        <v>0</v>
      </c>
      <c r="Z194" s="11">
        <f t="shared" si="77"/>
        <v>0</v>
      </c>
      <c r="AA194" s="11">
        <v>0</v>
      </c>
      <c r="AB194" s="11">
        <v>0</v>
      </c>
      <c r="AC194" s="11">
        <v>0</v>
      </c>
      <c r="AD194" s="22">
        <v>0</v>
      </c>
      <c r="AE194" s="21">
        <v>28334.280000000002</v>
      </c>
      <c r="AF194" s="11">
        <f t="shared" si="78"/>
        <v>0</v>
      </c>
      <c r="AG194" s="11">
        <v>0</v>
      </c>
      <c r="AH194" s="11">
        <v>0</v>
      </c>
      <c r="AI194" s="11">
        <v>0</v>
      </c>
      <c r="AJ194" s="22">
        <v>0</v>
      </c>
      <c r="AK194" s="21">
        <v>0</v>
      </c>
      <c r="AL194" s="11">
        <f t="shared" si="79"/>
        <v>0</v>
      </c>
      <c r="AM194" s="11">
        <v>0</v>
      </c>
      <c r="AN194" s="11">
        <v>0</v>
      </c>
      <c r="AO194" s="11">
        <v>0</v>
      </c>
      <c r="AP194" s="22">
        <v>0</v>
      </c>
      <c r="AQ194" s="21">
        <v>0</v>
      </c>
      <c r="AR194" s="11">
        <f t="shared" si="80"/>
        <v>0</v>
      </c>
      <c r="AS194" s="11">
        <v>0</v>
      </c>
      <c r="AT194" s="11">
        <v>0</v>
      </c>
      <c r="AU194" s="11">
        <v>0</v>
      </c>
      <c r="AV194" s="18">
        <v>0</v>
      </c>
      <c r="AW194" s="58"/>
    </row>
    <row r="195" spans="2:49" hidden="1" outlineLevel="1">
      <c r="B195" s="27" t="s">
        <v>184</v>
      </c>
      <c r="C195" s="21">
        <f t="shared" si="67"/>
        <v>0</v>
      </c>
      <c r="D195" s="36">
        <f t="shared" si="68"/>
        <v>0</v>
      </c>
      <c r="E195" s="36">
        <f t="shared" si="69"/>
        <v>0</v>
      </c>
      <c r="F195" s="36">
        <f t="shared" si="70"/>
        <v>22775.8</v>
      </c>
      <c r="G195" s="36">
        <f t="shared" si="71"/>
        <v>0</v>
      </c>
      <c r="H195" s="36">
        <f t="shared" si="72"/>
        <v>0</v>
      </c>
      <c r="I195" s="47">
        <f t="shared" si="73"/>
        <v>0</v>
      </c>
      <c r="J195" s="40"/>
      <c r="K195" s="21">
        <v>0</v>
      </c>
      <c r="L195" s="11">
        <f t="shared" si="74"/>
        <v>0</v>
      </c>
      <c r="M195" s="11">
        <v>0</v>
      </c>
      <c r="N195" s="11">
        <v>0</v>
      </c>
      <c r="O195" s="22">
        <v>0</v>
      </c>
      <c r="P195" s="21">
        <v>0</v>
      </c>
      <c r="Q195" s="11">
        <f t="shared" si="75"/>
        <v>0</v>
      </c>
      <c r="R195" s="11">
        <v>0</v>
      </c>
      <c r="S195" s="11">
        <v>0</v>
      </c>
      <c r="T195" s="22">
        <v>0</v>
      </c>
      <c r="U195" s="21">
        <v>0</v>
      </c>
      <c r="V195" s="11">
        <f t="shared" si="76"/>
        <v>0</v>
      </c>
      <c r="W195" s="11">
        <v>0</v>
      </c>
      <c r="X195" s="22">
        <v>0</v>
      </c>
      <c r="Y195" s="21">
        <v>0</v>
      </c>
      <c r="Z195" s="11">
        <f t="shared" si="77"/>
        <v>22775.8</v>
      </c>
      <c r="AA195" s="11">
        <v>19225.8</v>
      </c>
      <c r="AB195" s="11">
        <v>0</v>
      </c>
      <c r="AC195" s="11">
        <v>0</v>
      </c>
      <c r="AD195" s="22">
        <v>3550</v>
      </c>
      <c r="AE195" s="21">
        <v>0</v>
      </c>
      <c r="AF195" s="11">
        <f t="shared" si="78"/>
        <v>0</v>
      </c>
      <c r="AG195" s="11">
        <v>0</v>
      </c>
      <c r="AH195" s="11">
        <v>0</v>
      </c>
      <c r="AI195" s="11">
        <v>0</v>
      </c>
      <c r="AJ195" s="22">
        <v>0</v>
      </c>
      <c r="AK195" s="21">
        <v>0</v>
      </c>
      <c r="AL195" s="11">
        <f t="shared" si="79"/>
        <v>0</v>
      </c>
      <c r="AM195" s="11">
        <v>0</v>
      </c>
      <c r="AN195" s="11">
        <v>0</v>
      </c>
      <c r="AO195" s="11">
        <v>0</v>
      </c>
      <c r="AP195" s="22">
        <v>0</v>
      </c>
      <c r="AQ195" s="21">
        <v>0</v>
      </c>
      <c r="AR195" s="11">
        <f t="shared" si="80"/>
        <v>0</v>
      </c>
      <c r="AS195" s="11">
        <v>0</v>
      </c>
      <c r="AT195" s="11">
        <v>0</v>
      </c>
      <c r="AU195" s="11">
        <v>0</v>
      </c>
      <c r="AV195" s="18">
        <v>0</v>
      </c>
      <c r="AW195" s="58"/>
    </row>
    <row r="196" spans="2:49" hidden="1" outlineLevel="1">
      <c r="B196" s="27" t="s">
        <v>185</v>
      </c>
      <c r="C196" s="21">
        <f t="shared" si="67"/>
        <v>0</v>
      </c>
      <c r="D196" s="36">
        <f t="shared" si="68"/>
        <v>0</v>
      </c>
      <c r="E196" s="36">
        <f t="shared" si="69"/>
        <v>0</v>
      </c>
      <c r="F196" s="36">
        <f t="shared" si="70"/>
        <v>0</v>
      </c>
      <c r="G196" s="36">
        <f t="shared" si="71"/>
        <v>6700</v>
      </c>
      <c r="H196" s="36">
        <f t="shared" si="72"/>
        <v>-150</v>
      </c>
      <c r="I196" s="47">
        <f t="shared" si="73"/>
        <v>0</v>
      </c>
      <c r="J196" s="40"/>
      <c r="K196" s="21">
        <v>0</v>
      </c>
      <c r="L196" s="11">
        <f t="shared" si="74"/>
        <v>0</v>
      </c>
      <c r="M196" s="11">
        <v>0</v>
      </c>
      <c r="N196" s="11">
        <v>0</v>
      </c>
      <c r="O196" s="22">
        <v>0</v>
      </c>
      <c r="P196" s="21">
        <v>0</v>
      </c>
      <c r="Q196" s="11">
        <f t="shared" si="75"/>
        <v>0</v>
      </c>
      <c r="R196" s="11">
        <v>0</v>
      </c>
      <c r="S196" s="11">
        <v>0</v>
      </c>
      <c r="T196" s="22">
        <v>0</v>
      </c>
      <c r="U196" s="21">
        <v>0</v>
      </c>
      <c r="V196" s="11">
        <f t="shared" si="76"/>
        <v>0</v>
      </c>
      <c r="W196" s="11">
        <v>0</v>
      </c>
      <c r="X196" s="22">
        <v>0</v>
      </c>
      <c r="Y196" s="21">
        <v>0</v>
      </c>
      <c r="Z196" s="11">
        <f t="shared" si="77"/>
        <v>0</v>
      </c>
      <c r="AA196" s="11">
        <v>0</v>
      </c>
      <c r="AB196" s="11">
        <v>0</v>
      </c>
      <c r="AC196" s="11">
        <v>0</v>
      </c>
      <c r="AD196" s="22">
        <v>0</v>
      </c>
      <c r="AE196" s="21">
        <v>0</v>
      </c>
      <c r="AF196" s="11">
        <f t="shared" si="78"/>
        <v>6700</v>
      </c>
      <c r="AG196" s="11">
        <v>0</v>
      </c>
      <c r="AH196" s="11">
        <v>5000</v>
      </c>
      <c r="AI196" s="11">
        <v>0</v>
      </c>
      <c r="AJ196" s="22">
        <v>1700</v>
      </c>
      <c r="AK196" s="21">
        <v>0</v>
      </c>
      <c r="AL196" s="11">
        <f t="shared" si="79"/>
        <v>-150</v>
      </c>
      <c r="AM196" s="11">
        <v>0</v>
      </c>
      <c r="AN196" s="11">
        <v>0</v>
      </c>
      <c r="AO196" s="11">
        <v>0</v>
      </c>
      <c r="AP196" s="22">
        <v>-150</v>
      </c>
      <c r="AQ196" s="21">
        <v>0</v>
      </c>
      <c r="AR196" s="11">
        <f t="shared" si="80"/>
        <v>0</v>
      </c>
      <c r="AS196" s="11">
        <v>0</v>
      </c>
      <c r="AT196" s="11">
        <v>0</v>
      </c>
      <c r="AU196" s="11">
        <v>0</v>
      </c>
      <c r="AV196" s="18">
        <v>0</v>
      </c>
      <c r="AW196" s="58"/>
    </row>
    <row r="197" spans="2:49" s="2" customFormat="1" collapsed="1">
      <c r="B197" s="28" t="s">
        <v>25</v>
      </c>
      <c r="C197" s="19">
        <f t="shared" si="67"/>
        <v>2465842.2199999997</v>
      </c>
      <c r="D197" s="37">
        <f t="shared" si="68"/>
        <v>1936292.31</v>
      </c>
      <c r="E197" s="37">
        <f t="shared" si="69"/>
        <v>1994885.9000000001</v>
      </c>
      <c r="F197" s="37">
        <f t="shared" si="70"/>
        <v>1023026.24</v>
      </c>
      <c r="G197" s="37">
        <f t="shared" si="71"/>
        <v>257499.53</v>
      </c>
      <c r="H197" s="37">
        <f t="shared" si="72"/>
        <v>638778.48999999976</v>
      </c>
      <c r="I197" s="48">
        <f t="shared" si="73"/>
        <v>444753.6</v>
      </c>
      <c r="J197" s="39"/>
      <c r="K197" s="19">
        <v>194053.52999999991</v>
      </c>
      <c r="L197" s="12">
        <f t="shared" si="74"/>
        <v>2271788.69</v>
      </c>
      <c r="M197" s="12">
        <v>2232118.91</v>
      </c>
      <c r="N197" s="12">
        <v>8444</v>
      </c>
      <c r="O197" s="20">
        <v>31225.779999999984</v>
      </c>
      <c r="P197" s="19">
        <v>2939.3100000000004</v>
      </c>
      <c r="Q197" s="12">
        <f t="shared" si="75"/>
        <v>1933353</v>
      </c>
      <c r="R197" s="12">
        <v>1933255.5</v>
      </c>
      <c r="S197" s="12">
        <v>0</v>
      </c>
      <c r="T197" s="20">
        <v>97.5</v>
      </c>
      <c r="U197" s="19">
        <v>123.23000000000019</v>
      </c>
      <c r="V197" s="12">
        <f t="shared" si="76"/>
        <v>1994762.6700000002</v>
      </c>
      <c r="W197" s="12">
        <v>1994762.6700000002</v>
      </c>
      <c r="X197" s="20">
        <v>0</v>
      </c>
      <c r="Y197" s="19">
        <v>0</v>
      </c>
      <c r="Z197" s="12">
        <f t="shared" si="77"/>
        <v>1023026.24</v>
      </c>
      <c r="AA197" s="12">
        <v>1023026.24</v>
      </c>
      <c r="AB197" s="12">
        <v>0</v>
      </c>
      <c r="AC197" s="12">
        <v>0</v>
      </c>
      <c r="AD197" s="20">
        <v>0</v>
      </c>
      <c r="AE197" s="19">
        <v>0</v>
      </c>
      <c r="AF197" s="12">
        <f t="shared" si="78"/>
        <v>257499.53</v>
      </c>
      <c r="AG197" s="12">
        <v>257499.53</v>
      </c>
      <c r="AH197" s="12">
        <v>0</v>
      </c>
      <c r="AI197" s="12">
        <v>0</v>
      </c>
      <c r="AJ197" s="20">
        <v>0</v>
      </c>
      <c r="AK197" s="19">
        <v>28487.940000000002</v>
      </c>
      <c r="AL197" s="12">
        <f t="shared" si="79"/>
        <v>610290.54999999981</v>
      </c>
      <c r="AM197" s="12">
        <v>610290.54999999981</v>
      </c>
      <c r="AN197" s="12">
        <v>0</v>
      </c>
      <c r="AO197" s="12">
        <v>0</v>
      </c>
      <c r="AP197" s="20">
        <v>0</v>
      </c>
      <c r="AQ197" s="19">
        <v>0</v>
      </c>
      <c r="AR197" s="12">
        <f t="shared" si="80"/>
        <v>444753.6</v>
      </c>
      <c r="AS197" s="12">
        <v>444753.6</v>
      </c>
      <c r="AT197" s="12">
        <v>0</v>
      </c>
      <c r="AU197" s="12">
        <v>0</v>
      </c>
      <c r="AV197" s="17">
        <v>0</v>
      </c>
      <c r="AW197" s="60"/>
    </row>
    <row r="198" spans="2:49" hidden="1" outlineLevel="1">
      <c r="B198" s="27" t="s">
        <v>186</v>
      </c>
      <c r="C198" s="21">
        <f t="shared" si="67"/>
        <v>0</v>
      </c>
      <c r="D198" s="36">
        <f t="shared" si="68"/>
        <v>2.328304216092647E-11</v>
      </c>
      <c r="E198" s="36">
        <f t="shared" si="69"/>
        <v>0</v>
      </c>
      <c r="F198" s="36">
        <f t="shared" si="70"/>
        <v>0</v>
      </c>
      <c r="G198" s="36">
        <f t="shared" si="71"/>
        <v>0</v>
      </c>
      <c r="H198" s="36">
        <f t="shared" si="72"/>
        <v>0</v>
      </c>
      <c r="I198" s="47">
        <f t="shared" si="73"/>
        <v>0</v>
      </c>
      <c r="J198" s="40"/>
      <c r="K198" s="21">
        <v>0</v>
      </c>
      <c r="L198" s="11">
        <f t="shared" si="74"/>
        <v>0</v>
      </c>
      <c r="M198" s="11">
        <v>0</v>
      </c>
      <c r="N198" s="11">
        <v>0</v>
      </c>
      <c r="O198" s="22">
        <v>0</v>
      </c>
      <c r="P198" s="21">
        <v>0</v>
      </c>
      <c r="Q198" s="11">
        <f t="shared" si="75"/>
        <v>2.328304216092647E-11</v>
      </c>
      <c r="R198" s="11">
        <v>2.328304216092647E-11</v>
      </c>
      <c r="S198" s="11">
        <v>0</v>
      </c>
      <c r="T198" s="22">
        <v>0</v>
      </c>
      <c r="U198" s="21">
        <v>0</v>
      </c>
      <c r="V198" s="11">
        <f t="shared" si="76"/>
        <v>0</v>
      </c>
      <c r="W198" s="11">
        <v>0</v>
      </c>
      <c r="X198" s="22">
        <v>0</v>
      </c>
      <c r="Y198" s="21">
        <v>0</v>
      </c>
      <c r="Z198" s="11">
        <f t="shared" si="77"/>
        <v>0</v>
      </c>
      <c r="AA198" s="11">
        <v>0</v>
      </c>
      <c r="AB198" s="11">
        <v>0</v>
      </c>
      <c r="AC198" s="11">
        <v>0</v>
      </c>
      <c r="AD198" s="22">
        <v>0</v>
      </c>
      <c r="AE198" s="21">
        <v>0</v>
      </c>
      <c r="AF198" s="11">
        <f t="shared" si="78"/>
        <v>0</v>
      </c>
      <c r="AG198" s="11">
        <v>0</v>
      </c>
      <c r="AH198" s="11">
        <v>0</v>
      </c>
      <c r="AI198" s="11">
        <v>0</v>
      </c>
      <c r="AJ198" s="22">
        <v>0</v>
      </c>
      <c r="AK198" s="21">
        <v>0</v>
      </c>
      <c r="AL198" s="11">
        <f t="shared" si="79"/>
        <v>0</v>
      </c>
      <c r="AM198" s="11">
        <v>0</v>
      </c>
      <c r="AN198" s="11">
        <v>0</v>
      </c>
      <c r="AO198" s="11">
        <v>0</v>
      </c>
      <c r="AP198" s="22">
        <v>0</v>
      </c>
      <c r="AQ198" s="21">
        <v>0</v>
      </c>
      <c r="AR198" s="11">
        <f t="shared" si="80"/>
        <v>0</v>
      </c>
      <c r="AS198" s="11">
        <v>0</v>
      </c>
      <c r="AT198" s="11">
        <v>0</v>
      </c>
      <c r="AU198" s="11">
        <v>0</v>
      </c>
      <c r="AV198" s="18">
        <v>0</v>
      </c>
      <c r="AW198" s="58"/>
    </row>
    <row r="199" spans="2:49" hidden="1" outlineLevel="1">
      <c r="B199" s="27" t="s">
        <v>187</v>
      </c>
      <c r="C199" s="21">
        <f t="shared" si="67"/>
        <v>0</v>
      </c>
      <c r="D199" s="36">
        <f t="shared" si="68"/>
        <v>0</v>
      </c>
      <c r="E199" s="36">
        <f t="shared" si="69"/>
        <v>0</v>
      </c>
      <c r="F199" s="36">
        <f t="shared" si="70"/>
        <v>14450</v>
      </c>
      <c r="G199" s="36">
        <f t="shared" si="71"/>
        <v>0</v>
      </c>
      <c r="H199" s="36">
        <f t="shared" si="72"/>
        <v>0</v>
      </c>
      <c r="I199" s="47">
        <f t="shared" si="73"/>
        <v>0</v>
      </c>
      <c r="J199" s="40"/>
      <c r="K199" s="21">
        <v>0</v>
      </c>
      <c r="L199" s="11">
        <f t="shared" si="74"/>
        <v>0</v>
      </c>
      <c r="M199" s="11">
        <v>0</v>
      </c>
      <c r="N199" s="11">
        <v>0</v>
      </c>
      <c r="O199" s="22">
        <v>0</v>
      </c>
      <c r="P199" s="21">
        <v>0</v>
      </c>
      <c r="Q199" s="11">
        <f t="shared" si="75"/>
        <v>0</v>
      </c>
      <c r="R199" s="11">
        <v>0</v>
      </c>
      <c r="S199" s="11">
        <v>0</v>
      </c>
      <c r="T199" s="22">
        <v>0</v>
      </c>
      <c r="U199" s="21">
        <v>0</v>
      </c>
      <c r="V199" s="11">
        <f t="shared" si="76"/>
        <v>0</v>
      </c>
      <c r="W199" s="11">
        <v>0</v>
      </c>
      <c r="X199" s="22">
        <v>0</v>
      </c>
      <c r="Y199" s="21">
        <v>0</v>
      </c>
      <c r="Z199" s="11">
        <f t="shared" si="77"/>
        <v>14450</v>
      </c>
      <c r="AA199" s="11">
        <v>14450</v>
      </c>
      <c r="AB199" s="11">
        <v>0</v>
      </c>
      <c r="AC199" s="11">
        <v>0</v>
      </c>
      <c r="AD199" s="22">
        <v>0</v>
      </c>
      <c r="AE199" s="21">
        <v>0</v>
      </c>
      <c r="AF199" s="11">
        <f t="shared" si="78"/>
        <v>0</v>
      </c>
      <c r="AG199" s="11">
        <v>0</v>
      </c>
      <c r="AH199" s="11">
        <v>0</v>
      </c>
      <c r="AI199" s="11">
        <v>0</v>
      </c>
      <c r="AJ199" s="22">
        <v>0</v>
      </c>
      <c r="AK199" s="21">
        <v>0</v>
      </c>
      <c r="AL199" s="11">
        <f t="shared" si="79"/>
        <v>0</v>
      </c>
      <c r="AM199" s="11">
        <v>0</v>
      </c>
      <c r="AN199" s="11">
        <v>0</v>
      </c>
      <c r="AO199" s="11">
        <v>0</v>
      </c>
      <c r="AP199" s="22">
        <v>0</v>
      </c>
      <c r="AQ199" s="21">
        <v>0</v>
      </c>
      <c r="AR199" s="11">
        <f t="shared" si="80"/>
        <v>0</v>
      </c>
      <c r="AS199" s="11">
        <v>0</v>
      </c>
      <c r="AT199" s="11">
        <v>0</v>
      </c>
      <c r="AU199" s="11">
        <v>0</v>
      </c>
      <c r="AV199" s="18">
        <v>0</v>
      </c>
      <c r="AW199" s="58"/>
    </row>
    <row r="200" spans="2:49" hidden="1" outlineLevel="1">
      <c r="B200" s="27" t="s">
        <v>188</v>
      </c>
      <c r="C200" s="21">
        <f t="shared" si="67"/>
        <v>0</v>
      </c>
      <c r="D200" s="36">
        <f t="shared" si="68"/>
        <v>0</v>
      </c>
      <c r="E200" s="36">
        <f t="shared" si="69"/>
        <v>0</v>
      </c>
      <c r="F200" s="36">
        <f t="shared" si="70"/>
        <v>23358.5</v>
      </c>
      <c r="G200" s="36">
        <f t="shared" si="71"/>
        <v>0</v>
      </c>
      <c r="H200" s="36">
        <f t="shared" si="72"/>
        <v>0</v>
      </c>
      <c r="I200" s="47">
        <f t="shared" si="73"/>
        <v>0</v>
      </c>
      <c r="J200" s="40"/>
      <c r="K200" s="21">
        <v>0</v>
      </c>
      <c r="L200" s="11">
        <f t="shared" si="74"/>
        <v>0</v>
      </c>
      <c r="M200" s="11">
        <v>0</v>
      </c>
      <c r="N200" s="11">
        <v>0</v>
      </c>
      <c r="O200" s="22">
        <v>0</v>
      </c>
      <c r="P200" s="21">
        <v>0</v>
      </c>
      <c r="Q200" s="11">
        <f t="shared" si="75"/>
        <v>0</v>
      </c>
      <c r="R200" s="11">
        <v>0</v>
      </c>
      <c r="S200" s="11">
        <v>0</v>
      </c>
      <c r="T200" s="22">
        <v>0</v>
      </c>
      <c r="U200" s="21">
        <v>0</v>
      </c>
      <c r="V200" s="11">
        <f t="shared" si="76"/>
        <v>0</v>
      </c>
      <c r="W200" s="11">
        <v>0</v>
      </c>
      <c r="X200" s="22">
        <v>0</v>
      </c>
      <c r="Y200" s="21">
        <v>0</v>
      </c>
      <c r="Z200" s="11">
        <f t="shared" si="77"/>
        <v>23358.5</v>
      </c>
      <c r="AA200" s="11">
        <v>23358.5</v>
      </c>
      <c r="AB200" s="11">
        <v>0</v>
      </c>
      <c r="AC200" s="11">
        <v>0</v>
      </c>
      <c r="AD200" s="22">
        <v>0</v>
      </c>
      <c r="AE200" s="21">
        <v>0</v>
      </c>
      <c r="AF200" s="11">
        <f t="shared" si="78"/>
        <v>0</v>
      </c>
      <c r="AG200" s="11">
        <v>0</v>
      </c>
      <c r="AH200" s="11">
        <v>0</v>
      </c>
      <c r="AI200" s="11">
        <v>0</v>
      </c>
      <c r="AJ200" s="22">
        <v>0</v>
      </c>
      <c r="AK200" s="21">
        <v>0</v>
      </c>
      <c r="AL200" s="11">
        <f t="shared" si="79"/>
        <v>0</v>
      </c>
      <c r="AM200" s="11">
        <v>0</v>
      </c>
      <c r="AN200" s="11">
        <v>0</v>
      </c>
      <c r="AO200" s="11">
        <v>0</v>
      </c>
      <c r="AP200" s="22">
        <v>0</v>
      </c>
      <c r="AQ200" s="21">
        <v>0</v>
      </c>
      <c r="AR200" s="11">
        <f t="shared" si="80"/>
        <v>0</v>
      </c>
      <c r="AS200" s="11">
        <v>0</v>
      </c>
      <c r="AT200" s="11">
        <v>0</v>
      </c>
      <c r="AU200" s="11">
        <v>0</v>
      </c>
      <c r="AV200" s="18">
        <v>0</v>
      </c>
      <c r="AW200" s="58"/>
    </row>
    <row r="201" spans="2:49" hidden="1" outlineLevel="1">
      <c r="B201" s="27" t="s">
        <v>189</v>
      </c>
      <c r="C201" s="21">
        <f t="shared" si="67"/>
        <v>0</v>
      </c>
      <c r="D201" s="36">
        <f t="shared" si="68"/>
        <v>951776.50999999978</v>
      </c>
      <c r="E201" s="36">
        <f t="shared" si="69"/>
        <v>0</v>
      </c>
      <c r="F201" s="36">
        <f t="shared" si="70"/>
        <v>0</v>
      </c>
      <c r="G201" s="36">
        <f t="shared" si="71"/>
        <v>0</v>
      </c>
      <c r="H201" s="36">
        <f t="shared" si="72"/>
        <v>0</v>
      </c>
      <c r="I201" s="47">
        <f t="shared" si="73"/>
        <v>0</v>
      </c>
      <c r="J201" s="40"/>
      <c r="K201" s="21">
        <v>0</v>
      </c>
      <c r="L201" s="11">
        <f t="shared" si="74"/>
        <v>0</v>
      </c>
      <c r="M201" s="11">
        <v>0</v>
      </c>
      <c r="N201" s="11">
        <v>0</v>
      </c>
      <c r="O201" s="22">
        <v>0</v>
      </c>
      <c r="P201" s="21">
        <v>0</v>
      </c>
      <c r="Q201" s="11">
        <f t="shared" si="75"/>
        <v>951776.50999999978</v>
      </c>
      <c r="R201" s="11">
        <v>951776.50999999978</v>
      </c>
      <c r="S201" s="11">
        <v>0</v>
      </c>
      <c r="T201" s="22">
        <v>0</v>
      </c>
      <c r="U201" s="21">
        <v>0</v>
      </c>
      <c r="V201" s="11">
        <f t="shared" si="76"/>
        <v>0</v>
      </c>
      <c r="W201" s="11">
        <v>0</v>
      </c>
      <c r="X201" s="22">
        <v>0</v>
      </c>
      <c r="Y201" s="21">
        <v>0</v>
      </c>
      <c r="Z201" s="11">
        <f t="shared" si="77"/>
        <v>0</v>
      </c>
      <c r="AA201" s="11">
        <v>0</v>
      </c>
      <c r="AB201" s="11">
        <v>0</v>
      </c>
      <c r="AC201" s="11">
        <v>0</v>
      </c>
      <c r="AD201" s="22">
        <v>0</v>
      </c>
      <c r="AE201" s="21">
        <v>0</v>
      </c>
      <c r="AF201" s="11">
        <f t="shared" si="78"/>
        <v>0</v>
      </c>
      <c r="AG201" s="11">
        <v>0</v>
      </c>
      <c r="AH201" s="11">
        <v>0</v>
      </c>
      <c r="AI201" s="11">
        <v>0</v>
      </c>
      <c r="AJ201" s="22">
        <v>0</v>
      </c>
      <c r="AK201" s="21">
        <v>0</v>
      </c>
      <c r="AL201" s="11">
        <f t="shared" si="79"/>
        <v>0</v>
      </c>
      <c r="AM201" s="11">
        <v>0</v>
      </c>
      <c r="AN201" s="11">
        <v>0</v>
      </c>
      <c r="AO201" s="11">
        <v>0</v>
      </c>
      <c r="AP201" s="22">
        <v>0</v>
      </c>
      <c r="AQ201" s="21">
        <v>0</v>
      </c>
      <c r="AR201" s="11">
        <f t="shared" si="80"/>
        <v>0</v>
      </c>
      <c r="AS201" s="11">
        <v>0</v>
      </c>
      <c r="AT201" s="11">
        <v>0</v>
      </c>
      <c r="AU201" s="11">
        <v>0</v>
      </c>
      <c r="AV201" s="18">
        <v>0</v>
      </c>
      <c r="AW201" s="58"/>
    </row>
    <row r="202" spans="2:49" hidden="1" outlineLevel="1">
      <c r="B202" s="27" t="s">
        <v>190</v>
      </c>
      <c r="C202" s="21">
        <f t="shared" si="67"/>
        <v>0</v>
      </c>
      <c r="D202" s="36">
        <f t="shared" si="68"/>
        <v>0</v>
      </c>
      <c r="E202" s="36">
        <f t="shared" si="69"/>
        <v>896920.37999999989</v>
      </c>
      <c r="F202" s="36">
        <f t="shared" si="70"/>
        <v>1913.4</v>
      </c>
      <c r="G202" s="36">
        <f t="shared" si="71"/>
        <v>0</v>
      </c>
      <c r="H202" s="36">
        <f t="shared" si="72"/>
        <v>0</v>
      </c>
      <c r="I202" s="47">
        <f t="shared" si="73"/>
        <v>0</v>
      </c>
      <c r="J202" s="40"/>
      <c r="K202" s="21">
        <v>0</v>
      </c>
      <c r="L202" s="11">
        <f t="shared" si="74"/>
        <v>0</v>
      </c>
      <c r="M202" s="11">
        <v>0</v>
      </c>
      <c r="N202" s="11">
        <v>0</v>
      </c>
      <c r="O202" s="22">
        <v>0</v>
      </c>
      <c r="P202" s="21">
        <v>0</v>
      </c>
      <c r="Q202" s="11">
        <f t="shared" si="75"/>
        <v>0</v>
      </c>
      <c r="R202" s="11">
        <v>0</v>
      </c>
      <c r="S202" s="11">
        <v>0</v>
      </c>
      <c r="T202" s="22">
        <v>0</v>
      </c>
      <c r="U202" s="21">
        <v>123.23000000000013</v>
      </c>
      <c r="V202" s="11">
        <f t="shared" si="76"/>
        <v>896797.14999999991</v>
      </c>
      <c r="W202" s="11">
        <v>896797.14999999991</v>
      </c>
      <c r="X202" s="22">
        <v>0</v>
      </c>
      <c r="Y202" s="21">
        <v>0</v>
      </c>
      <c r="Z202" s="11">
        <f t="shared" si="77"/>
        <v>1913.4</v>
      </c>
      <c r="AA202" s="11">
        <v>1913.4</v>
      </c>
      <c r="AB202" s="11">
        <v>0</v>
      </c>
      <c r="AC202" s="11">
        <v>0</v>
      </c>
      <c r="AD202" s="22">
        <v>0</v>
      </c>
      <c r="AE202" s="21">
        <v>0</v>
      </c>
      <c r="AF202" s="11">
        <f t="shared" si="78"/>
        <v>0</v>
      </c>
      <c r="AG202" s="11">
        <v>0</v>
      </c>
      <c r="AH202" s="11">
        <v>0</v>
      </c>
      <c r="AI202" s="11">
        <v>0</v>
      </c>
      <c r="AJ202" s="22">
        <v>0</v>
      </c>
      <c r="AK202" s="21">
        <v>0</v>
      </c>
      <c r="AL202" s="11">
        <f t="shared" si="79"/>
        <v>0</v>
      </c>
      <c r="AM202" s="11">
        <v>0</v>
      </c>
      <c r="AN202" s="11">
        <v>0</v>
      </c>
      <c r="AO202" s="11">
        <v>0</v>
      </c>
      <c r="AP202" s="22">
        <v>0</v>
      </c>
      <c r="AQ202" s="21">
        <v>0</v>
      </c>
      <c r="AR202" s="11">
        <f t="shared" si="80"/>
        <v>0</v>
      </c>
      <c r="AS202" s="11">
        <v>0</v>
      </c>
      <c r="AT202" s="11">
        <v>0</v>
      </c>
      <c r="AU202" s="11">
        <v>0</v>
      </c>
      <c r="AV202" s="18">
        <v>0</v>
      </c>
      <c r="AW202" s="58"/>
    </row>
    <row r="203" spans="2:49" hidden="1" outlineLevel="1">
      <c r="B203" s="27" t="s">
        <v>191</v>
      </c>
      <c r="C203" s="21">
        <f t="shared" si="67"/>
        <v>0</v>
      </c>
      <c r="D203" s="36">
        <f t="shared" si="68"/>
        <v>0</v>
      </c>
      <c r="E203" s="36">
        <f t="shared" si="69"/>
        <v>0</v>
      </c>
      <c r="F203" s="36">
        <f t="shared" si="70"/>
        <v>340551.74999999994</v>
      </c>
      <c r="G203" s="36">
        <f t="shared" si="71"/>
        <v>0</v>
      </c>
      <c r="H203" s="36">
        <f t="shared" si="72"/>
        <v>0</v>
      </c>
      <c r="I203" s="47">
        <f t="shared" si="73"/>
        <v>0</v>
      </c>
      <c r="J203" s="40"/>
      <c r="K203" s="21">
        <v>0</v>
      </c>
      <c r="L203" s="11">
        <f t="shared" si="74"/>
        <v>0</v>
      </c>
      <c r="M203" s="11">
        <v>0</v>
      </c>
      <c r="N203" s="11">
        <v>0</v>
      </c>
      <c r="O203" s="22">
        <v>0</v>
      </c>
      <c r="P203" s="21">
        <v>0</v>
      </c>
      <c r="Q203" s="11">
        <f t="shared" si="75"/>
        <v>0</v>
      </c>
      <c r="R203" s="11">
        <v>0</v>
      </c>
      <c r="S203" s="11">
        <v>0</v>
      </c>
      <c r="T203" s="22">
        <v>0</v>
      </c>
      <c r="U203" s="21">
        <v>0</v>
      </c>
      <c r="V203" s="11">
        <f t="shared" si="76"/>
        <v>0</v>
      </c>
      <c r="W203" s="11">
        <v>0</v>
      </c>
      <c r="X203" s="22">
        <v>0</v>
      </c>
      <c r="Y203" s="21">
        <v>0</v>
      </c>
      <c r="Z203" s="11">
        <f t="shared" si="77"/>
        <v>340551.74999999994</v>
      </c>
      <c r="AA203" s="11">
        <v>340551.74999999994</v>
      </c>
      <c r="AB203" s="11">
        <v>0</v>
      </c>
      <c r="AC203" s="11">
        <v>0</v>
      </c>
      <c r="AD203" s="22">
        <v>0</v>
      </c>
      <c r="AE203" s="21">
        <v>0</v>
      </c>
      <c r="AF203" s="11">
        <f t="shared" si="78"/>
        <v>0</v>
      </c>
      <c r="AG203" s="11">
        <v>0</v>
      </c>
      <c r="AH203" s="11">
        <v>0</v>
      </c>
      <c r="AI203" s="11">
        <v>0</v>
      </c>
      <c r="AJ203" s="22">
        <v>0</v>
      </c>
      <c r="AK203" s="21">
        <v>0</v>
      </c>
      <c r="AL203" s="11">
        <f t="shared" si="79"/>
        <v>0</v>
      </c>
      <c r="AM203" s="11">
        <v>0</v>
      </c>
      <c r="AN203" s="11">
        <v>0</v>
      </c>
      <c r="AO203" s="11">
        <v>0</v>
      </c>
      <c r="AP203" s="22">
        <v>0</v>
      </c>
      <c r="AQ203" s="21">
        <v>0</v>
      </c>
      <c r="AR203" s="11">
        <f t="shared" si="80"/>
        <v>0</v>
      </c>
      <c r="AS203" s="11">
        <v>0</v>
      </c>
      <c r="AT203" s="11">
        <v>0</v>
      </c>
      <c r="AU203" s="11">
        <v>0</v>
      </c>
      <c r="AV203" s="18">
        <v>0</v>
      </c>
      <c r="AW203" s="58"/>
    </row>
    <row r="204" spans="2:49" hidden="1" outlineLevel="1">
      <c r="B204" s="27" t="s">
        <v>192</v>
      </c>
      <c r="C204" s="21">
        <f t="shared" si="67"/>
        <v>0</v>
      </c>
      <c r="D204" s="36">
        <f t="shared" si="68"/>
        <v>0</v>
      </c>
      <c r="E204" s="36">
        <f t="shared" si="69"/>
        <v>0</v>
      </c>
      <c r="F204" s="36">
        <f t="shared" si="70"/>
        <v>0</v>
      </c>
      <c r="G204" s="36">
        <f t="shared" si="71"/>
        <v>40719.980000000003</v>
      </c>
      <c r="H204" s="36">
        <f t="shared" si="72"/>
        <v>0</v>
      </c>
      <c r="I204" s="47">
        <f t="shared" si="73"/>
        <v>0</v>
      </c>
      <c r="J204" s="40"/>
      <c r="K204" s="21">
        <v>0</v>
      </c>
      <c r="L204" s="11">
        <f t="shared" si="74"/>
        <v>0</v>
      </c>
      <c r="M204" s="11">
        <v>0</v>
      </c>
      <c r="N204" s="11">
        <v>0</v>
      </c>
      <c r="O204" s="22">
        <v>0</v>
      </c>
      <c r="P204" s="21">
        <v>0</v>
      </c>
      <c r="Q204" s="11">
        <f t="shared" si="75"/>
        <v>0</v>
      </c>
      <c r="R204" s="11">
        <v>0</v>
      </c>
      <c r="S204" s="11">
        <v>0</v>
      </c>
      <c r="T204" s="22">
        <v>0</v>
      </c>
      <c r="U204" s="21">
        <v>0</v>
      </c>
      <c r="V204" s="11">
        <f t="shared" si="76"/>
        <v>0</v>
      </c>
      <c r="W204" s="11">
        <v>0</v>
      </c>
      <c r="X204" s="22">
        <v>0</v>
      </c>
      <c r="Y204" s="21">
        <v>0</v>
      </c>
      <c r="Z204" s="11">
        <f t="shared" si="77"/>
        <v>0</v>
      </c>
      <c r="AA204" s="11">
        <v>0</v>
      </c>
      <c r="AB204" s="11">
        <v>0</v>
      </c>
      <c r="AC204" s="11">
        <v>0</v>
      </c>
      <c r="AD204" s="22">
        <v>0</v>
      </c>
      <c r="AE204" s="21">
        <v>0</v>
      </c>
      <c r="AF204" s="11">
        <f t="shared" si="78"/>
        <v>40719.980000000003</v>
      </c>
      <c r="AG204" s="11">
        <v>40719.980000000003</v>
      </c>
      <c r="AH204" s="11">
        <v>0</v>
      </c>
      <c r="AI204" s="11">
        <v>0</v>
      </c>
      <c r="AJ204" s="22">
        <v>0</v>
      </c>
      <c r="AK204" s="21">
        <v>0</v>
      </c>
      <c r="AL204" s="11">
        <f t="shared" si="79"/>
        <v>0</v>
      </c>
      <c r="AM204" s="11">
        <v>0</v>
      </c>
      <c r="AN204" s="11">
        <v>0</v>
      </c>
      <c r="AO204" s="11">
        <v>0</v>
      </c>
      <c r="AP204" s="22">
        <v>0</v>
      </c>
      <c r="AQ204" s="21">
        <v>0</v>
      </c>
      <c r="AR204" s="11">
        <f t="shared" si="80"/>
        <v>0</v>
      </c>
      <c r="AS204" s="11">
        <v>0</v>
      </c>
      <c r="AT204" s="11">
        <v>0</v>
      </c>
      <c r="AU204" s="11">
        <v>0</v>
      </c>
      <c r="AV204" s="18">
        <v>0</v>
      </c>
      <c r="AW204" s="58"/>
    </row>
    <row r="205" spans="2:49" hidden="1" outlineLevel="1">
      <c r="B205" s="27" t="s">
        <v>193</v>
      </c>
      <c r="C205" s="21">
        <f t="shared" si="67"/>
        <v>0</v>
      </c>
      <c r="D205" s="36">
        <f t="shared" si="68"/>
        <v>0</v>
      </c>
      <c r="E205" s="36">
        <f t="shared" si="69"/>
        <v>0</v>
      </c>
      <c r="F205" s="36">
        <f t="shared" si="70"/>
        <v>0</v>
      </c>
      <c r="G205" s="36">
        <f t="shared" si="71"/>
        <v>0</v>
      </c>
      <c r="H205" s="36">
        <f t="shared" si="72"/>
        <v>48400.69</v>
      </c>
      <c r="I205" s="47">
        <f t="shared" si="73"/>
        <v>300</v>
      </c>
      <c r="J205" s="40"/>
      <c r="K205" s="21">
        <v>0</v>
      </c>
      <c r="L205" s="11">
        <f t="shared" si="74"/>
        <v>0</v>
      </c>
      <c r="M205" s="11">
        <v>0</v>
      </c>
      <c r="N205" s="11">
        <v>0</v>
      </c>
      <c r="O205" s="22">
        <v>0</v>
      </c>
      <c r="P205" s="21">
        <v>0</v>
      </c>
      <c r="Q205" s="11">
        <f t="shared" si="75"/>
        <v>0</v>
      </c>
      <c r="R205" s="11">
        <v>0</v>
      </c>
      <c r="S205" s="11">
        <v>0</v>
      </c>
      <c r="T205" s="22">
        <v>0</v>
      </c>
      <c r="U205" s="21">
        <v>0</v>
      </c>
      <c r="V205" s="11">
        <f t="shared" si="76"/>
        <v>0</v>
      </c>
      <c r="W205" s="11">
        <v>0</v>
      </c>
      <c r="X205" s="22">
        <v>0</v>
      </c>
      <c r="Y205" s="21">
        <v>0</v>
      </c>
      <c r="Z205" s="11">
        <f t="shared" si="77"/>
        <v>0</v>
      </c>
      <c r="AA205" s="11">
        <v>0</v>
      </c>
      <c r="AB205" s="11">
        <v>0</v>
      </c>
      <c r="AC205" s="11">
        <v>0</v>
      </c>
      <c r="AD205" s="22">
        <v>0</v>
      </c>
      <c r="AE205" s="21">
        <v>0</v>
      </c>
      <c r="AF205" s="11">
        <f t="shared" si="78"/>
        <v>0</v>
      </c>
      <c r="AG205" s="11">
        <v>0</v>
      </c>
      <c r="AH205" s="11">
        <v>0</v>
      </c>
      <c r="AI205" s="11">
        <v>0</v>
      </c>
      <c r="AJ205" s="22">
        <v>0</v>
      </c>
      <c r="AK205" s="21">
        <v>0</v>
      </c>
      <c r="AL205" s="11">
        <f t="shared" si="79"/>
        <v>48400.69</v>
      </c>
      <c r="AM205" s="11">
        <v>48400.69</v>
      </c>
      <c r="AN205" s="11">
        <v>0</v>
      </c>
      <c r="AO205" s="11">
        <v>0</v>
      </c>
      <c r="AP205" s="22">
        <v>0</v>
      </c>
      <c r="AQ205" s="21">
        <v>0</v>
      </c>
      <c r="AR205" s="11">
        <f t="shared" si="80"/>
        <v>300</v>
      </c>
      <c r="AS205" s="11">
        <v>300</v>
      </c>
      <c r="AT205" s="11">
        <v>0</v>
      </c>
      <c r="AU205" s="11">
        <v>0</v>
      </c>
      <c r="AV205" s="18">
        <v>0</v>
      </c>
      <c r="AW205" s="58"/>
    </row>
    <row r="206" spans="2:49" hidden="1" outlineLevel="1">
      <c r="B206" s="27" t="s">
        <v>194</v>
      </c>
      <c r="C206" s="21">
        <f t="shared" si="67"/>
        <v>0</v>
      </c>
      <c r="D206" s="36">
        <f t="shared" si="68"/>
        <v>0</v>
      </c>
      <c r="E206" s="36">
        <f t="shared" si="69"/>
        <v>36910</v>
      </c>
      <c r="F206" s="36">
        <f t="shared" si="70"/>
        <v>0</v>
      </c>
      <c r="G206" s="36">
        <f t="shared" si="71"/>
        <v>0</v>
      </c>
      <c r="H206" s="36">
        <f t="shared" si="72"/>
        <v>0</v>
      </c>
      <c r="I206" s="47">
        <f t="shared" si="73"/>
        <v>0</v>
      </c>
      <c r="J206" s="40"/>
      <c r="K206" s="21">
        <v>0</v>
      </c>
      <c r="L206" s="11">
        <f t="shared" si="74"/>
        <v>0</v>
      </c>
      <c r="M206" s="11">
        <v>0</v>
      </c>
      <c r="N206" s="11">
        <v>0</v>
      </c>
      <c r="O206" s="22">
        <v>0</v>
      </c>
      <c r="P206" s="21">
        <v>0</v>
      </c>
      <c r="Q206" s="11">
        <f t="shared" si="75"/>
        <v>0</v>
      </c>
      <c r="R206" s="11">
        <v>0</v>
      </c>
      <c r="S206" s="11">
        <v>0</v>
      </c>
      <c r="T206" s="22">
        <v>0</v>
      </c>
      <c r="U206" s="21">
        <v>0</v>
      </c>
      <c r="V206" s="11">
        <f t="shared" si="76"/>
        <v>36910</v>
      </c>
      <c r="W206" s="11">
        <v>36910</v>
      </c>
      <c r="X206" s="22">
        <v>0</v>
      </c>
      <c r="Y206" s="21">
        <v>0</v>
      </c>
      <c r="Z206" s="11">
        <f t="shared" si="77"/>
        <v>0</v>
      </c>
      <c r="AA206" s="11">
        <v>0</v>
      </c>
      <c r="AB206" s="11">
        <v>0</v>
      </c>
      <c r="AC206" s="11">
        <v>0</v>
      </c>
      <c r="AD206" s="22">
        <v>0</v>
      </c>
      <c r="AE206" s="21">
        <v>0</v>
      </c>
      <c r="AF206" s="11">
        <f t="shared" si="78"/>
        <v>0</v>
      </c>
      <c r="AG206" s="11">
        <v>0</v>
      </c>
      <c r="AH206" s="11">
        <v>0</v>
      </c>
      <c r="AI206" s="11">
        <v>0</v>
      </c>
      <c r="AJ206" s="22">
        <v>0</v>
      </c>
      <c r="AK206" s="21">
        <v>0</v>
      </c>
      <c r="AL206" s="11">
        <f t="shared" si="79"/>
        <v>0</v>
      </c>
      <c r="AM206" s="11">
        <v>0</v>
      </c>
      <c r="AN206" s="11">
        <v>0</v>
      </c>
      <c r="AO206" s="11">
        <v>0</v>
      </c>
      <c r="AP206" s="22">
        <v>0</v>
      </c>
      <c r="AQ206" s="21">
        <v>0</v>
      </c>
      <c r="AR206" s="11">
        <f t="shared" si="80"/>
        <v>0</v>
      </c>
      <c r="AS206" s="11">
        <v>0</v>
      </c>
      <c r="AT206" s="11">
        <v>0</v>
      </c>
      <c r="AU206" s="11">
        <v>0</v>
      </c>
      <c r="AV206" s="18">
        <v>0</v>
      </c>
      <c r="AW206" s="58"/>
    </row>
    <row r="207" spans="2:49" hidden="1" outlineLevel="1">
      <c r="B207" s="27" t="s">
        <v>359</v>
      </c>
      <c r="C207" s="21">
        <f t="shared" si="67"/>
        <v>0</v>
      </c>
      <c r="D207" s="36">
        <f t="shared" si="68"/>
        <v>682.42000000000007</v>
      </c>
      <c r="E207" s="36">
        <f t="shared" si="69"/>
        <v>0</v>
      </c>
      <c r="F207" s="36">
        <f t="shared" si="70"/>
        <v>0</v>
      </c>
      <c r="G207" s="36">
        <f t="shared" si="71"/>
        <v>0</v>
      </c>
      <c r="H207" s="36">
        <f t="shared" si="72"/>
        <v>0</v>
      </c>
      <c r="I207" s="47">
        <f t="shared" si="73"/>
        <v>0</v>
      </c>
      <c r="J207" s="40"/>
      <c r="K207" s="21">
        <v>0</v>
      </c>
      <c r="L207" s="11">
        <f t="shared" si="74"/>
        <v>0</v>
      </c>
      <c r="M207" s="11">
        <v>0</v>
      </c>
      <c r="N207" s="11">
        <v>0</v>
      </c>
      <c r="O207" s="22">
        <v>0</v>
      </c>
      <c r="P207" s="21">
        <v>622.42000000000007</v>
      </c>
      <c r="Q207" s="11">
        <f t="shared" si="75"/>
        <v>60</v>
      </c>
      <c r="R207" s="11">
        <v>0</v>
      </c>
      <c r="S207" s="11">
        <v>0</v>
      </c>
      <c r="T207" s="22">
        <v>60</v>
      </c>
      <c r="U207" s="21">
        <v>0</v>
      </c>
      <c r="V207" s="11">
        <f t="shared" si="76"/>
        <v>0</v>
      </c>
      <c r="W207" s="11">
        <v>0</v>
      </c>
      <c r="X207" s="22">
        <v>0</v>
      </c>
      <c r="Y207" s="21">
        <v>0</v>
      </c>
      <c r="Z207" s="11">
        <f t="shared" si="77"/>
        <v>0</v>
      </c>
      <c r="AA207" s="11">
        <v>0</v>
      </c>
      <c r="AB207" s="11">
        <v>0</v>
      </c>
      <c r="AC207" s="11">
        <v>0</v>
      </c>
      <c r="AD207" s="22">
        <v>0</v>
      </c>
      <c r="AE207" s="21">
        <v>0</v>
      </c>
      <c r="AF207" s="11">
        <f t="shared" si="78"/>
        <v>0</v>
      </c>
      <c r="AG207" s="11">
        <v>0</v>
      </c>
      <c r="AH207" s="11">
        <v>0</v>
      </c>
      <c r="AI207" s="11">
        <v>0</v>
      </c>
      <c r="AJ207" s="22">
        <v>0</v>
      </c>
      <c r="AK207" s="21">
        <v>0</v>
      </c>
      <c r="AL207" s="11">
        <f t="shared" si="79"/>
        <v>0</v>
      </c>
      <c r="AM207" s="11">
        <v>0</v>
      </c>
      <c r="AN207" s="11">
        <v>0</v>
      </c>
      <c r="AO207" s="11">
        <v>0</v>
      </c>
      <c r="AP207" s="22">
        <v>0</v>
      </c>
      <c r="AQ207" s="21">
        <v>0</v>
      </c>
      <c r="AR207" s="11">
        <f t="shared" si="80"/>
        <v>0</v>
      </c>
      <c r="AS207" s="11">
        <v>0</v>
      </c>
      <c r="AT207" s="11">
        <v>0</v>
      </c>
      <c r="AU207" s="11">
        <v>0</v>
      </c>
      <c r="AV207" s="18">
        <v>0</v>
      </c>
      <c r="AW207" s="58"/>
    </row>
    <row r="208" spans="2:49" hidden="1" outlineLevel="1">
      <c r="B208" s="27" t="s">
        <v>360</v>
      </c>
      <c r="C208" s="21">
        <f t="shared" si="67"/>
        <v>513.12</v>
      </c>
      <c r="D208" s="36">
        <f t="shared" si="68"/>
        <v>0</v>
      </c>
      <c r="E208" s="36">
        <f t="shared" si="69"/>
        <v>0</v>
      </c>
      <c r="F208" s="36">
        <f t="shared" si="70"/>
        <v>0</v>
      </c>
      <c r="G208" s="36">
        <f t="shared" si="71"/>
        <v>0</v>
      </c>
      <c r="H208" s="36">
        <f t="shared" si="72"/>
        <v>0</v>
      </c>
      <c r="I208" s="47">
        <f t="shared" si="73"/>
        <v>0</v>
      </c>
      <c r="J208" s="40"/>
      <c r="K208" s="21">
        <v>485.56000000000006</v>
      </c>
      <c r="L208" s="11">
        <f t="shared" si="74"/>
        <v>27.56</v>
      </c>
      <c r="M208" s="11">
        <v>0</v>
      </c>
      <c r="N208" s="11">
        <v>0</v>
      </c>
      <c r="O208" s="22">
        <v>27.56</v>
      </c>
      <c r="P208" s="21">
        <v>0</v>
      </c>
      <c r="Q208" s="11">
        <f t="shared" si="75"/>
        <v>0</v>
      </c>
      <c r="R208" s="11">
        <v>0</v>
      </c>
      <c r="S208" s="11">
        <v>0</v>
      </c>
      <c r="T208" s="22">
        <v>0</v>
      </c>
      <c r="U208" s="21">
        <v>0</v>
      </c>
      <c r="V208" s="11">
        <f t="shared" si="76"/>
        <v>0</v>
      </c>
      <c r="W208" s="11">
        <v>0</v>
      </c>
      <c r="X208" s="22">
        <v>0</v>
      </c>
      <c r="Y208" s="21">
        <v>0</v>
      </c>
      <c r="Z208" s="11">
        <f t="shared" si="77"/>
        <v>0</v>
      </c>
      <c r="AA208" s="11">
        <v>0</v>
      </c>
      <c r="AB208" s="11">
        <v>0</v>
      </c>
      <c r="AC208" s="11">
        <v>0</v>
      </c>
      <c r="AD208" s="22">
        <v>0</v>
      </c>
      <c r="AE208" s="21">
        <v>0</v>
      </c>
      <c r="AF208" s="11">
        <f t="shared" si="78"/>
        <v>0</v>
      </c>
      <c r="AG208" s="11">
        <v>0</v>
      </c>
      <c r="AH208" s="11">
        <v>0</v>
      </c>
      <c r="AI208" s="11">
        <v>0</v>
      </c>
      <c r="AJ208" s="22">
        <v>0</v>
      </c>
      <c r="AK208" s="21">
        <v>0</v>
      </c>
      <c r="AL208" s="11">
        <f t="shared" si="79"/>
        <v>0</v>
      </c>
      <c r="AM208" s="11">
        <v>0</v>
      </c>
      <c r="AN208" s="11">
        <v>0</v>
      </c>
      <c r="AO208" s="11">
        <v>0</v>
      </c>
      <c r="AP208" s="22">
        <v>0</v>
      </c>
      <c r="AQ208" s="21">
        <v>0</v>
      </c>
      <c r="AR208" s="11">
        <f t="shared" si="80"/>
        <v>0</v>
      </c>
      <c r="AS208" s="11">
        <v>0</v>
      </c>
      <c r="AT208" s="11">
        <v>0</v>
      </c>
      <c r="AU208" s="11">
        <v>0</v>
      </c>
      <c r="AV208" s="18">
        <v>0</v>
      </c>
      <c r="AW208" s="58"/>
    </row>
    <row r="209" spans="2:49" hidden="1" outlineLevel="1">
      <c r="B209" s="27" t="s">
        <v>361</v>
      </c>
      <c r="C209" s="21">
        <f t="shared" si="67"/>
        <v>298.17</v>
      </c>
      <c r="D209" s="36">
        <f t="shared" si="68"/>
        <v>0</v>
      </c>
      <c r="E209" s="36">
        <f t="shared" si="69"/>
        <v>0</v>
      </c>
      <c r="F209" s="36">
        <f t="shared" si="70"/>
        <v>0</v>
      </c>
      <c r="G209" s="36">
        <f t="shared" si="71"/>
        <v>0</v>
      </c>
      <c r="H209" s="36">
        <f t="shared" si="72"/>
        <v>0</v>
      </c>
      <c r="I209" s="47">
        <f t="shared" si="73"/>
        <v>0</v>
      </c>
      <c r="J209" s="40"/>
      <c r="K209" s="21">
        <v>284.39000000000004</v>
      </c>
      <c r="L209" s="11">
        <f t="shared" si="74"/>
        <v>13.78</v>
      </c>
      <c r="M209" s="11">
        <v>0</v>
      </c>
      <c r="N209" s="11">
        <v>0</v>
      </c>
      <c r="O209" s="22">
        <v>13.78</v>
      </c>
      <c r="P209" s="21">
        <v>0</v>
      </c>
      <c r="Q209" s="11">
        <f t="shared" si="75"/>
        <v>0</v>
      </c>
      <c r="R209" s="11">
        <v>0</v>
      </c>
      <c r="S209" s="11">
        <v>0</v>
      </c>
      <c r="T209" s="22">
        <v>0</v>
      </c>
      <c r="U209" s="21">
        <v>0</v>
      </c>
      <c r="V209" s="11">
        <f t="shared" si="76"/>
        <v>0</v>
      </c>
      <c r="W209" s="11">
        <v>0</v>
      </c>
      <c r="X209" s="22">
        <v>0</v>
      </c>
      <c r="Y209" s="21">
        <v>0</v>
      </c>
      <c r="Z209" s="11">
        <f t="shared" si="77"/>
        <v>0</v>
      </c>
      <c r="AA209" s="11">
        <v>0</v>
      </c>
      <c r="AB209" s="11">
        <v>0</v>
      </c>
      <c r="AC209" s="11">
        <v>0</v>
      </c>
      <c r="AD209" s="22">
        <v>0</v>
      </c>
      <c r="AE209" s="21">
        <v>0</v>
      </c>
      <c r="AF209" s="11">
        <f t="shared" si="78"/>
        <v>0</v>
      </c>
      <c r="AG209" s="11">
        <v>0</v>
      </c>
      <c r="AH209" s="11">
        <v>0</v>
      </c>
      <c r="AI209" s="11">
        <v>0</v>
      </c>
      <c r="AJ209" s="22">
        <v>0</v>
      </c>
      <c r="AK209" s="21">
        <v>0</v>
      </c>
      <c r="AL209" s="11">
        <f t="shared" si="79"/>
        <v>0</v>
      </c>
      <c r="AM209" s="11">
        <v>0</v>
      </c>
      <c r="AN209" s="11">
        <v>0</v>
      </c>
      <c r="AO209" s="11">
        <v>0</v>
      </c>
      <c r="AP209" s="22">
        <v>0</v>
      </c>
      <c r="AQ209" s="21">
        <v>0</v>
      </c>
      <c r="AR209" s="11">
        <f t="shared" si="80"/>
        <v>0</v>
      </c>
      <c r="AS209" s="11">
        <v>0</v>
      </c>
      <c r="AT209" s="11">
        <v>0</v>
      </c>
      <c r="AU209" s="11">
        <v>0</v>
      </c>
      <c r="AV209" s="18">
        <v>0</v>
      </c>
      <c r="AW209" s="58"/>
    </row>
    <row r="210" spans="2:49" hidden="1" outlineLevel="1">
      <c r="B210" s="27" t="s">
        <v>362</v>
      </c>
      <c r="C210" s="21">
        <f t="shared" si="67"/>
        <v>309.05000000000007</v>
      </c>
      <c r="D210" s="36">
        <f t="shared" si="68"/>
        <v>0</v>
      </c>
      <c r="E210" s="36">
        <f t="shared" si="69"/>
        <v>0</v>
      </c>
      <c r="F210" s="36">
        <f t="shared" si="70"/>
        <v>0</v>
      </c>
      <c r="G210" s="36">
        <f t="shared" si="71"/>
        <v>0</v>
      </c>
      <c r="H210" s="36">
        <f t="shared" si="72"/>
        <v>0</v>
      </c>
      <c r="I210" s="47">
        <f t="shared" si="73"/>
        <v>0</v>
      </c>
      <c r="J210" s="40"/>
      <c r="K210" s="21">
        <v>284.39000000000004</v>
      </c>
      <c r="L210" s="11">
        <f t="shared" si="74"/>
        <v>24.66</v>
      </c>
      <c r="M210" s="11">
        <v>0</v>
      </c>
      <c r="N210" s="11">
        <v>0</v>
      </c>
      <c r="O210" s="22">
        <v>24.66</v>
      </c>
      <c r="P210" s="21">
        <v>0</v>
      </c>
      <c r="Q210" s="11">
        <f t="shared" si="75"/>
        <v>0</v>
      </c>
      <c r="R210" s="11">
        <v>0</v>
      </c>
      <c r="S210" s="11">
        <v>0</v>
      </c>
      <c r="T210" s="22">
        <v>0</v>
      </c>
      <c r="U210" s="21">
        <v>0</v>
      </c>
      <c r="V210" s="11">
        <f t="shared" si="76"/>
        <v>0</v>
      </c>
      <c r="W210" s="11">
        <v>0</v>
      </c>
      <c r="X210" s="22">
        <v>0</v>
      </c>
      <c r="Y210" s="21">
        <v>0</v>
      </c>
      <c r="Z210" s="11">
        <f t="shared" si="77"/>
        <v>0</v>
      </c>
      <c r="AA210" s="11">
        <v>0</v>
      </c>
      <c r="AB210" s="11">
        <v>0</v>
      </c>
      <c r="AC210" s="11">
        <v>0</v>
      </c>
      <c r="AD210" s="22">
        <v>0</v>
      </c>
      <c r="AE210" s="21">
        <v>0</v>
      </c>
      <c r="AF210" s="11">
        <f t="shared" si="78"/>
        <v>0</v>
      </c>
      <c r="AG210" s="11">
        <v>0</v>
      </c>
      <c r="AH210" s="11">
        <v>0</v>
      </c>
      <c r="AI210" s="11">
        <v>0</v>
      </c>
      <c r="AJ210" s="22">
        <v>0</v>
      </c>
      <c r="AK210" s="21">
        <v>0</v>
      </c>
      <c r="AL210" s="11">
        <f t="shared" si="79"/>
        <v>0</v>
      </c>
      <c r="AM210" s="11">
        <v>0</v>
      </c>
      <c r="AN210" s="11">
        <v>0</v>
      </c>
      <c r="AO210" s="11">
        <v>0</v>
      </c>
      <c r="AP210" s="22">
        <v>0</v>
      </c>
      <c r="AQ210" s="21">
        <v>0</v>
      </c>
      <c r="AR210" s="11">
        <f t="shared" si="80"/>
        <v>0</v>
      </c>
      <c r="AS210" s="11">
        <v>0</v>
      </c>
      <c r="AT210" s="11">
        <v>0</v>
      </c>
      <c r="AU210" s="11">
        <v>0</v>
      </c>
      <c r="AV210" s="18">
        <v>0</v>
      </c>
      <c r="AW210" s="58"/>
    </row>
    <row r="211" spans="2:49" hidden="1" outlineLevel="1">
      <c r="B211" s="27" t="s">
        <v>363</v>
      </c>
      <c r="C211" s="21">
        <f t="shared" si="67"/>
        <v>309.05000000000007</v>
      </c>
      <c r="D211" s="36">
        <f t="shared" si="68"/>
        <v>0</v>
      </c>
      <c r="E211" s="36">
        <f t="shared" si="69"/>
        <v>0</v>
      </c>
      <c r="F211" s="36">
        <f t="shared" si="70"/>
        <v>0</v>
      </c>
      <c r="G211" s="36">
        <f t="shared" si="71"/>
        <v>0</v>
      </c>
      <c r="H211" s="36">
        <f t="shared" si="72"/>
        <v>0</v>
      </c>
      <c r="I211" s="47">
        <f t="shared" si="73"/>
        <v>0</v>
      </c>
      <c r="J211" s="40"/>
      <c r="K211" s="21">
        <v>284.39000000000004</v>
      </c>
      <c r="L211" s="11">
        <f t="shared" si="74"/>
        <v>24.66</v>
      </c>
      <c r="M211" s="11">
        <v>0</v>
      </c>
      <c r="N211" s="11">
        <v>0</v>
      </c>
      <c r="O211" s="22">
        <v>24.66</v>
      </c>
      <c r="P211" s="21">
        <v>0</v>
      </c>
      <c r="Q211" s="11">
        <f t="shared" si="75"/>
        <v>0</v>
      </c>
      <c r="R211" s="11">
        <v>0</v>
      </c>
      <c r="S211" s="11">
        <v>0</v>
      </c>
      <c r="T211" s="22">
        <v>0</v>
      </c>
      <c r="U211" s="21">
        <v>0</v>
      </c>
      <c r="V211" s="11">
        <f t="shared" si="76"/>
        <v>0</v>
      </c>
      <c r="W211" s="11">
        <v>0</v>
      </c>
      <c r="X211" s="22">
        <v>0</v>
      </c>
      <c r="Y211" s="21">
        <v>0</v>
      </c>
      <c r="Z211" s="11">
        <f t="shared" si="77"/>
        <v>0</v>
      </c>
      <c r="AA211" s="11">
        <v>0</v>
      </c>
      <c r="AB211" s="11">
        <v>0</v>
      </c>
      <c r="AC211" s="11">
        <v>0</v>
      </c>
      <c r="AD211" s="22">
        <v>0</v>
      </c>
      <c r="AE211" s="21">
        <v>0</v>
      </c>
      <c r="AF211" s="11">
        <f t="shared" si="78"/>
        <v>0</v>
      </c>
      <c r="AG211" s="11">
        <v>0</v>
      </c>
      <c r="AH211" s="11">
        <v>0</v>
      </c>
      <c r="AI211" s="11">
        <v>0</v>
      </c>
      <c r="AJ211" s="22">
        <v>0</v>
      </c>
      <c r="AK211" s="21">
        <v>0</v>
      </c>
      <c r="AL211" s="11">
        <f t="shared" si="79"/>
        <v>0</v>
      </c>
      <c r="AM211" s="11">
        <v>0</v>
      </c>
      <c r="AN211" s="11">
        <v>0</v>
      </c>
      <c r="AO211" s="11">
        <v>0</v>
      </c>
      <c r="AP211" s="22">
        <v>0</v>
      </c>
      <c r="AQ211" s="21">
        <v>0</v>
      </c>
      <c r="AR211" s="11">
        <f t="shared" si="80"/>
        <v>0</v>
      </c>
      <c r="AS211" s="11">
        <v>0</v>
      </c>
      <c r="AT211" s="11">
        <v>0</v>
      </c>
      <c r="AU211" s="11">
        <v>0</v>
      </c>
      <c r="AV211" s="18">
        <v>0</v>
      </c>
      <c r="AW211" s="58"/>
    </row>
    <row r="212" spans="2:49" hidden="1" outlineLevel="1">
      <c r="B212" s="27" t="s">
        <v>364</v>
      </c>
      <c r="C212" s="21">
        <f t="shared" si="67"/>
        <v>309.05000000000007</v>
      </c>
      <c r="D212" s="36">
        <f t="shared" si="68"/>
        <v>0</v>
      </c>
      <c r="E212" s="36">
        <f t="shared" si="69"/>
        <v>0</v>
      </c>
      <c r="F212" s="36">
        <f t="shared" si="70"/>
        <v>0</v>
      </c>
      <c r="G212" s="36">
        <f t="shared" si="71"/>
        <v>0</v>
      </c>
      <c r="H212" s="36">
        <f t="shared" si="72"/>
        <v>0</v>
      </c>
      <c r="I212" s="47">
        <f t="shared" si="73"/>
        <v>0</v>
      </c>
      <c r="J212" s="40"/>
      <c r="K212" s="21">
        <v>284.39000000000004</v>
      </c>
      <c r="L212" s="11">
        <f t="shared" si="74"/>
        <v>24.66</v>
      </c>
      <c r="M212" s="11">
        <v>0</v>
      </c>
      <c r="N212" s="11">
        <v>0</v>
      </c>
      <c r="O212" s="22">
        <v>24.66</v>
      </c>
      <c r="P212" s="21">
        <v>0</v>
      </c>
      <c r="Q212" s="11">
        <f t="shared" si="75"/>
        <v>0</v>
      </c>
      <c r="R212" s="11">
        <v>0</v>
      </c>
      <c r="S212" s="11">
        <v>0</v>
      </c>
      <c r="T212" s="22">
        <v>0</v>
      </c>
      <c r="U212" s="21">
        <v>0</v>
      </c>
      <c r="V212" s="11">
        <f t="shared" si="76"/>
        <v>0</v>
      </c>
      <c r="W212" s="11">
        <v>0</v>
      </c>
      <c r="X212" s="22">
        <v>0</v>
      </c>
      <c r="Y212" s="21">
        <v>0</v>
      </c>
      <c r="Z212" s="11">
        <f t="shared" si="77"/>
        <v>0</v>
      </c>
      <c r="AA212" s="11">
        <v>0</v>
      </c>
      <c r="AB212" s="11">
        <v>0</v>
      </c>
      <c r="AC212" s="11">
        <v>0</v>
      </c>
      <c r="AD212" s="22">
        <v>0</v>
      </c>
      <c r="AE212" s="21">
        <v>0</v>
      </c>
      <c r="AF212" s="11">
        <f t="shared" si="78"/>
        <v>0</v>
      </c>
      <c r="AG212" s="11">
        <v>0</v>
      </c>
      <c r="AH212" s="11">
        <v>0</v>
      </c>
      <c r="AI212" s="11">
        <v>0</v>
      </c>
      <c r="AJ212" s="22">
        <v>0</v>
      </c>
      <c r="AK212" s="21">
        <v>0</v>
      </c>
      <c r="AL212" s="11">
        <f t="shared" si="79"/>
        <v>0</v>
      </c>
      <c r="AM212" s="11">
        <v>0</v>
      </c>
      <c r="AN212" s="11">
        <v>0</v>
      </c>
      <c r="AO212" s="11">
        <v>0</v>
      </c>
      <c r="AP212" s="22">
        <v>0</v>
      </c>
      <c r="AQ212" s="21">
        <v>0</v>
      </c>
      <c r="AR212" s="11">
        <f t="shared" si="80"/>
        <v>0</v>
      </c>
      <c r="AS212" s="11">
        <v>0</v>
      </c>
      <c r="AT212" s="11">
        <v>0</v>
      </c>
      <c r="AU212" s="11">
        <v>0</v>
      </c>
      <c r="AV212" s="18">
        <v>0</v>
      </c>
      <c r="AW212" s="58"/>
    </row>
    <row r="213" spans="2:49" hidden="1" outlineLevel="1">
      <c r="B213" s="27" t="s">
        <v>365</v>
      </c>
      <c r="C213" s="21">
        <f t="shared" si="67"/>
        <v>412.86000000000007</v>
      </c>
      <c r="D213" s="36">
        <f t="shared" si="68"/>
        <v>0</v>
      </c>
      <c r="E213" s="36">
        <f t="shared" si="69"/>
        <v>0</v>
      </c>
      <c r="F213" s="36">
        <f t="shared" si="70"/>
        <v>0</v>
      </c>
      <c r="G213" s="36">
        <f t="shared" si="71"/>
        <v>0</v>
      </c>
      <c r="H213" s="36">
        <f t="shared" si="72"/>
        <v>0</v>
      </c>
      <c r="I213" s="47">
        <f t="shared" si="73"/>
        <v>0</v>
      </c>
      <c r="J213" s="40"/>
      <c r="K213" s="21">
        <v>385.30000000000007</v>
      </c>
      <c r="L213" s="11">
        <f t="shared" si="74"/>
        <v>27.56</v>
      </c>
      <c r="M213" s="11">
        <v>0</v>
      </c>
      <c r="N213" s="11">
        <v>0</v>
      </c>
      <c r="O213" s="22">
        <v>27.56</v>
      </c>
      <c r="P213" s="21">
        <v>0</v>
      </c>
      <c r="Q213" s="11">
        <f t="shared" si="75"/>
        <v>0</v>
      </c>
      <c r="R213" s="11">
        <v>0</v>
      </c>
      <c r="S213" s="11">
        <v>0</v>
      </c>
      <c r="T213" s="22">
        <v>0</v>
      </c>
      <c r="U213" s="21">
        <v>0</v>
      </c>
      <c r="V213" s="11">
        <f t="shared" si="76"/>
        <v>0</v>
      </c>
      <c r="W213" s="11">
        <v>0</v>
      </c>
      <c r="X213" s="22">
        <v>0</v>
      </c>
      <c r="Y213" s="21">
        <v>0</v>
      </c>
      <c r="Z213" s="11">
        <f t="shared" si="77"/>
        <v>0</v>
      </c>
      <c r="AA213" s="11">
        <v>0</v>
      </c>
      <c r="AB213" s="11">
        <v>0</v>
      </c>
      <c r="AC213" s="11">
        <v>0</v>
      </c>
      <c r="AD213" s="22">
        <v>0</v>
      </c>
      <c r="AE213" s="21">
        <v>0</v>
      </c>
      <c r="AF213" s="11">
        <f t="shared" si="78"/>
        <v>0</v>
      </c>
      <c r="AG213" s="11">
        <v>0</v>
      </c>
      <c r="AH213" s="11">
        <v>0</v>
      </c>
      <c r="AI213" s="11">
        <v>0</v>
      </c>
      <c r="AJ213" s="22">
        <v>0</v>
      </c>
      <c r="AK213" s="21">
        <v>0</v>
      </c>
      <c r="AL213" s="11">
        <f t="shared" si="79"/>
        <v>0</v>
      </c>
      <c r="AM213" s="11">
        <v>0</v>
      </c>
      <c r="AN213" s="11">
        <v>0</v>
      </c>
      <c r="AO213" s="11">
        <v>0</v>
      </c>
      <c r="AP213" s="22">
        <v>0</v>
      </c>
      <c r="AQ213" s="21">
        <v>0</v>
      </c>
      <c r="AR213" s="11">
        <f t="shared" si="80"/>
        <v>0</v>
      </c>
      <c r="AS213" s="11">
        <v>0</v>
      </c>
      <c r="AT213" s="11">
        <v>0</v>
      </c>
      <c r="AU213" s="11">
        <v>0</v>
      </c>
      <c r="AV213" s="18">
        <v>0</v>
      </c>
      <c r="AW213" s="58"/>
    </row>
    <row r="214" spans="2:49" hidden="1" outlineLevel="1">
      <c r="B214" s="27" t="s">
        <v>366</v>
      </c>
      <c r="C214" s="21">
        <f t="shared" si="67"/>
        <v>412.86000000000007</v>
      </c>
      <c r="D214" s="36">
        <f t="shared" si="68"/>
        <v>0</v>
      </c>
      <c r="E214" s="36">
        <f t="shared" si="69"/>
        <v>0</v>
      </c>
      <c r="F214" s="36">
        <f t="shared" si="70"/>
        <v>0</v>
      </c>
      <c r="G214" s="36">
        <f t="shared" si="71"/>
        <v>0</v>
      </c>
      <c r="H214" s="36">
        <f t="shared" si="72"/>
        <v>0</v>
      </c>
      <c r="I214" s="47">
        <f t="shared" si="73"/>
        <v>0</v>
      </c>
      <c r="J214" s="40"/>
      <c r="K214" s="21">
        <v>385.30000000000007</v>
      </c>
      <c r="L214" s="11">
        <f t="shared" si="74"/>
        <v>27.56</v>
      </c>
      <c r="M214" s="11">
        <v>0</v>
      </c>
      <c r="N214" s="11">
        <v>0</v>
      </c>
      <c r="O214" s="22">
        <v>27.56</v>
      </c>
      <c r="P214" s="21">
        <v>0</v>
      </c>
      <c r="Q214" s="11">
        <f t="shared" si="75"/>
        <v>0</v>
      </c>
      <c r="R214" s="11">
        <v>0</v>
      </c>
      <c r="S214" s="11">
        <v>0</v>
      </c>
      <c r="T214" s="22">
        <v>0</v>
      </c>
      <c r="U214" s="21">
        <v>0</v>
      </c>
      <c r="V214" s="11">
        <f t="shared" si="76"/>
        <v>0</v>
      </c>
      <c r="W214" s="11">
        <v>0</v>
      </c>
      <c r="X214" s="22">
        <v>0</v>
      </c>
      <c r="Y214" s="21">
        <v>0</v>
      </c>
      <c r="Z214" s="11">
        <f t="shared" si="77"/>
        <v>0</v>
      </c>
      <c r="AA214" s="11">
        <v>0</v>
      </c>
      <c r="AB214" s="11">
        <v>0</v>
      </c>
      <c r="AC214" s="11">
        <v>0</v>
      </c>
      <c r="AD214" s="22">
        <v>0</v>
      </c>
      <c r="AE214" s="21">
        <v>0</v>
      </c>
      <c r="AF214" s="11">
        <f t="shared" si="78"/>
        <v>0</v>
      </c>
      <c r="AG214" s="11">
        <v>0</v>
      </c>
      <c r="AH214" s="11">
        <v>0</v>
      </c>
      <c r="AI214" s="11">
        <v>0</v>
      </c>
      <c r="AJ214" s="22">
        <v>0</v>
      </c>
      <c r="AK214" s="21">
        <v>0</v>
      </c>
      <c r="AL214" s="11">
        <f t="shared" si="79"/>
        <v>0</v>
      </c>
      <c r="AM214" s="11">
        <v>0</v>
      </c>
      <c r="AN214" s="11">
        <v>0</v>
      </c>
      <c r="AO214" s="11">
        <v>0</v>
      </c>
      <c r="AP214" s="22">
        <v>0</v>
      </c>
      <c r="AQ214" s="21">
        <v>0</v>
      </c>
      <c r="AR214" s="11">
        <f t="shared" si="80"/>
        <v>0</v>
      </c>
      <c r="AS214" s="11">
        <v>0</v>
      </c>
      <c r="AT214" s="11">
        <v>0</v>
      </c>
      <c r="AU214" s="11">
        <v>0</v>
      </c>
      <c r="AV214" s="18">
        <v>0</v>
      </c>
      <c r="AW214" s="58"/>
    </row>
    <row r="215" spans="2:49" hidden="1" outlineLevel="1">
      <c r="B215" s="27" t="s">
        <v>367</v>
      </c>
      <c r="C215" s="21">
        <f t="shared" si="67"/>
        <v>438.53999999999996</v>
      </c>
      <c r="D215" s="36">
        <f t="shared" si="68"/>
        <v>0</v>
      </c>
      <c r="E215" s="36">
        <f t="shared" si="69"/>
        <v>0</v>
      </c>
      <c r="F215" s="36">
        <f t="shared" si="70"/>
        <v>0</v>
      </c>
      <c r="G215" s="36">
        <f t="shared" si="71"/>
        <v>0</v>
      </c>
      <c r="H215" s="36">
        <f t="shared" si="72"/>
        <v>0</v>
      </c>
      <c r="I215" s="47">
        <f t="shared" si="73"/>
        <v>0</v>
      </c>
      <c r="J215" s="40"/>
      <c r="K215" s="21">
        <v>409.76</v>
      </c>
      <c r="L215" s="11">
        <f t="shared" si="74"/>
        <v>28.78</v>
      </c>
      <c r="M215" s="11">
        <v>0</v>
      </c>
      <c r="N215" s="11">
        <v>0</v>
      </c>
      <c r="O215" s="22">
        <v>28.78</v>
      </c>
      <c r="P215" s="21">
        <v>0</v>
      </c>
      <c r="Q215" s="11">
        <f t="shared" si="75"/>
        <v>0</v>
      </c>
      <c r="R215" s="11">
        <v>0</v>
      </c>
      <c r="S215" s="11">
        <v>0</v>
      </c>
      <c r="T215" s="22">
        <v>0</v>
      </c>
      <c r="U215" s="21">
        <v>0</v>
      </c>
      <c r="V215" s="11">
        <f t="shared" si="76"/>
        <v>0</v>
      </c>
      <c r="W215" s="11">
        <v>0</v>
      </c>
      <c r="X215" s="22">
        <v>0</v>
      </c>
      <c r="Y215" s="21">
        <v>0</v>
      </c>
      <c r="Z215" s="11">
        <f t="shared" si="77"/>
        <v>0</v>
      </c>
      <c r="AA215" s="11">
        <v>0</v>
      </c>
      <c r="AB215" s="11">
        <v>0</v>
      </c>
      <c r="AC215" s="11">
        <v>0</v>
      </c>
      <c r="AD215" s="22">
        <v>0</v>
      </c>
      <c r="AE215" s="21">
        <v>0</v>
      </c>
      <c r="AF215" s="11">
        <f t="shared" si="78"/>
        <v>0</v>
      </c>
      <c r="AG215" s="11">
        <v>0</v>
      </c>
      <c r="AH215" s="11">
        <v>0</v>
      </c>
      <c r="AI215" s="11">
        <v>0</v>
      </c>
      <c r="AJ215" s="22">
        <v>0</v>
      </c>
      <c r="AK215" s="21">
        <v>0</v>
      </c>
      <c r="AL215" s="11">
        <f t="shared" si="79"/>
        <v>0</v>
      </c>
      <c r="AM215" s="11">
        <v>0</v>
      </c>
      <c r="AN215" s="11">
        <v>0</v>
      </c>
      <c r="AO215" s="11">
        <v>0</v>
      </c>
      <c r="AP215" s="22">
        <v>0</v>
      </c>
      <c r="AQ215" s="21">
        <v>0</v>
      </c>
      <c r="AR215" s="11">
        <f t="shared" si="80"/>
        <v>0</v>
      </c>
      <c r="AS215" s="11">
        <v>0</v>
      </c>
      <c r="AT215" s="11">
        <v>0</v>
      </c>
      <c r="AU215" s="11">
        <v>0</v>
      </c>
      <c r="AV215" s="18">
        <v>0</v>
      </c>
      <c r="AW215" s="58"/>
    </row>
    <row r="216" spans="2:49" hidden="1" outlineLevel="1">
      <c r="B216" s="27" t="s">
        <v>368</v>
      </c>
      <c r="C216" s="21">
        <f t="shared" si="67"/>
        <v>309.05000000000007</v>
      </c>
      <c r="D216" s="36">
        <f t="shared" si="68"/>
        <v>0</v>
      </c>
      <c r="E216" s="36">
        <f t="shared" si="69"/>
        <v>0</v>
      </c>
      <c r="F216" s="36">
        <f t="shared" si="70"/>
        <v>0</v>
      </c>
      <c r="G216" s="36">
        <f t="shared" si="71"/>
        <v>0</v>
      </c>
      <c r="H216" s="36">
        <f t="shared" si="72"/>
        <v>0</v>
      </c>
      <c r="I216" s="47">
        <f t="shared" si="73"/>
        <v>0</v>
      </c>
      <c r="J216" s="40"/>
      <c r="K216" s="21">
        <v>284.39000000000004</v>
      </c>
      <c r="L216" s="11">
        <f t="shared" si="74"/>
        <v>24.66</v>
      </c>
      <c r="M216" s="11">
        <v>0</v>
      </c>
      <c r="N216" s="11">
        <v>0</v>
      </c>
      <c r="O216" s="22">
        <v>24.66</v>
      </c>
      <c r="P216" s="21">
        <v>0</v>
      </c>
      <c r="Q216" s="11">
        <f t="shared" si="75"/>
        <v>0</v>
      </c>
      <c r="R216" s="11">
        <v>0</v>
      </c>
      <c r="S216" s="11">
        <v>0</v>
      </c>
      <c r="T216" s="22">
        <v>0</v>
      </c>
      <c r="U216" s="21">
        <v>0</v>
      </c>
      <c r="V216" s="11">
        <f t="shared" si="76"/>
        <v>0</v>
      </c>
      <c r="W216" s="11">
        <v>0</v>
      </c>
      <c r="X216" s="22">
        <v>0</v>
      </c>
      <c r="Y216" s="21">
        <v>0</v>
      </c>
      <c r="Z216" s="11">
        <f t="shared" si="77"/>
        <v>0</v>
      </c>
      <c r="AA216" s="11">
        <v>0</v>
      </c>
      <c r="AB216" s="11">
        <v>0</v>
      </c>
      <c r="AC216" s="11">
        <v>0</v>
      </c>
      <c r="AD216" s="22">
        <v>0</v>
      </c>
      <c r="AE216" s="21">
        <v>0</v>
      </c>
      <c r="AF216" s="11">
        <f t="shared" si="78"/>
        <v>0</v>
      </c>
      <c r="AG216" s="11">
        <v>0</v>
      </c>
      <c r="AH216" s="11">
        <v>0</v>
      </c>
      <c r="AI216" s="11">
        <v>0</v>
      </c>
      <c r="AJ216" s="22">
        <v>0</v>
      </c>
      <c r="AK216" s="21">
        <v>0</v>
      </c>
      <c r="AL216" s="11">
        <f t="shared" si="79"/>
        <v>0</v>
      </c>
      <c r="AM216" s="11">
        <v>0</v>
      </c>
      <c r="AN216" s="11">
        <v>0</v>
      </c>
      <c r="AO216" s="11">
        <v>0</v>
      </c>
      <c r="AP216" s="22">
        <v>0</v>
      </c>
      <c r="AQ216" s="21">
        <v>0</v>
      </c>
      <c r="AR216" s="11">
        <f t="shared" si="80"/>
        <v>0</v>
      </c>
      <c r="AS216" s="11">
        <v>0</v>
      </c>
      <c r="AT216" s="11">
        <v>0</v>
      </c>
      <c r="AU216" s="11">
        <v>0</v>
      </c>
      <c r="AV216" s="18">
        <v>0</v>
      </c>
      <c r="AW216" s="58"/>
    </row>
    <row r="217" spans="2:49" hidden="1" outlineLevel="1">
      <c r="B217" s="27" t="s">
        <v>369</v>
      </c>
      <c r="C217" s="21">
        <f t="shared" si="67"/>
        <v>166.25</v>
      </c>
      <c r="D217" s="36">
        <f t="shared" si="68"/>
        <v>0</v>
      </c>
      <c r="E217" s="36">
        <f t="shared" si="69"/>
        <v>0</v>
      </c>
      <c r="F217" s="36">
        <f t="shared" si="70"/>
        <v>0</v>
      </c>
      <c r="G217" s="36">
        <f t="shared" si="71"/>
        <v>0</v>
      </c>
      <c r="H217" s="36">
        <f t="shared" si="72"/>
        <v>0</v>
      </c>
      <c r="I217" s="47">
        <f t="shared" si="73"/>
        <v>0</v>
      </c>
      <c r="J217" s="40"/>
      <c r="K217" s="21">
        <v>152.47</v>
      </c>
      <c r="L217" s="11">
        <f t="shared" si="74"/>
        <v>13.78</v>
      </c>
      <c r="M217" s="11">
        <v>0</v>
      </c>
      <c r="N217" s="11">
        <v>0</v>
      </c>
      <c r="O217" s="22">
        <v>13.78</v>
      </c>
      <c r="P217" s="21">
        <v>0</v>
      </c>
      <c r="Q217" s="11">
        <f t="shared" si="75"/>
        <v>0</v>
      </c>
      <c r="R217" s="11">
        <v>0</v>
      </c>
      <c r="S217" s="11">
        <v>0</v>
      </c>
      <c r="T217" s="22">
        <v>0</v>
      </c>
      <c r="U217" s="21">
        <v>0</v>
      </c>
      <c r="V217" s="11">
        <f t="shared" si="76"/>
        <v>0</v>
      </c>
      <c r="W217" s="11">
        <v>0</v>
      </c>
      <c r="X217" s="22">
        <v>0</v>
      </c>
      <c r="Y217" s="21">
        <v>0</v>
      </c>
      <c r="Z217" s="11">
        <f t="shared" si="77"/>
        <v>0</v>
      </c>
      <c r="AA217" s="11">
        <v>0</v>
      </c>
      <c r="AB217" s="11">
        <v>0</v>
      </c>
      <c r="AC217" s="11">
        <v>0</v>
      </c>
      <c r="AD217" s="22">
        <v>0</v>
      </c>
      <c r="AE217" s="21">
        <v>0</v>
      </c>
      <c r="AF217" s="11">
        <f t="shared" si="78"/>
        <v>0</v>
      </c>
      <c r="AG217" s="11">
        <v>0</v>
      </c>
      <c r="AH217" s="11">
        <v>0</v>
      </c>
      <c r="AI217" s="11">
        <v>0</v>
      </c>
      <c r="AJ217" s="22">
        <v>0</v>
      </c>
      <c r="AK217" s="21">
        <v>0</v>
      </c>
      <c r="AL217" s="11">
        <f t="shared" si="79"/>
        <v>0</v>
      </c>
      <c r="AM217" s="11">
        <v>0</v>
      </c>
      <c r="AN217" s="11">
        <v>0</v>
      </c>
      <c r="AO217" s="11">
        <v>0</v>
      </c>
      <c r="AP217" s="22">
        <v>0</v>
      </c>
      <c r="AQ217" s="21">
        <v>0</v>
      </c>
      <c r="AR217" s="11">
        <f t="shared" si="80"/>
        <v>0</v>
      </c>
      <c r="AS217" s="11">
        <v>0</v>
      </c>
      <c r="AT217" s="11">
        <v>0</v>
      </c>
      <c r="AU217" s="11">
        <v>0</v>
      </c>
      <c r="AV217" s="18">
        <v>0</v>
      </c>
      <c r="AW217" s="58"/>
    </row>
    <row r="218" spans="2:49" hidden="1" outlineLevel="1">
      <c r="B218" s="27" t="s">
        <v>370</v>
      </c>
      <c r="C218" s="21">
        <f t="shared" si="67"/>
        <v>327.71000000000004</v>
      </c>
      <c r="D218" s="36">
        <f t="shared" si="68"/>
        <v>0</v>
      </c>
      <c r="E218" s="36">
        <f t="shared" si="69"/>
        <v>0</v>
      </c>
      <c r="F218" s="36">
        <f t="shared" si="70"/>
        <v>0</v>
      </c>
      <c r="G218" s="36">
        <f t="shared" si="71"/>
        <v>0</v>
      </c>
      <c r="H218" s="36">
        <f t="shared" si="72"/>
        <v>0</v>
      </c>
      <c r="I218" s="47">
        <f t="shared" si="73"/>
        <v>0</v>
      </c>
      <c r="J218" s="40"/>
      <c r="K218" s="21">
        <v>305.21000000000004</v>
      </c>
      <c r="L218" s="11">
        <f t="shared" si="74"/>
        <v>22.5</v>
      </c>
      <c r="M218" s="11">
        <v>0</v>
      </c>
      <c r="N218" s="11">
        <v>0</v>
      </c>
      <c r="O218" s="22">
        <v>22.5</v>
      </c>
      <c r="P218" s="21">
        <v>0</v>
      </c>
      <c r="Q218" s="11">
        <f t="shared" si="75"/>
        <v>0</v>
      </c>
      <c r="R218" s="11">
        <v>0</v>
      </c>
      <c r="S218" s="11">
        <v>0</v>
      </c>
      <c r="T218" s="22">
        <v>0</v>
      </c>
      <c r="U218" s="21">
        <v>0</v>
      </c>
      <c r="V218" s="11">
        <f t="shared" si="76"/>
        <v>0</v>
      </c>
      <c r="W218" s="11">
        <v>0</v>
      </c>
      <c r="X218" s="22">
        <v>0</v>
      </c>
      <c r="Y218" s="21">
        <v>0</v>
      </c>
      <c r="Z218" s="11">
        <f t="shared" si="77"/>
        <v>0</v>
      </c>
      <c r="AA218" s="11">
        <v>0</v>
      </c>
      <c r="AB218" s="11">
        <v>0</v>
      </c>
      <c r="AC218" s="11">
        <v>0</v>
      </c>
      <c r="AD218" s="22">
        <v>0</v>
      </c>
      <c r="AE218" s="21">
        <v>0</v>
      </c>
      <c r="AF218" s="11">
        <f t="shared" si="78"/>
        <v>0</v>
      </c>
      <c r="AG218" s="11">
        <v>0</v>
      </c>
      <c r="AH218" s="11">
        <v>0</v>
      </c>
      <c r="AI218" s="11">
        <v>0</v>
      </c>
      <c r="AJ218" s="22">
        <v>0</v>
      </c>
      <c r="AK218" s="21">
        <v>0</v>
      </c>
      <c r="AL218" s="11">
        <f t="shared" si="79"/>
        <v>0</v>
      </c>
      <c r="AM218" s="11">
        <v>0</v>
      </c>
      <c r="AN218" s="11">
        <v>0</v>
      </c>
      <c r="AO218" s="11">
        <v>0</v>
      </c>
      <c r="AP218" s="22">
        <v>0</v>
      </c>
      <c r="AQ218" s="21">
        <v>0</v>
      </c>
      <c r="AR218" s="11">
        <f t="shared" si="80"/>
        <v>0</v>
      </c>
      <c r="AS218" s="11">
        <v>0</v>
      </c>
      <c r="AT218" s="11">
        <v>0</v>
      </c>
      <c r="AU218" s="11">
        <v>0</v>
      </c>
      <c r="AV218" s="18">
        <v>0</v>
      </c>
      <c r="AW218" s="58"/>
    </row>
    <row r="219" spans="2:49" hidden="1" outlineLevel="1">
      <c r="B219" s="27" t="s">
        <v>371</v>
      </c>
      <c r="C219" s="21">
        <f t="shared" ref="C219:C282" si="81">SUM(K219:L219)</f>
        <v>236.51</v>
      </c>
      <c r="D219" s="36">
        <f t="shared" ref="D219:D282" si="82">SUM(P219:Q219)</f>
        <v>0</v>
      </c>
      <c r="E219" s="36">
        <f t="shared" ref="E219:E282" si="83">SUM(U219:V219)</f>
        <v>0</v>
      </c>
      <c r="F219" s="36">
        <f t="shared" ref="F219:F282" si="84">SUM(Y219:Z219)</f>
        <v>0</v>
      </c>
      <c r="G219" s="36">
        <f t="shared" ref="G219:G282" si="85">SUM(AE219:AF219)</f>
        <v>0</v>
      </c>
      <c r="H219" s="36">
        <f t="shared" ref="H219:H282" si="86">SUM(AK219:AL219)</f>
        <v>0</v>
      </c>
      <c r="I219" s="47">
        <f t="shared" ref="I219:I282" si="87">SUM(AQ219:AR219)</f>
        <v>0</v>
      </c>
      <c r="J219" s="40"/>
      <c r="K219" s="21">
        <v>236.51</v>
      </c>
      <c r="L219" s="11">
        <f t="shared" ref="L219:L282" si="88">SUM(M219:O219)</f>
        <v>0</v>
      </c>
      <c r="M219" s="11">
        <v>0</v>
      </c>
      <c r="N219" s="11">
        <v>0</v>
      </c>
      <c r="O219" s="22">
        <v>0</v>
      </c>
      <c r="P219" s="21">
        <v>0</v>
      </c>
      <c r="Q219" s="11">
        <f t="shared" ref="Q219:Q282" si="89">SUM(R219:T219)</f>
        <v>0</v>
      </c>
      <c r="R219" s="11">
        <v>0</v>
      </c>
      <c r="S219" s="11">
        <v>0</v>
      </c>
      <c r="T219" s="22">
        <v>0</v>
      </c>
      <c r="U219" s="21">
        <v>0</v>
      </c>
      <c r="V219" s="11">
        <f t="shared" ref="V219:V282" si="90">SUM(W219:X219)</f>
        <v>0</v>
      </c>
      <c r="W219" s="11">
        <v>0</v>
      </c>
      <c r="X219" s="22">
        <v>0</v>
      </c>
      <c r="Y219" s="21">
        <v>0</v>
      </c>
      <c r="Z219" s="11">
        <f t="shared" ref="Z219:Z282" si="91">SUM(AA219:AD219)</f>
        <v>0</v>
      </c>
      <c r="AA219" s="11">
        <v>0</v>
      </c>
      <c r="AB219" s="11">
        <v>0</v>
      </c>
      <c r="AC219" s="11">
        <v>0</v>
      </c>
      <c r="AD219" s="22">
        <v>0</v>
      </c>
      <c r="AE219" s="21">
        <v>0</v>
      </c>
      <c r="AF219" s="11">
        <f t="shared" ref="AF219:AF282" si="92">SUM(AG219:AJ219)</f>
        <v>0</v>
      </c>
      <c r="AG219" s="11">
        <v>0</v>
      </c>
      <c r="AH219" s="11">
        <v>0</v>
      </c>
      <c r="AI219" s="11">
        <v>0</v>
      </c>
      <c r="AJ219" s="22">
        <v>0</v>
      </c>
      <c r="AK219" s="21">
        <v>0</v>
      </c>
      <c r="AL219" s="11">
        <f t="shared" ref="AL219:AL282" si="93">SUM(AM219:AP219)</f>
        <v>0</v>
      </c>
      <c r="AM219" s="11">
        <v>0</v>
      </c>
      <c r="AN219" s="11">
        <v>0</v>
      </c>
      <c r="AO219" s="11">
        <v>0</v>
      </c>
      <c r="AP219" s="22">
        <v>0</v>
      </c>
      <c r="AQ219" s="21">
        <v>0</v>
      </c>
      <c r="AR219" s="11">
        <f t="shared" ref="AR219:AR282" si="94">SUM(AS219:AV219)</f>
        <v>0</v>
      </c>
      <c r="AS219" s="11">
        <v>0</v>
      </c>
      <c r="AT219" s="11">
        <v>0</v>
      </c>
      <c r="AU219" s="11">
        <v>0</v>
      </c>
      <c r="AV219" s="18">
        <v>0</v>
      </c>
      <c r="AW219" s="58"/>
    </row>
    <row r="220" spans="2:49" hidden="1" outlineLevel="1">
      <c r="B220" s="27" t="s">
        <v>372</v>
      </c>
      <c r="C220" s="21">
        <f t="shared" si="81"/>
        <v>236.51</v>
      </c>
      <c r="D220" s="36">
        <f t="shared" si="82"/>
        <v>0</v>
      </c>
      <c r="E220" s="36">
        <f t="shared" si="83"/>
        <v>0</v>
      </c>
      <c r="F220" s="36">
        <f t="shared" si="84"/>
        <v>0</v>
      </c>
      <c r="G220" s="36">
        <f t="shared" si="85"/>
        <v>0</v>
      </c>
      <c r="H220" s="36">
        <f t="shared" si="86"/>
        <v>0</v>
      </c>
      <c r="I220" s="47">
        <f t="shared" si="87"/>
        <v>0</v>
      </c>
      <c r="J220" s="40"/>
      <c r="K220" s="21">
        <v>236.51</v>
      </c>
      <c r="L220" s="11">
        <f t="shared" si="88"/>
        <v>0</v>
      </c>
      <c r="M220" s="11">
        <v>0</v>
      </c>
      <c r="N220" s="11">
        <v>0</v>
      </c>
      <c r="O220" s="22">
        <v>0</v>
      </c>
      <c r="P220" s="21">
        <v>0</v>
      </c>
      <c r="Q220" s="11">
        <f t="shared" si="89"/>
        <v>0</v>
      </c>
      <c r="R220" s="11">
        <v>0</v>
      </c>
      <c r="S220" s="11">
        <v>0</v>
      </c>
      <c r="T220" s="22">
        <v>0</v>
      </c>
      <c r="U220" s="21">
        <v>0</v>
      </c>
      <c r="V220" s="11">
        <f t="shared" si="90"/>
        <v>0</v>
      </c>
      <c r="W220" s="11">
        <v>0</v>
      </c>
      <c r="X220" s="22">
        <v>0</v>
      </c>
      <c r="Y220" s="21">
        <v>0</v>
      </c>
      <c r="Z220" s="11">
        <f t="shared" si="91"/>
        <v>0</v>
      </c>
      <c r="AA220" s="11">
        <v>0</v>
      </c>
      <c r="AB220" s="11">
        <v>0</v>
      </c>
      <c r="AC220" s="11">
        <v>0</v>
      </c>
      <c r="AD220" s="22">
        <v>0</v>
      </c>
      <c r="AE220" s="21">
        <v>0</v>
      </c>
      <c r="AF220" s="11">
        <f t="shared" si="92"/>
        <v>0</v>
      </c>
      <c r="AG220" s="11">
        <v>0</v>
      </c>
      <c r="AH220" s="11">
        <v>0</v>
      </c>
      <c r="AI220" s="11">
        <v>0</v>
      </c>
      <c r="AJ220" s="22">
        <v>0</v>
      </c>
      <c r="AK220" s="21">
        <v>0</v>
      </c>
      <c r="AL220" s="11">
        <f t="shared" si="93"/>
        <v>0</v>
      </c>
      <c r="AM220" s="11">
        <v>0</v>
      </c>
      <c r="AN220" s="11">
        <v>0</v>
      </c>
      <c r="AO220" s="11">
        <v>0</v>
      </c>
      <c r="AP220" s="22">
        <v>0</v>
      </c>
      <c r="AQ220" s="21">
        <v>0</v>
      </c>
      <c r="AR220" s="11">
        <f t="shared" si="94"/>
        <v>0</v>
      </c>
      <c r="AS220" s="11">
        <v>0</v>
      </c>
      <c r="AT220" s="11">
        <v>0</v>
      </c>
      <c r="AU220" s="11">
        <v>0</v>
      </c>
      <c r="AV220" s="18">
        <v>0</v>
      </c>
      <c r="AW220" s="58"/>
    </row>
    <row r="221" spans="2:49" hidden="1" outlineLevel="1">
      <c r="B221" s="27" t="s">
        <v>373</v>
      </c>
      <c r="C221" s="21">
        <f t="shared" si="81"/>
        <v>214.95000000000002</v>
      </c>
      <c r="D221" s="36">
        <f t="shared" si="82"/>
        <v>0</v>
      </c>
      <c r="E221" s="36">
        <f t="shared" si="83"/>
        <v>0</v>
      </c>
      <c r="F221" s="36">
        <f t="shared" si="84"/>
        <v>0</v>
      </c>
      <c r="G221" s="36">
        <f t="shared" si="85"/>
        <v>0</v>
      </c>
      <c r="H221" s="36">
        <f t="shared" si="86"/>
        <v>0</v>
      </c>
      <c r="I221" s="47">
        <f t="shared" si="87"/>
        <v>0</v>
      </c>
      <c r="J221" s="40"/>
      <c r="K221" s="21">
        <v>201.17000000000002</v>
      </c>
      <c r="L221" s="11">
        <f t="shared" si="88"/>
        <v>13.78</v>
      </c>
      <c r="M221" s="11">
        <v>0</v>
      </c>
      <c r="N221" s="11">
        <v>0</v>
      </c>
      <c r="O221" s="22">
        <v>13.78</v>
      </c>
      <c r="P221" s="21">
        <v>0</v>
      </c>
      <c r="Q221" s="11">
        <f t="shared" si="89"/>
        <v>0</v>
      </c>
      <c r="R221" s="11">
        <v>0</v>
      </c>
      <c r="S221" s="11">
        <v>0</v>
      </c>
      <c r="T221" s="22">
        <v>0</v>
      </c>
      <c r="U221" s="21">
        <v>0</v>
      </c>
      <c r="V221" s="11">
        <f t="shared" si="90"/>
        <v>0</v>
      </c>
      <c r="W221" s="11">
        <v>0</v>
      </c>
      <c r="X221" s="22">
        <v>0</v>
      </c>
      <c r="Y221" s="21">
        <v>0</v>
      </c>
      <c r="Z221" s="11">
        <f t="shared" si="91"/>
        <v>0</v>
      </c>
      <c r="AA221" s="11">
        <v>0</v>
      </c>
      <c r="AB221" s="11">
        <v>0</v>
      </c>
      <c r="AC221" s="11">
        <v>0</v>
      </c>
      <c r="AD221" s="22">
        <v>0</v>
      </c>
      <c r="AE221" s="21">
        <v>0</v>
      </c>
      <c r="AF221" s="11">
        <f t="shared" si="92"/>
        <v>0</v>
      </c>
      <c r="AG221" s="11">
        <v>0</v>
      </c>
      <c r="AH221" s="11">
        <v>0</v>
      </c>
      <c r="AI221" s="11">
        <v>0</v>
      </c>
      <c r="AJ221" s="22">
        <v>0</v>
      </c>
      <c r="AK221" s="21">
        <v>0</v>
      </c>
      <c r="AL221" s="11">
        <f t="shared" si="93"/>
        <v>0</v>
      </c>
      <c r="AM221" s="11">
        <v>0</v>
      </c>
      <c r="AN221" s="11">
        <v>0</v>
      </c>
      <c r="AO221" s="11">
        <v>0</v>
      </c>
      <c r="AP221" s="22">
        <v>0</v>
      </c>
      <c r="AQ221" s="21">
        <v>0</v>
      </c>
      <c r="AR221" s="11">
        <f t="shared" si="94"/>
        <v>0</v>
      </c>
      <c r="AS221" s="11">
        <v>0</v>
      </c>
      <c r="AT221" s="11">
        <v>0</v>
      </c>
      <c r="AU221" s="11">
        <v>0</v>
      </c>
      <c r="AV221" s="18">
        <v>0</v>
      </c>
      <c r="AW221" s="58"/>
    </row>
    <row r="222" spans="2:49" hidden="1" outlineLevel="1">
      <c r="B222" s="27" t="s">
        <v>374</v>
      </c>
      <c r="C222" s="21">
        <f t="shared" si="81"/>
        <v>298.17</v>
      </c>
      <c r="D222" s="36">
        <f t="shared" si="82"/>
        <v>0</v>
      </c>
      <c r="E222" s="36">
        <f t="shared" si="83"/>
        <v>0</v>
      </c>
      <c r="F222" s="36">
        <f t="shared" si="84"/>
        <v>0</v>
      </c>
      <c r="G222" s="36">
        <f t="shared" si="85"/>
        <v>0</v>
      </c>
      <c r="H222" s="36">
        <f t="shared" si="86"/>
        <v>0</v>
      </c>
      <c r="I222" s="47">
        <f t="shared" si="87"/>
        <v>0</v>
      </c>
      <c r="J222" s="40"/>
      <c r="K222" s="21">
        <v>284.39000000000004</v>
      </c>
      <c r="L222" s="11">
        <f t="shared" si="88"/>
        <v>13.78</v>
      </c>
      <c r="M222" s="11">
        <v>0</v>
      </c>
      <c r="N222" s="11">
        <v>0</v>
      </c>
      <c r="O222" s="22">
        <v>13.78</v>
      </c>
      <c r="P222" s="21">
        <v>0</v>
      </c>
      <c r="Q222" s="11">
        <f t="shared" si="89"/>
        <v>0</v>
      </c>
      <c r="R222" s="11">
        <v>0</v>
      </c>
      <c r="S222" s="11">
        <v>0</v>
      </c>
      <c r="T222" s="22">
        <v>0</v>
      </c>
      <c r="U222" s="21">
        <v>0</v>
      </c>
      <c r="V222" s="11">
        <f t="shared" si="90"/>
        <v>0</v>
      </c>
      <c r="W222" s="11">
        <v>0</v>
      </c>
      <c r="X222" s="22">
        <v>0</v>
      </c>
      <c r="Y222" s="21">
        <v>0</v>
      </c>
      <c r="Z222" s="11">
        <f t="shared" si="91"/>
        <v>0</v>
      </c>
      <c r="AA222" s="11">
        <v>0</v>
      </c>
      <c r="AB222" s="11">
        <v>0</v>
      </c>
      <c r="AC222" s="11">
        <v>0</v>
      </c>
      <c r="AD222" s="22">
        <v>0</v>
      </c>
      <c r="AE222" s="21">
        <v>0</v>
      </c>
      <c r="AF222" s="11">
        <f t="shared" si="92"/>
        <v>0</v>
      </c>
      <c r="AG222" s="11">
        <v>0</v>
      </c>
      <c r="AH222" s="11">
        <v>0</v>
      </c>
      <c r="AI222" s="11">
        <v>0</v>
      </c>
      <c r="AJ222" s="22">
        <v>0</v>
      </c>
      <c r="AK222" s="21">
        <v>0</v>
      </c>
      <c r="AL222" s="11">
        <f t="shared" si="93"/>
        <v>0</v>
      </c>
      <c r="AM222" s="11">
        <v>0</v>
      </c>
      <c r="AN222" s="11">
        <v>0</v>
      </c>
      <c r="AO222" s="11">
        <v>0</v>
      </c>
      <c r="AP222" s="22">
        <v>0</v>
      </c>
      <c r="AQ222" s="21">
        <v>0</v>
      </c>
      <c r="AR222" s="11">
        <f t="shared" si="94"/>
        <v>0</v>
      </c>
      <c r="AS222" s="11">
        <v>0</v>
      </c>
      <c r="AT222" s="11">
        <v>0</v>
      </c>
      <c r="AU222" s="11">
        <v>0</v>
      </c>
      <c r="AV222" s="18">
        <v>0</v>
      </c>
      <c r="AW222" s="58"/>
    </row>
    <row r="223" spans="2:49" hidden="1" outlineLevel="1">
      <c r="B223" s="27" t="s">
        <v>375</v>
      </c>
      <c r="C223" s="21">
        <f t="shared" si="81"/>
        <v>214.95000000000002</v>
      </c>
      <c r="D223" s="36">
        <f t="shared" si="82"/>
        <v>0</v>
      </c>
      <c r="E223" s="36">
        <f t="shared" si="83"/>
        <v>0</v>
      </c>
      <c r="F223" s="36">
        <f t="shared" si="84"/>
        <v>0</v>
      </c>
      <c r="G223" s="36">
        <f t="shared" si="85"/>
        <v>0</v>
      </c>
      <c r="H223" s="36">
        <f t="shared" si="86"/>
        <v>0</v>
      </c>
      <c r="I223" s="47">
        <f t="shared" si="87"/>
        <v>0</v>
      </c>
      <c r="J223" s="40"/>
      <c r="K223" s="21">
        <v>201.17000000000002</v>
      </c>
      <c r="L223" s="11">
        <f t="shared" si="88"/>
        <v>13.78</v>
      </c>
      <c r="M223" s="11">
        <v>0</v>
      </c>
      <c r="N223" s="11">
        <v>0</v>
      </c>
      <c r="O223" s="22">
        <v>13.78</v>
      </c>
      <c r="P223" s="21">
        <v>0</v>
      </c>
      <c r="Q223" s="11">
        <f t="shared" si="89"/>
        <v>0</v>
      </c>
      <c r="R223" s="11">
        <v>0</v>
      </c>
      <c r="S223" s="11">
        <v>0</v>
      </c>
      <c r="T223" s="22">
        <v>0</v>
      </c>
      <c r="U223" s="21">
        <v>0</v>
      </c>
      <c r="V223" s="11">
        <f t="shared" si="90"/>
        <v>0</v>
      </c>
      <c r="W223" s="11">
        <v>0</v>
      </c>
      <c r="X223" s="22">
        <v>0</v>
      </c>
      <c r="Y223" s="21">
        <v>0</v>
      </c>
      <c r="Z223" s="11">
        <f t="shared" si="91"/>
        <v>0</v>
      </c>
      <c r="AA223" s="11">
        <v>0</v>
      </c>
      <c r="AB223" s="11">
        <v>0</v>
      </c>
      <c r="AC223" s="11">
        <v>0</v>
      </c>
      <c r="AD223" s="22">
        <v>0</v>
      </c>
      <c r="AE223" s="21">
        <v>0</v>
      </c>
      <c r="AF223" s="11">
        <f t="shared" si="92"/>
        <v>0</v>
      </c>
      <c r="AG223" s="11">
        <v>0</v>
      </c>
      <c r="AH223" s="11">
        <v>0</v>
      </c>
      <c r="AI223" s="11">
        <v>0</v>
      </c>
      <c r="AJ223" s="22">
        <v>0</v>
      </c>
      <c r="AK223" s="21">
        <v>0</v>
      </c>
      <c r="AL223" s="11">
        <f t="shared" si="93"/>
        <v>0</v>
      </c>
      <c r="AM223" s="11">
        <v>0</v>
      </c>
      <c r="AN223" s="11">
        <v>0</v>
      </c>
      <c r="AO223" s="11">
        <v>0</v>
      </c>
      <c r="AP223" s="22">
        <v>0</v>
      </c>
      <c r="AQ223" s="21">
        <v>0</v>
      </c>
      <c r="AR223" s="11">
        <f t="shared" si="94"/>
        <v>0</v>
      </c>
      <c r="AS223" s="11">
        <v>0</v>
      </c>
      <c r="AT223" s="11">
        <v>0</v>
      </c>
      <c r="AU223" s="11">
        <v>0</v>
      </c>
      <c r="AV223" s="18">
        <v>0</v>
      </c>
      <c r="AW223" s="58"/>
    </row>
    <row r="224" spans="2:49" hidden="1" outlineLevel="1">
      <c r="B224" s="27" t="s">
        <v>376</v>
      </c>
      <c r="C224" s="21">
        <f t="shared" si="81"/>
        <v>297.77</v>
      </c>
      <c r="D224" s="36">
        <f t="shared" si="82"/>
        <v>0</v>
      </c>
      <c r="E224" s="36">
        <f t="shared" si="83"/>
        <v>0</v>
      </c>
      <c r="F224" s="36">
        <f t="shared" si="84"/>
        <v>0</v>
      </c>
      <c r="G224" s="36">
        <f t="shared" si="85"/>
        <v>0</v>
      </c>
      <c r="H224" s="36">
        <f t="shared" si="86"/>
        <v>0</v>
      </c>
      <c r="I224" s="47">
        <f t="shared" si="87"/>
        <v>0</v>
      </c>
      <c r="J224" s="40"/>
      <c r="K224" s="21">
        <v>283.99</v>
      </c>
      <c r="L224" s="11">
        <f t="shared" si="88"/>
        <v>13.78</v>
      </c>
      <c r="M224" s="11">
        <v>0</v>
      </c>
      <c r="N224" s="11">
        <v>0</v>
      </c>
      <c r="O224" s="22">
        <v>13.78</v>
      </c>
      <c r="P224" s="21">
        <v>0</v>
      </c>
      <c r="Q224" s="11">
        <f t="shared" si="89"/>
        <v>0</v>
      </c>
      <c r="R224" s="11">
        <v>0</v>
      </c>
      <c r="S224" s="11">
        <v>0</v>
      </c>
      <c r="T224" s="22">
        <v>0</v>
      </c>
      <c r="U224" s="21">
        <v>0</v>
      </c>
      <c r="V224" s="11">
        <f t="shared" si="90"/>
        <v>0</v>
      </c>
      <c r="W224" s="11">
        <v>0</v>
      </c>
      <c r="X224" s="22">
        <v>0</v>
      </c>
      <c r="Y224" s="21">
        <v>0</v>
      </c>
      <c r="Z224" s="11">
        <f t="shared" si="91"/>
        <v>0</v>
      </c>
      <c r="AA224" s="11">
        <v>0</v>
      </c>
      <c r="AB224" s="11">
        <v>0</v>
      </c>
      <c r="AC224" s="11">
        <v>0</v>
      </c>
      <c r="AD224" s="22">
        <v>0</v>
      </c>
      <c r="AE224" s="21">
        <v>0</v>
      </c>
      <c r="AF224" s="11">
        <f t="shared" si="92"/>
        <v>0</v>
      </c>
      <c r="AG224" s="11">
        <v>0</v>
      </c>
      <c r="AH224" s="11">
        <v>0</v>
      </c>
      <c r="AI224" s="11">
        <v>0</v>
      </c>
      <c r="AJ224" s="22">
        <v>0</v>
      </c>
      <c r="AK224" s="21">
        <v>0</v>
      </c>
      <c r="AL224" s="11">
        <f t="shared" si="93"/>
        <v>0</v>
      </c>
      <c r="AM224" s="11">
        <v>0</v>
      </c>
      <c r="AN224" s="11">
        <v>0</v>
      </c>
      <c r="AO224" s="11">
        <v>0</v>
      </c>
      <c r="AP224" s="22">
        <v>0</v>
      </c>
      <c r="AQ224" s="21">
        <v>0</v>
      </c>
      <c r="AR224" s="11">
        <f t="shared" si="94"/>
        <v>0</v>
      </c>
      <c r="AS224" s="11">
        <v>0</v>
      </c>
      <c r="AT224" s="11">
        <v>0</v>
      </c>
      <c r="AU224" s="11">
        <v>0</v>
      </c>
      <c r="AV224" s="18">
        <v>0</v>
      </c>
      <c r="AW224" s="58"/>
    </row>
    <row r="225" spans="2:49" hidden="1" outlineLevel="1">
      <c r="B225" s="27" t="s">
        <v>377</v>
      </c>
      <c r="C225" s="21">
        <f t="shared" si="81"/>
        <v>259.52000000000004</v>
      </c>
      <c r="D225" s="36">
        <f t="shared" si="82"/>
        <v>0</v>
      </c>
      <c r="E225" s="36">
        <f t="shared" si="83"/>
        <v>0</v>
      </c>
      <c r="F225" s="36">
        <f t="shared" si="84"/>
        <v>0</v>
      </c>
      <c r="G225" s="36">
        <f t="shared" si="85"/>
        <v>0</v>
      </c>
      <c r="H225" s="36">
        <f t="shared" si="86"/>
        <v>0</v>
      </c>
      <c r="I225" s="47">
        <f t="shared" si="87"/>
        <v>0</v>
      </c>
      <c r="J225" s="40"/>
      <c r="K225" s="21">
        <v>234.86</v>
      </c>
      <c r="L225" s="11">
        <f t="shared" si="88"/>
        <v>24.66</v>
      </c>
      <c r="M225" s="11">
        <v>0</v>
      </c>
      <c r="N225" s="11">
        <v>0</v>
      </c>
      <c r="O225" s="22">
        <v>24.66</v>
      </c>
      <c r="P225" s="21">
        <v>0</v>
      </c>
      <c r="Q225" s="11">
        <f t="shared" si="89"/>
        <v>0</v>
      </c>
      <c r="R225" s="11">
        <v>0</v>
      </c>
      <c r="S225" s="11">
        <v>0</v>
      </c>
      <c r="T225" s="22">
        <v>0</v>
      </c>
      <c r="U225" s="21">
        <v>0</v>
      </c>
      <c r="V225" s="11">
        <f t="shared" si="90"/>
        <v>0</v>
      </c>
      <c r="W225" s="11">
        <v>0</v>
      </c>
      <c r="X225" s="22">
        <v>0</v>
      </c>
      <c r="Y225" s="21">
        <v>0</v>
      </c>
      <c r="Z225" s="11">
        <f t="shared" si="91"/>
        <v>0</v>
      </c>
      <c r="AA225" s="11">
        <v>0</v>
      </c>
      <c r="AB225" s="11">
        <v>0</v>
      </c>
      <c r="AC225" s="11">
        <v>0</v>
      </c>
      <c r="AD225" s="22">
        <v>0</v>
      </c>
      <c r="AE225" s="21">
        <v>0</v>
      </c>
      <c r="AF225" s="11">
        <f t="shared" si="92"/>
        <v>0</v>
      </c>
      <c r="AG225" s="11">
        <v>0</v>
      </c>
      <c r="AH225" s="11">
        <v>0</v>
      </c>
      <c r="AI225" s="11">
        <v>0</v>
      </c>
      <c r="AJ225" s="22">
        <v>0</v>
      </c>
      <c r="AK225" s="21">
        <v>0</v>
      </c>
      <c r="AL225" s="11">
        <f t="shared" si="93"/>
        <v>0</v>
      </c>
      <c r="AM225" s="11">
        <v>0</v>
      </c>
      <c r="AN225" s="11">
        <v>0</v>
      </c>
      <c r="AO225" s="11">
        <v>0</v>
      </c>
      <c r="AP225" s="22">
        <v>0</v>
      </c>
      <c r="AQ225" s="21">
        <v>0</v>
      </c>
      <c r="AR225" s="11">
        <f t="shared" si="94"/>
        <v>0</v>
      </c>
      <c r="AS225" s="11">
        <v>0</v>
      </c>
      <c r="AT225" s="11">
        <v>0</v>
      </c>
      <c r="AU225" s="11">
        <v>0</v>
      </c>
      <c r="AV225" s="18">
        <v>0</v>
      </c>
      <c r="AW225" s="58"/>
    </row>
    <row r="226" spans="2:49" hidden="1" outlineLevel="1">
      <c r="B226" s="27" t="s">
        <v>378</v>
      </c>
      <c r="C226" s="21">
        <f t="shared" si="81"/>
        <v>297.77</v>
      </c>
      <c r="D226" s="36">
        <f t="shared" si="82"/>
        <v>0</v>
      </c>
      <c r="E226" s="36">
        <f t="shared" si="83"/>
        <v>0</v>
      </c>
      <c r="F226" s="36">
        <f t="shared" si="84"/>
        <v>0</v>
      </c>
      <c r="G226" s="36">
        <f t="shared" si="85"/>
        <v>0</v>
      </c>
      <c r="H226" s="36">
        <f t="shared" si="86"/>
        <v>0</v>
      </c>
      <c r="I226" s="47">
        <f t="shared" si="87"/>
        <v>0</v>
      </c>
      <c r="J226" s="40"/>
      <c r="K226" s="21">
        <v>283.99</v>
      </c>
      <c r="L226" s="11">
        <f t="shared" si="88"/>
        <v>13.78</v>
      </c>
      <c r="M226" s="11">
        <v>0</v>
      </c>
      <c r="N226" s="11">
        <v>0</v>
      </c>
      <c r="O226" s="22">
        <v>13.78</v>
      </c>
      <c r="P226" s="21">
        <v>0</v>
      </c>
      <c r="Q226" s="11">
        <f t="shared" si="89"/>
        <v>0</v>
      </c>
      <c r="R226" s="11">
        <v>0</v>
      </c>
      <c r="S226" s="11">
        <v>0</v>
      </c>
      <c r="T226" s="22">
        <v>0</v>
      </c>
      <c r="U226" s="21">
        <v>0</v>
      </c>
      <c r="V226" s="11">
        <f t="shared" si="90"/>
        <v>0</v>
      </c>
      <c r="W226" s="11">
        <v>0</v>
      </c>
      <c r="X226" s="22">
        <v>0</v>
      </c>
      <c r="Y226" s="21">
        <v>0</v>
      </c>
      <c r="Z226" s="11">
        <f t="shared" si="91"/>
        <v>0</v>
      </c>
      <c r="AA226" s="11">
        <v>0</v>
      </c>
      <c r="AB226" s="11">
        <v>0</v>
      </c>
      <c r="AC226" s="11">
        <v>0</v>
      </c>
      <c r="AD226" s="22">
        <v>0</v>
      </c>
      <c r="AE226" s="21">
        <v>0</v>
      </c>
      <c r="AF226" s="11">
        <f t="shared" si="92"/>
        <v>0</v>
      </c>
      <c r="AG226" s="11">
        <v>0</v>
      </c>
      <c r="AH226" s="11">
        <v>0</v>
      </c>
      <c r="AI226" s="11">
        <v>0</v>
      </c>
      <c r="AJ226" s="22">
        <v>0</v>
      </c>
      <c r="AK226" s="21">
        <v>0</v>
      </c>
      <c r="AL226" s="11">
        <f t="shared" si="93"/>
        <v>0</v>
      </c>
      <c r="AM226" s="11">
        <v>0</v>
      </c>
      <c r="AN226" s="11">
        <v>0</v>
      </c>
      <c r="AO226" s="11">
        <v>0</v>
      </c>
      <c r="AP226" s="22">
        <v>0</v>
      </c>
      <c r="AQ226" s="21">
        <v>0</v>
      </c>
      <c r="AR226" s="11">
        <f t="shared" si="94"/>
        <v>0</v>
      </c>
      <c r="AS226" s="11">
        <v>0</v>
      </c>
      <c r="AT226" s="11">
        <v>0</v>
      </c>
      <c r="AU226" s="11">
        <v>0</v>
      </c>
      <c r="AV226" s="18">
        <v>0</v>
      </c>
      <c r="AW226" s="58"/>
    </row>
    <row r="227" spans="2:49" hidden="1" outlineLevel="1">
      <c r="B227" s="27" t="s">
        <v>379</v>
      </c>
      <c r="C227" s="21">
        <f t="shared" si="81"/>
        <v>259.52000000000004</v>
      </c>
      <c r="D227" s="36">
        <f t="shared" si="82"/>
        <v>0</v>
      </c>
      <c r="E227" s="36">
        <f t="shared" si="83"/>
        <v>0</v>
      </c>
      <c r="F227" s="36">
        <f t="shared" si="84"/>
        <v>0</v>
      </c>
      <c r="G227" s="36">
        <f t="shared" si="85"/>
        <v>0</v>
      </c>
      <c r="H227" s="36">
        <f t="shared" si="86"/>
        <v>0</v>
      </c>
      <c r="I227" s="47">
        <f t="shared" si="87"/>
        <v>0</v>
      </c>
      <c r="J227" s="40"/>
      <c r="K227" s="21">
        <v>234.86</v>
      </c>
      <c r="L227" s="11">
        <f t="shared" si="88"/>
        <v>24.66</v>
      </c>
      <c r="M227" s="11">
        <v>0</v>
      </c>
      <c r="N227" s="11">
        <v>0</v>
      </c>
      <c r="O227" s="22">
        <v>24.66</v>
      </c>
      <c r="P227" s="21">
        <v>0</v>
      </c>
      <c r="Q227" s="11">
        <f t="shared" si="89"/>
        <v>0</v>
      </c>
      <c r="R227" s="11">
        <v>0</v>
      </c>
      <c r="S227" s="11">
        <v>0</v>
      </c>
      <c r="T227" s="22">
        <v>0</v>
      </c>
      <c r="U227" s="21">
        <v>0</v>
      </c>
      <c r="V227" s="11">
        <f t="shared" si="90"/>
        <v>0</v>
      </c>
      <c r="W227" s="11">
        <v>0</v>
      </c>
      <c r="X227" s="22">
        <v>0</v>
      </c>
      <c r="Y227" s="21">
        <v>0</v>
      </c>
      <c r="Z227" s="11">
        <f t="shared" si="91"/>
        <v>0</v>
      </c>
      <c r="AA227" s="11">
        <v>0</v>
      </c>
      <c r="AB227" s="11">
        <v>0</v>
      </c>
      <c r="AC227" s="11">
        <v>0</v>
      </c>
      <c r="AD227" s="22">
        <v>0</v>
      </c>
      <c r="AE227" s="21">
        <v>0</v>
      </c>
      <c r="AF227" s="11">
        <f t="shared" si="92"/>
        <v>0</v>
      </c>
      <c r="AG227" s="11">
        <v>0</v>
      </c>
      <c r="AH227" s="11">
        <v>0</v>
      </c>
      <c r="AI227" s="11">
        <v>0</v>
      </c>
      <c r="AJ227" s="22">
        <v>0</v>
      </c>
      <c r="AK227" s="21">
        <v>0</v>
      </c>
      <c r="AL227" s="11">
        <f t="shared" si="93"/>
        <v>0</v>
      </c>
      <c r="AM227" s="11">
        <v>0</v>
      </c>
      <c r="AN227" s="11">
        <v>0</v>
      </c>
      <c r="AO227" s="11">
        <v>0</v>
      </c>
      <c r="AP227" s="22">
        <v>0</v>
      </c>
      <c r="AQ227" s="21">
        <v>0</v>
      </c>
      <c r="AR227" s="11">
        <f t="shared" si="94"/>
        <v>0</v>
      </c>
      <c r="AS227" s="11">
        <v>0</v>
      </c>
      <c r="AT227" s="11">
        <v>0</v>
      </c>
      <c r="AU227" s="11">
        <v>0</v>
      </c>
      <c r="AV227" s="18">
        <v>0</v>
      </c>
      <c r="AW227" s="58"/>
    </row>
    <row r="228" spans="2:49" hidden="1" outlineLevel="1">
      <c r="B228" s="27" t="s">
        <v>380</v>
      </c>
      <c r="C228" s="21">
        <f t="shared" si="81"/>
        <v>358.73</v>
      </c>
      <c r="D228" s="36">
        <f t="shared" si="82"/>
        <v>0</v>
      </c>
      <c r="E228" s="36">
        <f t="shared" si="83"/>
        <v>0</v>
      </c>
      <c r="F228" s="36">
        <f t="shared" si="84"/>
        <v>0</v>
      </c>
      <c r="G228" s="36">
        <f t="shared" si="85"/>
        <v>0</v>
      </c>
      <c r="H228" s="36">
        <f t="shared" si="86"/>
        <v>0</v>
      </c>
      <c r="I228" s="47">
        <f t="shared" si="87"/>
        <v>0</v>
      </c>
      <c r="J228" s="40"/>
      <c r="K228" s="21">
        <v>335.99</v>
      </c>
      <c r="L228" s="11">
        <f t="shared" si="88"/>
        <v>22.74</v>
      </c>
      <c r="M228" s="11">
        <v>0</v>
      </c>
      <c r="N228" s="11">
        <v>0</v>
      </c>
      <c r="O228" s="22">
        <v>22.74</v>
      </c>
      <c r="P228" s="21">
        <v>0</v>
      </c>
      <c r="Q228" s="11">
        <f t="shared" si="89"/>
        <v>0</v>
      </c>
      <c r="R228" s="11">
        <v>0</v>
      </c>
      <c r="S228" s="11">
        <v>0</v>
      </c>
      <c r="T228" s="22">
        <v>0</v>
      </c>
      <c r="U228" s="21">
        <v>0</v>
      </c>
      <c r="V228" s="11">
        <f t="shared" si="90"/>
        <v>0</v>
      </c>
      <c r="W228" s="11">
        <v>0</v>
      </c>
      <c r="X228" s="22">
        <v>0</v>
      </c>
      <c r="Y228" s="21">
        <v>0</v>
      </c>
      <c r="Z228" s="11">
        <f t="shared" si="91"/>
        <v>0</v>
      </c>
      <c r="AA228" s="11">
        <v>0</v>
      </c>
      <c r="AB228" s="11">
        <v>0</v>
      </c>
      <c r="AC228" s="11">
        <v>0</v>
      </c>
      <c r="AD228" s="22">
        <v>0</v>
      </c>
      <c r="AE228" s="21">
        <v>0</v>
      </c>
      <c r="AF228" s="11">
        <f t="shared" si="92"/>
        <v>0</v>
      </c>
      <c r="AG228" s="11">
        <v>0</v>
      </c>
      <c r="AH228" s="11">
        <v>0</v>
      </c>
      <c r="AI228" s="11">
        <v>0</v>
      </c>
      <c r="AJ228" s="22">
        <v>0</v>
      </c>
      <c r="AK228" s="21">
        <v>0</v>
      </c>
      <c r="AL228" s="11">
        <f t="shared" si="93"/>
        <v>0</v>
      </c>
      <c r="AM228" s="11">
        <v>0</v>
      </c>
      <c r="AN228" s="11">
        <v>0</v>
      </c>
      <c r="AO228" s="11">
        <v>0</v>
      </c>
      <c r="AP228" s="22">
        <v>0</v>
      </c>
      <c r="AQ228" s="21">
        <v>0</v>
      </c>
      <c r="AR228" s="11">
        <f t="shared" si="94"/>
        <v>0</v>
      </c>
      <c r="AS228" s="11">
        <v>0</v>
      </c>
      <c r="AT228" s="11">
        <v>0</v>
      </c>
      <c r="AU228" s="11">
        <v>0</v>
      </c>
      <c r="AV228" s="18">
        <v>0</v>
      </c>
      <c r="AW228" s="58"/>
    </row>
    <row r="229" spans="2:49" hidden="1" outlineLevel="1">
      <c r="B229" s="27" t="s">
        <v>381</v>
      </c>
      <c r="C229" s="21">
        <f t="shared" si="81"/>
        <v>256.14000000000004</v>
      </c>
      <c r="D229" s="36">
        <f t="shared" si="82"/>
        <v>0</v>
      </c>
      <c r="E229" s="36">
        <f t="shared" si="83"/>
        <v>0</v>
      </c>
      <c r="F229" s="36">
        <f t="shared" si="84"/>
        <v>0</v>
      </c>
      <c r="G229" s="36">
        <f t="shared" si="85"/>
        <v>0</v>
      </c>
      <c r="H229" s="36">
        <f t="shared" si="86"/>
        <v>0</v>
      </c>
      <c r="I229" s="47">
        <f t="shared" si="87"/>
        <v>0</v>
      </c>
      <c r="J229" s="40"/>
      <c r="K229" s="21">
        <v>231.48000000000002</v>
      </c>
      <c r="L229" s="11">
        <f t="shared" si="88"/>
        <v>24.66</v>
      </c>
      <c r="M229" s="11">
        <v>0</v>
      </c>
      <c r="N229" s="11">
        <v>0</v>
      </c>
      <c r="O229" s="22">
        <v>24.66</v>
      </c>
      <c r="P229" s="21">
        <v>0</v>
      </c>
      <c r="Q229" s="11">
        <f t="shared" si="89"/>
        <v>0</v>
      </c>
      <c r="R229" s="11">
        <v>0</v>
      </c>
      <c r="S229" s="11">
        <v>0</v>
      </c>
      <c r="T229" s="22">
        <v>0</v>
      </c>
      <c r="U229" s="21">
        <v>0</v>
      </c>
      <c r="V229" s="11">
        <f t="shared" si="90"/>
        <v>0</v>
      </c>
      <c r="W229" s="11">
        <v>0</v>
      </c>
      <c r="X229" s="22">
        <v>0</v>
      </c>
      <c r="Y229" s="21">
        <v>0</v>
      </c>
      <c r="Z229" s="11">
        <f t="shared" si="91"/>
        <v>0</v>
      </c>
      <c r="AA229" s="11">
        <v>0</v>
      </c>
      <c r="AB229" s="11">
        <v>0</v>
      </c>
      <c r="AC229" s="11">
        <v>0</v>
      </c>
      <c r="AD229" s="22">
        <v>0</v>
      </c>
      <c r="AE229" s="21">
        <v>0</v>
      </c>
      <c r="AF229" s="11">
        <f t="shared" si="92"/>
        <v>0</v>
      </c>
      <c r="AG229" s="11">
        <v>0</v>
      </c>
      <c r="AH229" s="11">
        <v>0</v>
      </c>
      <c r="AI229" s="11">
        <v>0</v>
      </c>
      <c r="AJ229" s="22">
        <v>0</v>
      </c>
      <c r="AK229" s="21">
        <v>0</v>
      </c>
      <c r="AL229" s="11">
        <f t="shared" si="93"/>
        <v>0</v>
      </c>
      <c r="AM229" s="11">
        <v>0</v>
      </c>
      <c r="AN229" s="11">
        <v>0</v>
      </c>
      <c r="AO229" s="11">
        <v>0</v>
      </c>
      <c r="AP229" s="22">
        <v>0</v>
      </c>
      <c r="AQ229" s="21">
        <v>0</v>
      </c>
      <c r="AR229" s="11">
        <f t="shared" si="94"/>
        <v>0</v>
      </c>
      <c r="AS229" s="11">
        <v>0</v>
      </c>
      <c r="AT229" s="11">
        <v>0</v>
      </c>
      <c r="AU229" s="11">
        <v>0</v>
      </c>
      <c r="AV229" s="18">
        <v>0</v>
      </c>
      <c r="AW229" s="58"/>
    </row>
    <row r="230" spans="2:49" hidden="1" outlineLevel="1">
      <c r="B230" s="27" t="s">
        <v>382</v>
      </c>
      <c r="C230" s="21">
        <f t="shared" si="81"/>
        <v>256.14000000000004</v>
      </c>
      <c r="D230" s="36">
        <f t="shared" si="82"/>
        <v>0</v>
      </c>
      <c r="E230" s="36">
        <f t="shared" si="83"/>
        <v>0</v>
      </c>
      <c r="F230" s="36">
        <f t="shared" si="84"/>
        <v>0</v>
      </c>
      <c r="G230" s="36">
        <f t="shared" si="85"/>
        <v>0</v>
      </c>
      <c r="H230" s="36">
        <f t="shared" si="86"/>
        <v>0</v>
      </c>
      <c r="I230" s="47">
        <f t="shared" si="87"/>
        <v>0</v>
      </c>
      <c r="J230" s="40"/>
      <c r="K230" s="21">
        <v>231.48000000000002</v>
      </c>
      <c r="L230" s="11">
        <f t="shared" si="88"/>
        <v>24.66</v>
      </c>
      <c r="M230" s="11">
        <v>0</v>
      </c>
      <c r="N230" s="11">
        <v>0</v>
      </c>
      <c r="O230" s="22">
        <v>24.66</v>
      </c>
      <c r="P230" s="21">
        <v>0</v>
      </c>
      <c r="Q230" s="11">
        <f t="shared" si="89"/>
        <v>0</v>
      </c>
      <c r="R230" s="11">
        <v>0</v>
      </c>
      <c r="S230" s="11">
        <v>0</v>
      </c>
      <c r="T230" s="22">
        <v>0</v>
      </c>
      <c r="U230" s="21">
        <v>0</v>
      </c>
      <c r="V230" s="11">
        <f t="shared" si="90"/>
        <v>0</v>
      </c>
      <c r="W230" s="11">
        <v>0</v>
      </c>
      <c r="X230" s="22">
        <v>0</v>
      </c>
      <c r="Y230" s="21">
        <v>0</v>
      </c>
      <c r="Z230" s="11">
        <f t="shared" si="91"/>
        <v>0</v>
      </c>
      <c r="AA230" s="11">
        <v>0</v>
      </c>
      <c r="AB230" s="11">
        <v>0</v>
      </c>
      <c r="AC230" s="11">
        <v>0</v>
      </c>
      <c r="AD230" s="22">
        <v>0</v>
      </c>
      <c r="AE230" s="21">
        <v>0</v>
      </c>
      <c r="AF230" s="11">
        <f t="shared" si="92"/>
        <v>0</v>
      </c>
      <c r="AG230" s="11">
        <v>0</v>
      </c>
      <c r="AH230" s="11">
        <v>0</v>
      </c>
      <c r="AI230" s="11">
        <v>0</v>
      </c>
      <c r="AJ230" s="22">
        <v>0</v>
      </c>
      <c r="AK230" s="21">
        <v>0</v>
      </c>
      <c r="AL230" s="11">
        <f t="shared" si="93"/>
        <v>0</v>
      </c>
      <c r="AM230" s="11">
        <v>0</v>
      </c>
      <c r="AN230" s="11">
        <v>0</v>
      </c>
      <c r="AO230" s="11">
        <v>0</v>
      </c>
      <c r="AP230" s="22">
        <v>0</v>
      </c>
      <c r="AQ230" s="21">
        <v>0</v>
      </c>
      <c r="AR230" s="11">
        <f t="shared" si="94"/>
        <v>0</v>
      </c>
      <c r="AS230" s="11">
        <v>0</v>
      </c>
      <c r="AT230" s="11">
        <v>0</v>
      </c>
      <c r="AU230" s="11">
        <v>0</v>
      </c>
      <c r="AV230" s="18">
        <v>0</v>
      </c>
      <c r="AW230" s="58"/>
    </row>
    <row r="231" spans="2:49" hidden="1" outlineLevel="1">
      <c r="B231" s="27" t="s">
        <v>383</v>
      </c>
      <c r="C231" s="21">
        <f t="shared" si="81"/>
        <v>642.22</v>
      </c>
      <c r="D231" s="36">
        <f t="shared" si="82"/>
        <v>0</v>
      </c>
      <c r="E231" s="36">
        <f t="shared" si="83"/>
        <v>0</v>
      </c>
      <c r="F231" s="36">
        <f t="shared" si="84"/>
        <v>0</v>
      </c>
      <c r="G231" s="36">
        <f t="shared" si="85"/>
        <v>0</v>
      </c>
      <c r="H231" s="36">
        <f t="shared" si="86"/>
        <v>0</v>
      </c>
      <c r="I231" s="47">
        <f t="shared" si="87"/>
        <v>0</v>
      </c>
      <c r="J231" s="40"/>
      <c r="K231" s="21">
        <v>283.99</v>
      </c>
      <c r="L231" s="11">
        <f t="shared" si="88"/>
        <v>358.23</v>
      </c>
      <c r="M231" s="11">
        <v>344.45000000000005</v>
      </c>
      <c r="N231" s="11">
        <v>0</v>
      </c>
      <c r="O231" s="22">
        <v>13.78</v>
      </c>
      <c r="P231" s="21">
        <v>0</v>
      </c>
      <c r="Q231" s="11">
        <f t="shared" si="89"/>
        <v>0</v>
      </c>
      <c r="R231" s="11">
        <v>0</v>
      </c>
      <c r="S231" s="11">
        <v>0</v>
      </c>
      <c r="T231" s="22">
        <v>0</v>
      </c>
      <c r="U231" s="21">
        <v>0</v>
      </c>
      <c r="V231" s="11">
        <f t="shared" si="90"/>
        <v>0</v>
      </c>
      <c r="W231" s="11">
        <v>0</v>
      </c>
      <c r="X231" s="22">
        <v>0</v>
      </c>
      <c r="Y231" s="21">
        <v>0</v>
      </c>
      <c r="Z231" s="11">
        <f t="shared" si="91"/>
        <v>0</v>
      </c>
      <c r="AA231" s="11">
        <v>0</v>
      </c>
      <c r="AB231" s="11">
        <v>0</v>
      </c>
      <c r="AC231" s="11">
        <v>0</v>
      </c>
      <c r="AD231" s="22">
        <v>0</v>
      </c>
      <c r="AE231" s="21">
        <v>0</v>
      </c>
      <c r="AF231" s="11">
        <f t="shared" si="92"/>
        <v>0</v>
      </c>
      <c r="AG231" s="11">
        <v>0</v>
      </c>
      <c r="AH231" s="11">
        <v>0</v>
      </c>
      <c r="AI231" s="11">
        <v>0</v>
      </c>
      <c r="AJ231" s="22">
        <v>0</v>
      </c>
      <c r="AK231" s="21">
        <v>0</v>
      </c>
      <c r="AL231" s="11">
        <f t="shared" si="93"/>
        <v>0</v>
      </c>
      <c r="AM231" s="11">
        <v>0</v>
      </c>
      <c r="AN231" s="11">
        <v>0</v>
      </c>
      <c r="AO231" s="11">
        <v>0</v>
      </c>
      <c r="AP231" s="22">
        <v>0</v>
      </c>
      <c r="AQ231" s="21">
        <v>0</v>
      </c>
      <c r="AR231" s="11">
        <f t="shared" si="94"/>
        <v>0</v>
      </c>
      <c r="AS231" s="11">
        <v>0</v>
      </c>
      <c r="AT231" s="11">
        <v>0</v>
      </c>
      <c r="AU231" s="11">
        <v>0</v>
      </c>
      <c r="AV231" s="18">
        <v>0</v>
      </c>
      <c r="AW231" s="58"/>
    </row>
    <row r="232" spans="2:49" hidden="1" outlineLevel="1">
      <c r="B232" s="27" t="s">
        <v>384</v>
      </c>
      <c r="C232" s="21">
        <f t="shared" si="81"/>
        <v>259.52000000000004</v>
      </c>
      <c r="D232" s="36">
        <f t="shared" si="82"/>
        <v>0</v>
      </c>
      <c r="E232" s="36">
        <f t="shared" si="83"/>
        <v>0</v>
      </c>
      <c r="F232" s="36">
        <f t="shared" si="84"/>
        <v>0</v>
      </c>
      <c r="G232" s="36">
        <f t="shared" si="85"/>
        <v>0</v>
      </c>
      <c r="H232" s="36">
        <f t="shared" si="86"/>
        <v>0</v>
      </c>
      <c r="I232" s="47">
        <f t="shared" si="87"/>
        <v>0</v>
      </c>
      <c r="J232" s="40"/>
      <c r="K232" s="21">
        <v>234.86</v>
      </c>
      <c r="L232" s="11">
        <f t="shared" si="88"/>
        <v>24.66</v>
      </c>
      <c r="M232" s="11">
        <v>0</v>
      </c>
      <c r="N232" s="11">
        <v>0</v>
      </c>
      <c r="O232" s="22">
        <v>24.66</v>
      </c>
      <c r="P232" s="21">
        <v>0</v>
      </c>
      <c r="Q232" s="11">
        <f t="shared" si="89"/>
        <v>0</v>
      </c>
      <c r="R232" s="11">
        <v>0</v>
      </c>
      <c r="S232" s="11">
        <v>0</v>
      </c>
      <c r="T232" s="22">
        <v>0</v>
      </c>
      <c r="U232" s="21">
        <v>0</v>
      </c>
      <c r="V232" s="11">
        <f t="shared" si="90"/>
        <v>0</v>
      </c>
      <c r="W232" s="11">
        <v>0</v>
      </c>
      <c r="X232" s="22">
        <v>0</v>
      </c>
      <c r="Y232" s="21">
        <v>0</v>
      </c>
      <c r="Z232" s="11">
        <f t="shared" si="91"/>
        <v>0</v>
      </c>
      <c r="AA232" s="11">
        <v>0</v>
      </c>
      <c r="AB232" s="11">
        <v>0</v>
      </c>
      <c r="AC232" s="11">
        <v>0</v>
      </c>
      <c r="AD232" s="22">
        <v>0</v>
      </c>
      <c r="AE232" s="21">
        <v>0</v>
      </c>
      <c r="AF232" s="11">
        <f t="shared" si="92"/>
        <v>0</v>
      </c>
      <c r="AG232" s="11">
        <v>0</v>
      </c>
      <c r="AH232" s="11">
        <v>0</v>
      </c>
      <c r="AI232" s="11">
        <v>0</v>
      </c>
      <c r="AJ232" s="22">
        <v>0</v>
      </c>
      <c r="AK232" s="21">
        <v>0</v>
      </c>
      <c r="AL232" s="11">
        <f t="shared" si="93"/>
        <v>0</v>
      </c>
      <c r="AM232" s="11">
        <v>0</v>
      </c>
      <c r="AN232" s="11">
        <v>0</v>
      </c>
      <c r="AO232" s="11">
        <v>0</v>
      </c>
      <c r="AP232" s="22">
        <v>0</v>
      </c>
      <c r="AQ232" s="21">
        <v>0</v>
      </c>
      <c r="AR232" s="11">
        <f t="shared" si="94"/>
        <v>0</v>
      </c>
      <c r="AS232" s="11">
        <v>0</v>
      </c>
      <c r="AT232" s="11">
        <v>0</v>
      </c>
      <c r="AU232" s="11">
        <v>0</v>
      </c>
      <c r="AV232" s="18">
        <v>0</v>
      </c>
      <c r="AW232" s="58"/>
    </row>
    <row r="233" spans="2:49" hidden="1" outlineLevel="1">
      <c r="B233" s="27" t="s">
        <v>385</v>
      </c>
      <c r="C233" s="21">
        <f t="shared" si="81"/>
        <v>259.52000000000004</v>
      </c>
      <c r="D233" s="36">
        <f t="shared" si="82"/>
        <v>0</v>
      </c>
      <c r="E233" s="36">
        <f t="shared" si="83"/>
        <v>0</v>
      </c>
      <c r="F233" s="36">
        <f t="shared" si="84"/>
        <v>0</v>
      </c>
      <c r="G233" s="36">
        <f t="shared" si="85"/>
        <v>0</v>
      </c>
      <c r="H233" s="36">
        <f t="shared" si="86"/>
        <v>0</v>
      </c>
      <c r="I233" s="47">
        <f t="shared" si="87"/>
        <v>0</v>
      </c>
      <c r="J233" s="40"/>
      <c r="K233" s="21">
        <v>234.86</v>
      </c>
      <c r="L233" s="11">
        <f t="shared" si="88"/>
        <v>24.66</v>
      </c>
      <c r="M233" s="11">
        <v>0</v>
      </c>
      <c r="N233" s="11">
        <v>0</v>
      </c>
      <c r="O233" s="22">
        <v>24.66</v>
      </c>
      <c r="P233" s="21">
        <v>0</v>
      </c>
      <c r="Q233" s="11">
        <f t="shared" si="89"/>
        <v>0</v>
      </c>
      <c r="R233" s="11">
        <v>0</v>
      </c>
      <c r="S233" s="11">
        <v>0</v>
      </c>
      <c r="T233" s="22">
        <v>0</v>
      </c>
      <c r="U233" s="21">
        <v>0</v>
      </c>
      <c r="V233" s="11">
        <f t="shared" si="90"/>
        <v>0</v>
      </c>
      <c r="W233" s="11">
        <v>0</v>
      </c>
      <c r="X233" s="22">
        <v>0</v>
      </c>
      <c r="Y233" s="21">
        <v>0</v>
      </c>
      <c r="Z233" s="11">
        <f t="shared" si="91"/>
        <v>0</v>
      </c>
      <c r="AA233" s="11">
        <v>0</v>
      </c>
      <c r="AB233" s="11">
        <v>0</v>
      </c>
      <c r="AC233" s="11">
        <v>0</v>
      </c>
      <c r="AD233" s="22">
        <v>0</v>
      </c>
      <c r="AE233" s="21">
        <v>0</v>
      </c>
      <c r="AF233" s="11">
        <f t="shared" si="92"/>
        <v>0</v>
      </c>
      <c r="AG233" s="11">
        <v>0</v>
      </c>
      <c r="AH233" s="11">
        <v>0</v>
      </c>
      <c r="AI233" s="11">
        <v>0</v>
      </c>
      <c r="AJ233" s="22">
        <v>0</v>
      </c>
      <c r="AK233" s="21">
        <v>0</v>
      </c>
      <c r="AL233" s="11">
        <f t="shared" si="93"/>
        <v>0</v>
      </c>
      <c r="AM233" s="11">
        <v>0</v>
      </c>
      <c r="AN233" s="11">
        <v>0</v>
      </c>
      <c r="AO233" s="11">
        <v>0</v>
      </c>
      <c r="AP233" s="22">
        <v>0</v>
      </c>
      <c r="AQ233" s="21">
        <v>0</v>
      </c>
      <c r="AR233" s="11">
        <f t="shared" si="94"/>
        <v>0</v>
      </c>
      <c r="AS233" s="11">
        <v>0</v>
      </c>
      <c r="AT233" s="11">
        <v>0</v>
      </c>
      <c r="AU233" s="11">
        <v>0</v>
      </c>
      <c r="AV233" s="18">
        <v>0</v>
      </c>
      <c r="AW233" s="58"/>
    </row>
    <row r="234" spans="2:49" hidden="1" outlineLevel="1">
      <c r="B234" s="27" t="s">
        <v>386</v>
      </c>
      <c r="C234" s="21">
        <f t="shared" si="81"/>
        <v>236.51</v>
      </c>
      <c r="D234" s="36">
        <f t="shared" si="82"/>
        <v>0</v>
      </c>
      <c r="E234" s="36">
        <f t="shared" si="83"/>
        <v>0</v>
      </c>
      <c r="F234" s="36">
        <f t="shared" si="84"/>
        <v>0</v>
      </c>
      <c r="G234" s="36">
        <f t="shared" si="85"/>
        <v>0</v>
      </c>
      <c r="H234" s="36">
        <f t="shared" si="86"/>
        <v>0</v>
      </c>
      <c r="I234" s="47">
        <f t="shared" si="87"/>
        <v>0</v>
      </c>
      <c r="J234" s="40"/>
      <c r="K234" s="21">
        <v>236.51</v>
      </c>
      <c r="L234" s="11">
        <f t="shared" si="88"/>
        <v>0</v>
      </c>
      <c r="M234" s="11">
        <v>0</v>
      </c>
      <c r="N234" s="11">
        <v>0</v>
      </c>
      <c r="O234" s="22">
        <v>0</v>
      </c>
      <c r="P234" s="21">
        <v>0</v>
      </c>
      <c r="Q234" s="11">
        <f t="shared" si="89"/>
        <v>0</v>
      </c>
      <c r="R234" s="11">
        <v>0</v>
      </c>
      <c r="S234" s="11">
        <v>0</v>
      </c>
      <c r="T234" s="22">
        <v>0</v>
      </c>
      <c r="U234" s="21">
        <v>0</v>
      </c>
      <c r="V234" s="11">
        <f t="shared" si="90"/>
        <v>0</v>
      </c>
      <c r="W234" s="11">
        <v>0</v>
      </c>
      <c r="X234" s="22">
        <v>0</v>
      </c>
      <c r="Y234" s="21">
        <v>0</v>
      </c>
      <c r="Z234" s="11">
        <f t="shared" si="91"/>
        <v>0</v>
      </c>
      <c r="AA234" s="11">
        <v>0</v>
      </c>
      <c r="AB234" s="11">
        <v>0</v>
      </c>
      <c r="AC234" s="11">
        <v>0</v>
      </c>
      <c r="AD234" s="22">
        <v>0</v>
      </c>
      <c r="AE234" s="21">
        <v>0</v>
      </c>
      <c r="AF234" s="11">
        <f t="shared" si="92"/>
        <v>0</v>
      </c>
      <c r="AG234" s="11">
        <v>0</v>
      </c>
      <c r="AH234" s="11">
        <v>0</v>
      </c>
      <c r="AI234" s="11">
        <v>0</v>
      </c>
      <c r="AJ234" s="22">
        <v>0</v>
      </c>
      <c r="AK234" s="21">
        <v>0</v>
      </c>
      <c r="AL234" s="11">
        <f t="shared" si="93"/>
        <v>0</v>
      </c>
      <c r="AM234" s="11">
        <v>0</v>
      </c>
      <c r="AN234" s="11">
        <v>0</v>
      </c>
      <c r="AO234" s="11">
        <v>0</v>
      </c>
      <c r="AP234" s="22">
        <v>0</v>
      </c>
      <c r="AQ234" s="21">
        <v>0</v>
      </c>
      <c r="AR234" s="11">
        <f t="shared" si="94"/>
        <v>0</v>
      </c>
      <c r="AS234" s="11">
        <v>0</v>
      </c>
      <c r="AT234" s="11">
        <v>0</v>
      </c>
      <c r="AU234" s="11">
        <v>0</v>
      </c>
      <c r="AV234" s="18">
        <v>0</v>
      </c>
      <c r="AW234" s="58"/>
    </row>
    <row r="235" spans="2:49" hidden="1" outlineLevel="1">
      <c r="B235" s="27" t="s">
        <v>387</v>
      </c>
      <c r="C235" s="21">
        <f t="shared" si="81"/>
        <v>239.51999999999998</v>
      </c>
      <c r="D235" s="36">
        <f t="shared" si="82"/>
        <v>0</v>
      </c>
      <c r="E235" s="36">
        <f t="shared" si="83"/>
        <v>0</v>
      </c>
      <c r="F235" s="36">
        <f t="shared" si="84"/>
        <v>0</v>
      </c>
      <c r="G235" s="36">
        <f t="shared" si="85"/>
        <v>0</v>
      </c>
      <c r="H235" s="36">
        <f t="shared" si="86"/>
        <v>0</v>
      </c>
      <c r="I235" s="47">
        <f t="shared" si="87"/>
        <v>0</v>
      </c>
      <c r="J235" s="40"/>
      <c r="K235" s="21">
        <v>214.85999999999999</v>
      </c>
      <c r="L235" s="11">
        <f t="shared" si="88"/>
        <v>24.66</v>
      </c>
      <c r="M235" s="11">
        <v>0</v>
      </c>
      <c r="N235" s="11">
        <v>0</v>
      </c>
      <c r="O235" s="22">
        <v>24.66</v>
      </c>
      <c r="P235" s="21">
        <v>0</v>
      </c>
      <c r="Q235" s="11">
        <f t="shared" si="89"/>
        <v>0</v>
      </c>
      <c r="R235" s="11">
        <v>0</v>
      </c>
      <c r="S235" s="11">
        <v>0</v>
      </c>
      <c r="T235" s="22">
        <v>0</v>
      </c>
      <c r="U235" s="21">
        <v>0</v>
      </c>
      <c r="V235" s="11">
        <f t="shared" si="90"/>
        <v>0</v>
      </c>
      <c r="W235" s="11">
        <v>0</v>
      </c>
      <c r="X235" s="22">
        <v>0</v>
      </c>
      <c r="Y235" s="21">
        <v>0</v>
      </c>
      <c r="Z235" s="11">
        <f t="shared" si="91"/>
        <v>0</v>
      </c>
      <c r="AA235" s="11">
        <v>0</v>
      </c>
      <c r="AB235" s="11">
        <v>0</v>
      </c>
      <c r="AC235" s="11">
        <v>0</v>
      </c>
      <c r="AD235" s="22">
        <v>0</v>
      </c>
      <c r="AE235" s="21">
        <v>0</v>
      </c>
      <c r="AF235" s="11">
        <f t="shared" si="92"/>
        <v>0</v>
      </c>
      <c r="AG235" s="11">
        <v>0</v>
      </c>
      <c r="AH235" s="11">
        <v>0</v>
      </c>
      <c r="AI235" s="11">
        <v>0</v>
      </c>
      <c r="AJ235" s="22">
        <v>0</v>
      </c>
      <c r="AK235" s="21">
        <v>0</v>
      </c>
      <c r="AL235" s="11">
        <f t="shared" si="93"/>
        <v>0</v>
      </c>
      <c r="AM235" s="11">
        <v>0</v>
      </c>
      <c r="AN235" s="11">
        <v>0</v>
      </c>
      <c r="AO235" s="11">
        <v>0</v>
      </c>
      <c r="AP235" s="22">
        <v>0</v>
      </c>
      <c r="AQ235" s="21">
        <v>0</v>
      </c>
      <c r="AR235" s="11">
        <f t="shared" si="94"/>
        <v>0</v>
      </c>
      <c r="AS235" s="11">
        <v>0</v>
      </c>
      <c r="AT235" s="11">
        <v>0</v>
      </c>
      <c r="AU235" s="11">
        <v>0</v>
      </c>
      <c r="AV235" s="18">
        <v>0</v>
      </c>
      <c r="AW235" s="58"/>
    </row>
    <row r="236" spans="2:49" hidden="1" outlineLevel="1">
      <c r="B236" s="27" t="s">
        <v>388</v>
      </c>
      <c r="C236" s="21">
        <f t="shared" si="81"/>
        <v>239.51999999999998</v>
      </c>
      <c r="D236" s="36">
        <f t="shared" si="82"/>
        <v>0</v>
      </c>
      <c r="E236" s="36">
        <f t="shared" si="83"/>
        <v>0</v>
      </c>
      <c r="F236" s="36">
        <f t="shared" si="84"/>
        <v>0</v>
      </c>
      <c r="G236" s="36">
        <f t="shared" si="85"/>
        <v>0</v>
      </c>
      <c r="H236" s="36">
        <f t="shared" si="86"/>
        <v>0</v>
      </c>
      <c r="I236" s="47">
        <f t="shared" si="87"/>
        <v>0</v>
      </c>
      <c r="J236" s="40"/>
      <c r="K236" s="21">
        <v>214.85999999999999</v>
      </c>
      <c r="L236" s="11">
        <f t="shared" si="88"/>
        <v>24.66</v>
      </c>
      <c r="M236" s="11">
        <v>0</v>
      </c>
      <c r="N236" s="11">
        <v>0</v>
      </c>
      <c r="O236" s="22">
        <v>24.66</v>
      </c>
      <c r="P236" s="21">
        <v>0</v>
      </c>
      <c r="Q236" s="11">
        <f t="shared" si="89"/>
        <v>0</v>
      </c>
      <c r="R236" s="11">
        <v>0</v>
      </c>
      <c r="S236" s="11">
        <v>0</v>
      </c>
      <c r="T236" s="22">
        <v>0</v>
      </c>
      <c r="U236" s="21">
        <v>0</v>
      </c>
      <c r="V236" s="11">
        <f t="shared" si="90"/>
        <v>0</v>
      </c>
      <c r="W236" s="11">
        <v>0</v>
      </c>
      <c r="X236" s="22">
        <v>0</v>
      </c>
      <c r="Y236" s="21">
        <v>0</v>
      </c>
      <c r="Z236" s="11">
        <f t="shared" si="91"/>
        <v>0</v>
      </c>
      <c r="AA236" s="11">
        <v>0</v>
      </c>
      <c r="AB236" s="11">
        <v>0</v>
      </c>
      <c r="AC236" s="11">
        <v>0</v>
      </c>
      <c r="AD236" s="22">
        <v>0</v>
      </c>
      <c r="AE236" s="21">
        <v>0</v>
      </c>
      <c r="AF236" s="11">
        <f t="shared" si="92"/>
        <v>0</v>
      </c>
      <c r="AG236" s="11">
        <v>0</v>
      </c>
      <c r="AH236" s="11">
        <v>0</v>
      </c>
      <c r="AI236" s="11">
        <v>0</v>
      </c>
      <c r="AJ236" s="22">
        <v>0</v>
      </c>
      <c r="AK236" s="21">
        <v>0</v>
      </c>
      <c r="AL236" s="11">
        <f t="shared" si="93"/>
        <v>0</v>
      </c>
      <c r="AM236" s="11">
        <v>0</v>
      </c>
      <c r="AN236" s="11">
        <v>0</v>
      </c>
      <c r="AO236" s="11">
        <v>0</v>
      </c>
      <c r="AP236" s="22">
        <v>0</v>
      </c>
      <c r="AQ236" s="21">
        <v>0</v>
      </c>
      <c r="AR236" s="11">
        <f t="shared" si="94"/>
        <v>0</v>
      </c>
      <c r="AS236" s="11">
        <v>0</v>
      </c>
      <c r="AT236" s="11">
        <v>0</v>
      </c>
      <c r="AU236" s="11">
        <v>0</v>
      </c>
      <c r="AV236" s="18">
        <v>0</v>
      </c>
      <c r="AW236" s="58"/>
    </row>
    <row r="237" spans="2:49" hidden="1" outlineLevel="1">
      <c r="B237" s="27" t="s">
        <v>389</v>
      </c>
      <c r="C237" s="21">
        <f t="shared" si="81"/>
        <v>236.51</v>
      </c>
      <c r="D237" s="36">
        <f t="shared" si="82"/>
        <v>0</v>
      </c>
      <c r="E237" s="36">
        <f t="shared" si="83"/>
        <v>0</v>
      </c>
      <c r="F237" s="36">
        <f t="shared" si="84"/>
        <v>0</v>
      </c>
      <c r="G237" s="36">
        <f t="shared" si="85"/>
        <v>0</v>
      </c>
      <c r="H237" s="36">
        <f t="shared" si="86"/>
        <v>0</v>
      </c>
      <c r="I237" s="47">
        <f t="shared" si="87"/>
        <v>0</v>
      </c>
      <c r="J237" s="40"/>
      <c r="K237" s="21">
        <v>236.51</v>
      </c>
      <c r="L237" s="11">
        <f t="shared" si="88"/>
        <v>0</v>
      </c>
      <c r="M237" s="11">
        <v>0</v>
      </c>
      <c r="N237" s="11">
        <v>0</v>
      </c>
      <c r="O237" s="22">
        <v>0</v>
      </c>
      <c r="P237" s="21">
        <v>0</v>
      </c>
      <c r="Q237" s="11">
        <f t="shared" si="89"/>
        <v>0</v>
      </c>
      <c r="R237" s="11">
        <v>0</v>
      </c>
      <c r="S237" s="11">
        <v>0</v>
      </c>
      <c r="T237" s="22">
        <v>0</v>
      </c>
      <c r="U237" s="21">
        <v>0</v>
      </c>
      <c r="V237" s="11">
        <f t="shared" si="90"/>
        <v>0</v>
      </c>
      <c r="W237" s="11">
        <v>0</v>
      </c>
      <c r="X237" s="22">
        <v>0</v>
      </c>
      <c r="Y237" s="21">
        <v>0</v>
      </c>
      <c r="Z237" s="11">
        <f t="shared" si="91"/>
        <v>0</v>
      </c>
      <c r="AA237" s="11">
        <v>0</v>
      </c>
      <c r="AB237" s="11">
        <v>0</v>
      </c>
      <c r="AC237" s="11">
        <v>0</v>
      </c>
      <c r="AD237" s="22">
        <v>0</v>
      </c>
      <c r="AE237" s="21">
        <v>0</v>
      </c>
      <c r="AF237" s="11">
        <f t="shared" si="92"/>
        <v>0</v>
      </c>
      <c r="AG237" s="11">
        <v>0</v>
      </c>
      <c r="AH237" s="11">
        <v>0</v>
      </c>
      <c r="AI237" s="11">
        <v>0</v>
      </c>
      <c r="AJ237" s="22">
        <v>0</v>
      </c>
      <c r="AK237" s="21">
        <v>0</v>
      </c>
      <c r="AL237" s="11">
        <f t="shared" si="93"/>
        <v>0</v>
      </c>
      <c r="AM237" s="11">
        <v>0</v>
      </c>
      <c r="AN237" s="11">
        <v>0</v>
      </c>
      <c r="AO237" s="11">
        <v>0</v>
      </c>
      <c r="AP237" s="22">
        <v>0</v>
      </c>
      <c r="AQ237" s="21">
        <v>0</v>
      </c>
      <c r="AR237" s="11">
        <f t="shared" si="94"/>
        <v>0</v>
      </c>
      <c r="AS237" s="11">
        <v>0</v>
      </c>
      <c r="AT237" s="11">
        <v>0</v>
      </c>
      <c r="AU237" s="11">
        <v>0</v>
      </c>
      <c r="AV237" s="18">
        <v>0</v>
      </c>
      <c r="AW237" s="58"/>
    </row>
    <row r="238" spans="2:49" hidden="1" outlineLevel="1">
      <c r="B238" s="27" t="s">
        <v>390</v>
      </c>
      <c r="C238" s="21">
        <f t="shared" si="81"/>
        <v>239.51999999999998</v>
      </c>
      <c r="D238" s="36">
        <f t="shared" si="82"/>
        <v>0</v>
      </c>
      <c r="E238" s="36">
        <f t="shared" si="83"/>
        <v>0</v>
      </c>
      <c r="F238" s="36">
        <f t="shared" si="84"/>
        <v>0</v>
      </c>
      <c r="G238" s="36">
        <f t="shared" si="85"/>
        <v>0</v>
      </c>
      <c r="H238" s="36">
        <f t="shared" si="86"/>
        <v>0</v>
      </c>
      <c r="I238" s="47">
        <f t="shared" si="87"/>
        <v>0</v>
      </c>
      <c r="J238" s="40"/>
      <c r="K238" s="21">
        <v>214.85999999999999</v>
      </c>
      <c r="L238" s="11">
        <f t="shared" si="88"/>
        <v>24.66</v>
      </c>
      <c r="M238" s="11">
        <v>0</v>
      </c>
      <c r="N238" s="11">
        <v>0</v>
      </c>
      <c r="O238" s="22">
        <v>24.66</v>
      </c>
      <c r="P238" s="21">
        <v>0</v>
      </c>
      <c r="Q238" s="11">
        <f t="shared" si="89"/>
        <v>0</v>
      </c>
      <c r="R238" s="11">
        <v>0</v>
      </c>
      <c r="S238" s="11">
        <v>0</v>
      </c>
      <c r="T238" s="22">
        <v>0</v>
      </c>
      <c r="U238" s="21">
        <v>0</v>
      </c>
      <c r="V238" s="11">
        <f t="shared" si="90"/>
        <v>0</v>
      </c>
      <c r="W238" s="11">
        <v>0</v>
      </c>
      <c r="X238" s="22">
        <v>0</v>
      </c>
      <c r="Y238" s="21">
        <v>0</v>
      </c>
      <c r="Z238" s="11">
        <f t="shared" si="91"/>
        <v>0</v>
      </c>
      <c r="AA238" s="11">
        <v>0</v>
      </c>
      <c r="AB238" s="11">
        <v>0</v>
      </c>
      <c r="AC238" s="11">
        <v>0</v>
      </c>
      <c r="AD238" s="22">
        <v>0</v>
      </c>
      <c r="AE238" s="21">
        <v>0</v>
      </c>
      <c r="AF238" s="11">
        <f t="shared" si="92"/>
        <v>0</v>
      </c>
      <c r="AG238" s="11">
        <v>0</v>
      </c>
      <c r="AH238" s="11">
        <v>0</v>
      </c>
      <c r="AI238" s="11">
        <v>0</v>
      </c>
      <c r="AJ238" s="22">
        <v>0</v>
      </c>
      <c r="AK238" s="21">
        <v>0</v>
      </c>
      <c r="AL238" s="11">
        <f t="shared" si="93"/>
        <v>0</v>
      </c>
      <c r="AM238" s="11">
        <v>0</v>
      </c>
      <c r="AN238" s="11">
        <v>0</v>
      </c>
      <c r="AO238" s="11">
        <v>0</v>
      </c>
      <c r="AP238" s="22">
        <v>0</v>
      </c>
      <c r="AQ238" s="21">
        <v>0</v>
      </c>
      <c r="AR238" s="11">
        <f t="shared" si="94"/>
        <v>0</v>
      </c>
      <c r="AS238" s="11">
        <v>0</v>
      </c>
      <c r="AT238" s="11">
        <v>0</v>
      </c>
      <c r="AU238" s="11">
        <v>0</v>
      </c>
      <c r="AV238" s="18">
        <v>0</v>
      </c>
      <c r="AW238" s="58"/>
    </row>
    <row r="239" spans="2:49" hidden="1" outlineLevel="1">
      <c r="B239" s="27" t="s">
        <v>391</v>
      </c>
      <c r="C239" s="21">
        <f t="shared" si="81"/>
        <v>255.84</v>
      </c>
      <c r="D239" s="36">
        <f t="shared" si="82"/>
        <v>0</v>
      </c>
      <c r="E239" s="36">
        <f t="shared" si="83"/>
        <v>0</v>
      </c>
      <c r="F239" s="36">
        <f t="shared" si="84"/>
        <v>0</v>
      </c>
      <c r="G239" s="36">
        <f t="shared" si="85"/>
        <v>0</v>
      </c>
      <c r="H239" s="36">
        <f t="shared" si="86"/>
        <v>0</v>
      </c>
      <c r="I239" s="47">
        <f t="shared" si="87"/>
        <v>0</v>
      </c>
      <c r="J239" s="40"/>
      <c r="K239" s="21">
        <v>239.99</v>
      </c>
      <c r="L239" s="11">
        <f t="shared" si="88"/>
        <v>15.85</v>
      </c>
      <c r="M239" s="11">
        <v>0</v>
      </c>
      <c r="N239" s="11">
        <v>0</v>
      </c>
      <c r="O239" s="22">
        <v>15.85</v>
      </c>
      <c r="P239" s="21">
        <v>0</v>
      </c>
      <c r="Q239" s="11">
        <f t="shared" si="89"/>
        <v>0</v>
      </c>
      <c r="R239" s="11">
        <v>0</v>
      </c>
      <c r="S239" s="11">
        <v>0</v>
      </c>
      <c r="T239" s="22">
        <v>0</v>
      </c>
      <c r="U239" s="21">
        <v>0</v>
      </c>
      <c r="V239" s="11">
        <f t="shared" si="90"/>
        <v>0</v>
      </c>
      <c r="W239" s="11">
        <v>0</v>
      </c>
      <c r="X239" s="22">
        <v>0</v>
      </c>
      <c r="Y239" s="21">
        <v>0</v>
      </c>
      <c r="Z239" s="11">
        <f t="shared" si="91"/>
        <v>0</v>
      </c>
      <c r="AA239" s="11">
        <v>0</v>
      </c>
      <c r="AB239" s="11">
        <v>0</v>
      </c>
      <c r="AC239" s="11">
        <v>0</v>
      </c>
      <c r="AD239" s="22">
        <v>0</v>
      </c>
      <c r="AE239" s="21">
        <v>0</v>
      </c>
      <c r="AF239" s="11">
        <f t="shared" si="92"/>
        <v>0</v>
      </c>
      <c r="AG239" s="11">
        <v>0</v>
      </c>
      <c r="AH239" s="11">
        <v>0</v>
      </c>
      <c r="AI239" s="11">
        <v>0</v>
      </c>
      <c r="AJ239" s="22">
        <v>0</v>
      </c>
      <c r="AK239" s="21">
        <v>0</v>
      </c>
      <c r="AL239" s="11">
        <f t="shared" si="93"/>
        <v>0</v>
      </c>
      <c r="AM239" s="11">
        <v>0</v>
      </c>
      <c r="AN239" s="11">
        <v>0</v>
      </c>
      <c r="AO239" s="11">
        <v>0</v>
      </c>
      <c r="AP239" s="22">
        <v>0</v>
      </c>
      <c r="AQ239" s="21">
        <v>0</v>
      </c>
      <c r="AR239" s="11">
        <f t="shared" si="94"/>
        <v>0</v>
      </c>
      <c r="AS239" s="11">
        <v>0</v>
      </c>
      <c r="AT239" s="11">
        <v>0</v>
      </c>
      <c r="AU239" s="11">
        <v>0</v>
      </c>
      <c r="AV239" s="18">
        <v>0</v>
      </c>
      <c r="AW239" s="58"/>
    </row>
    <row r="240" spans="2:49" hidden="1" outlineLevel="1">
      <c r="B240" s="27" t="s">
        <v>392</v>
      </c>
      <c r="C240" s="21">
        <f t="shared" si="81"/>
        <v>253.81</v>
      </c>
      <c r="D240" s="36">
        <f t="shared" si="82"/>
        <v>0</v>
      </c>
      <c r="E240" s="36">
        <f t="shared" si="83"/>
        <v>0</v>
      </c>
      <c r="F240" s="36">
        <f t="shared" si="84"/>
        <v>0</v>
      </c>
      <c r="G240" s="36">
        <f t="shared" si="85"/>
        <v>0</v>
      </c>
      <c r="H240" s="36">
        <f t="shared" si="86"/>
        <v>0</v>
      </c>
      <c r="I240" s="47">
        <f t="shared" si="87"/>
        <v>0</v>
      </c>
      <c r="J240" s="40"/>
      <c r="K240" s="21">
        <v>253.81</v>
      </c>
      <c r="L240" s="11">
        <f t="shared" si="88"/>
        <v>0</v>
      </c>
      <c r="M240" s="11">
        <v>0</v>
      </c>
      <c r="N240" s="11">
        <v>0</v>
      </c>
      <c r="O240" s="22">
        <v>0</v>
      </c>
      <c r="P240" s="21">
        <v>0</v>
      </c>
      <c r="Q240" s="11">
        <f t="shared" si="89"/>
        <v>0</v>
      </c>
      <c r="R240" s="11">
        <v>0</v>
      </c>
      <c r="S240" s="11">
        <v>0</v>
      </c>
      <c r="T240" s="22">
        <v>0</v>
      </c>
      <c r="U240" s="21">
        <v>0</v>
      </c>
      <c r="V240" s="11">
        <f t="shared" si="90"/>
        <v>0</v>
      </c>
      <c r="W240" s="11">
        <v>0</v>
      </c>
      <c r="X240" s="22">
        <v>0</v>
      </c>
      <c r="Y240" s="21">
        <v>0</v>
      </c>
      <c r="Z240" s="11">
        <f t="shared" si="91"/>
        <v>0</v>
      </c>
      <c r="AA240" s="11">
        <v>0</v>
      </c>
      <c r="AB240" s="11">
        <v>0</v>
      </c>
      <c r="AC240" s="11">
        <v>0</v>
      </c>
      <c r="AD240" s="22">
        <v>0</v>
      </c>
      <c r="AE240" s="21">
        <v>0</v>
      </c>
      <c r="AF240" s="11">
        <f t="shared" si="92"/>
        <v>0</v>
      </c>
      <c r="AG240" s="11">
        <v>0</v>
      </c>
      <c r="AH240" s="11">
        <v>0</v>
      </c>
      <c r="AI240" s="11">
        <v>0</v>
      </c>
      <c r="AJ240" s="22">
        <v>0</v>
      </c>
      <c r="AK240" s="21">
        <v>0</v>
      </c>
      <c r="AL240" s="11">
        <f t="shared" si="93"/>
        <v>0</v>
      </c>
      <c r="AM240" s="11">
        <v>0</v>
      </c>
      <c r="AN240" s="11">
        <v>0</v>
      </c>
      <c r="AO240" s="11">
        <v>0</v>
      </c>
      <c r="AP240" s="22">
        <v>0</v>
      </c>
      <c r="AQ240" s="21">
        <v>0</v>
      </c>
      <c r="AR240" s="11">
        <f t="shared" si="94"/>
        <v>0</v>
      </c>
      <c r="AS240" s="11">
        <v>0</v>
      </c>
      <c r="AT240" s="11">
        <v>0</v>
      </c>
      <c r="AU240" s="11">
        <v>0</v>
      </c>
      <c r="AV240" s="18">
        <v>0</v>
      </c>
      <c r="AW240" s="58"/>
    </row>
    <row r="241" spans="2:49" hidden="1" outlineLevel="1">
      <c r="B241" s="27" t="s">
        <v>393</v>
      </c>
      <c r="C241" s="21">
        <f t="shared" si="81"/>
        <v>253.81</v>
      </c>
      <c r="D241" s="36">
        <f t="shared" si="82"/>
        <v>0</v>
      </c>
      <c r="E241" s="36">
        <f t="shared" si="83"/>
        <v>0</v>
      </c>
      <c r="F241" s="36">
        <f t="shared" si="84"/>
        <v>0</v>
      </c>
      <c r="G241" s="36">
        <f t="shared" si="85"/>
        <v>0</v>
      </c>
      <c r="H241" s="36">
        <f t="shared" si="86"/>
        <v>0</v>
      </c>
      <c r="I241" s="47">
        <f t="shared" si="87"/>
        <v>0</v>
      </c>
      <c r="J241" s="40"/>
      <c r="K241" s="21">
        <v>253.81</v>
      </c>
      <c r="L241" s="11">
        <f t="shared" si="88"/>
        <v>0</v>
      </c>
      <c r="M241" s="11">
        <v>0</v>
      </c>
      <c r="N241" s="11">
        <v>0</v>
      </c>
      <c r="O241" s="22">
        <v>0</v>
      </c>
      <c r="P241" s="21">
        <v>0</v>
      </c>
      <c r="Q241" s="11">
        <f t="shared" si="89"/>
        <v>0</v>
      </c>
      <c r="R241" s="11">
        <v>0</v>
      </c>
      <c r="S241" s="11">
        <v>0</v>
      </c>
      <c r="T241" s="22">
        <v>0</v>
      </c>
      <c r="U241" s="21">
        <v>0</v>
      </c>
      <c r="V241" s="11">
        <f t="shared" si="90"/>
        <v>0</v>
      </c>
      <c r="W241" s="11">
        <v>0</v>
      </c>
      <c r="X241" s="22">
        <v>0</v>
      </c>
      <c r="Y241" s="21">
        <v>0</v>
      </c>
      <c r="Z241" s="11">
        <f t="shared" si="91"/>
        <v>0</v>
      </c>
      <c r="AA241" s="11">
        <v>0</v>
      </c>
      <c r="AB241" s="11">
        <v>0</v>
      </c>
      <c r="AC241" s="11">
        <v>0</v>
      </c>
      <c r="AD241" s="22">
        <v>0</v>
      </c>
      <c r="AE241" s="21">
        <v>0</v>
      </c>
      <c r="AF241" s="11">
        <f t="shared" si="92"/>
        <v>0</v>
      </c>
      <c r="AG241" s="11">
        <v>0</v>
      </c>
      <c r="AH241" s="11">
        <v>0</v>
      </c>
      <c r="AI241" s="11">
        <v>0</v>
      </c>
      <c r="AJ241" s="22">
        <v>0</v>
      </c>
      <c r="AK241" s="21">
        <v>0</v>
      </c>
      <c r="AL241" s="11">
        <f t="shared" si="93"/>
        <v>0</v>
      </c>
      <c r="AM241" s="11">
        <v>0</v>
      </c>
      <c r="AN241" s="11">
        <v>0</v>
      </c>
      <c r="AO241" s="11">
        <v>0</v>
      </c>
      <c r="AP241" s="22">
        <v>0</v>
      </c>
      <c r="AQ241" s="21">
        <v>0</v>
      </c>
      <c r="AR241" s="11">
        <f t="shared" si="94"/>
        <v>0</v>
      </c>
      <c r="AS241" s="11">
        <v>0</v>
      </c>
      <c r="AT241" s="11">
        <v>0</v>
      </c>
      <c r="AU241" s="11">
        <v>0</v>
      </c>
      <c r="AV241" s="18">
        <v>0</v>
      </c>
      <c r="AW241" s="58"/>
    </row>
    <row r="242" spans="2:49" hidden="1" outlineLevel="1">
      <c r="B242" s="27" t="s">
        <v>394</v>
      </c>
      <c r="C242" s="21">
        <f t="shared" si="81"/>
        <v>239.51999999999998</v>
      </c>
      <c r="D242" s="36">
        <f t="shared" si="82"/>
        <v>0</v>
      </c>
      <c r="E242" s="36">
        <f t="shared" si="83"/>
        <v>0</v>
      </c>
      <c r="F242" s="36">
        <f t="shared" si="84"/>
        <v>0</v>
      </c>
      <c r="G242" s="36">
        <f t="shared" si="85"/>
        <v>0</v>
      </c>
      <c r="H242" s="36">
        <f t="shared" si="86"/>
        <v>0</v>
      </c>
      <c r="I242" s="47">
        <f t="shared" si="87"/>
        <v>0</v>
      </c>
      <c r="J242" s="40"/>
      <c r="K242" s="21">
        <v>214.85999999999999</v>
      </c>
      <c r="L242" s="11">
        <f t="shared" si="88"/>
        <v>24.66</v>
      </c>
      <c r="M242" s="11">
        <v>0</v>
      </c>
      <c r="N242" s="11">
        <v>0</v>
      </c>
      <c r="O242" s="22">
        <v>24.66</v>
      </c>
      <c r="P242" s="21">
        <v>0</v>
      </c>
      <c r="Q242" s="11">
        <f t="shared" si="89"/>
        <v>0</v>
      </c>
      <c r="R242" s="11">
        <v>0</v>
      </c>
      <c r="S242" s="11">
        <v>0</v>
      </c>
      <c r="T242" s="22">
        <v>0</v>
      </c>
      <c r="U242" s="21">
        <v>0</v>
      </c>
      <c r="V242" s="11">
        <f t="shared" si="90"/>
        <v>0</v>
      </c>
      <c r="W242" s="11">
        <v>0</v>
      </c>
      <c r="X242" s="22">
        <v>0</v>
      </c>
      <c r="Y242" s="21">
        <v>0</v>
      </c>
      <c r="Z242" s="11">
        <f t="shared" si="91"/>
        <v>0</v>
      </c>
      <c r="AA242" s="11">
        <v>0</v>
      </c>
      <c r="AB242" s="11">
        <v>0</v>
      </c>
      <c r="AC242" s="11">
        <v>0</v>
      </c>
      <c r="AD242" s="22">
        <v>0</v>
      </c>
      <c r="AE242" s="21">
        <v>0</v>
      </c>
      <c r="AF242" s="11">
        <f t="shared" si="92"/>
        <v>0</v>
      </c>
      <c r="AG242" s="11">
        <v>0</v>
      </c>
      <c r="AH242" s="11">
        <v>0</v>
      </c>
      <c r="AI242" s="11">
        <v>0</v>
      </c>
      <c r="AJ242" s="22">
        <v>0</v>
      </c>
      <c r="AK242" s="21">
        <v>0</v>
      </c>
      <c r="AL242" s="11">
        <f t="shared" si="93"/>
        <v>0</v>
      </c>
      <c r="AM242" s="11">
        <v>0</v>
      </c>
      <c r="AN242" s="11">
        <v>0</v>
      </c>
      <c r="AO242" s="11">
        <v>0</v>
      </c>
      <c r="AP242" s="22">
        <v>0</v>
      </c>
      <c r="AQ242" s="21">
        <v>0</v>
      </c>
      <c r="AR242" s="11">
        <f t="shared" si="94"/>
        <v>0</v>
      </c>
      <c r="AS242" s="11">
        <v>0</v>
      </c>
      <c r="AT242" s="11">
        <v>0</v>
      </c>
      <c r="AU242" s="11">
        <v>0</v>
      </c>
      <c r="AV242" s="18">
        <v>0</v>
      </c>
      <c r="AW242" s="58"/>
    </row>
    <row r="243" spans="2:49" hidden="1" outlineLevel="1">
      <c r="B243" s="27" t="s">
        <v>395</v>
      </c>
      <c r="C243" s="21">
        <f t="shared" si="81"/>
        <v>253.81</v>
      </c>
      <c r="D243" s="36">
        <f t="shared" si="82"/>
        <v>0</v>
      </c>
      <c r="E243" s="36">
        <f t="shared" si="83"/>
        <v>0</v>
      </c>
      <c r="F243" s="36">
        <f t="shared" si="84"/>
        <v>0</v>
      </c>
      <c r="G243" s="36">
        <f t="shared" si="85"/>
        <v>0</v>
      </c>
      <c r="H243" s="36">
        <f t="shared" si="86"/>
        <v>0</v>
      </c>
      <c r="I243" s="47">
        <f t="shared" si="87"/>
        <v>0</v>
      </c>
      <c r="J243" s="40"/>
      <c r="K243" s="21">
        <v>253.81</v>
      </c>
      <c r="L243" s="11">
        <f t="shared" si="88"/>
        <v>0</v>
      </c>
      <c r="M243" s="11">
        <v>0</v>
      </c>
      <c r="N243" s="11">
        <v>0</v>
      </c>
      <c r="O243" s="22">
        <v>0</v>
      </c>
      <c r="P243" s="21">
        <v>0</v>
      </c>
      <c r="Q243" s="11">
        <f t="shared" si="89"/>
        <v>0</v>
      </c>
      <c r="R243" s="11">
        <v>0</v>
      </c>
      <c r="S243" s="11">
        <v>0</v>
      </c>
      <c r="T243" s="22">
        <v>0</v>
      </c>
      <c r="U243" s="21">
        <v>0</v>
      </c>
      <c r="V243" s="11">
        <f t="shared" si="90"/>
        <v>0</v>
      </c>
      <c r="W243" s="11">
        <v>0</v>
      </c>
      <c r="X243" s="22">
        <v>0</v>
      </c>
      <c r="Y243" s="21">
        <v>0</v>
      </c>
      <c r="Z243" s="11">
        <f t="shared" si="91"/>
        <v>0</v>
      </c>
      <c r="AA243" s="11">
        <v>0</v>
      </c>
      <c r="AB243" s="11">
        <v>0</v>
      </c>
      <c r="AC243" s="11">
        <v>0</v>
      </c>
      <c r="AD243" s="22">
        <v>0</v>
      </c>
      <c r="AE243" s="21">
        <v>0</v>
      </c>
      <c r="AF243" s="11">
        <f t="shared" si="92"/>
        <v>0</v>
      </c>
      <c r="AG243" s="11">
        <v>0</v>
      </c>
      <c r="AH243" s="11">
        <v>0</v>
      </c>
      <c r="AI243" s="11">
        <v>0</v>
      </c>
      <c r="AJ243" s="22">
        <v>0</v>
      </c>
      <c r="AK243" s="21">
        <v>0</v>
      </c>
      <c r="AL243" s="11">
        <f t="shared" si="93"/>
        <v>0</v>
      </c>
      <c r="AM243" s="11">
        <v>0</v>
      </c>
      <c r="AN243" s="11">
        <v>0</v>
      </c>
      <c r="AO243" s="11">
        <v>0</v>
      </c>
      <c r="AP243" s="22">
        <v>0</v>
      </c>
      <c r="AQ243" s="21">
        <v>0</v>
      </c>
      <c r="AR243" s="11">
        <f t="shared" si="94"/>
        <v>0</v>
      </c>
      <c r="AS243" s="11">
        <v>0</v>
      </c>
      <c r="AT243" s="11">
        <v>0</v>
      </c>
      <c r="AU243" s="11">
        <v>0</v>
      </c>
      <c r="AV243" s="18">
        <v>0</v>
      </c>
      <c r="AW243" s="58"/>
    </row>
    <row r="244" spans="2:49" hidden="1" outlineLevel="1">
      <c r="B244" s="27" t="s">
        <v>396</v>
      </c>
      <c r="C244" s="21">
        <f t="shared" si="81"/>
        <v>253.81</v>
      </c>
      <c r="D244" s="36">
        <f t="shared" si="82"/>
        <v>0</v>
      </c>
      <c r="E244" s="36">
        <f t="shared" si="83"/>
        <v>0</v>
      </c>
      <c r="F244" s="36">
        <f t="shared" si="84"/>
        <v>0</v>
      </c>
      <c r="G244" s="36">
        <f t="shared" si="85"/>
        <v>0</v>
      </c>
      <c r="H244" s="36">
        <f t="shared" si="86"/>
        <v>0</v>
      </c>
      <c r="I244" s="47">
        <f t="shared" si="87"/>
        <v>0</v>
      </c>
      <c r="J244" s="40"/>
      <c r="K244" s="21">
        <v>253.81</v>
      </c>
      <c r="L244" s="11">
        <f t="shared" si="88"/>
        <v>0</v>
      </c>
      <c r="M244" s="11">
        <v>0</v>
      </c>
      <c r="N244" s="11">
        <v>0</v>
      </c>
      <c r="O244" s="22">
        <v>0</v>
      </c>
      <c r="P244" s="21">
        <v>0</v>
      </c>
      <c r="Q244" s="11">
        <f t="shared" si="89"/>
        <v>0</v>
      </c>
      <c r="R244" s="11">
        <v>0</v>
      </c>
      <c r="S244" s="11">
        <v>0</v>
      </c>
      <c r="T244" s="22">
        <v>0</v>
      </c>
      <c r="U244" s="21">
        <v>0</v>
      </c>
      <c r="V244" s="11">
        <f t="shared" si="90"/>
        <v>0</v>
      </c>
      <c r="W244" s="11">
        <v>0</v>
      </c>
      <c r="X244" s="22">
        <v>0</v>
      </c>
      <c r="Y244" s="21">
        <v>0</v>
      </c>
      <c r="Z244" s="11">
        <f t="shared" si="91"/>
        <v>0</v>
      </c>
      <c r="AA244" s="11">
        <v>0</v>
      </c>
      <c r="AB244" s="11">
        <v>0</v>
      </c>
      <c r="AC244" s="11">
        <v>0</v>
      </c>
      <c r="AD244" s="22">
        <v>0</v>
      </c>
      <c r="AE244" s="21">
        <v>0</v>
      </c>
      <c r="AF244" s="11">
        <f t="shared" si="92"/>
        <v>0</v>
      </c>
      <c r="AG244" s="11">
        <v>0</v>
      </c>
      <c r="AH244" s="11">
        <v>0</v>
      </c>
      <c r="AI244" s="11">
        <v>0</v>
      </c>
      <c r="AJ244" s="22">
        <v>0</v>
      </c>
      <c r="AK244" s="21">
        <v>0</v>
      </c>
      <c r="AL244" s="11">
        <f t="shared" si="93"/>
        <v>0</v>
      </c>
      <c r="AM244" s="11">
        <v>0</v>
      </c>
      <c r="AN244" s="11">
        <v>0</v>
      </c>
      <c r="AO244" s="11">
        <v>0</v>
      </c>
      <c r="AP244" s="22">
        <v>0</v>
      </c>
      <c r="AQ244" s="21">
        <v>0</v>
      </c>
      <c r="AR244" s="11">
        <f t="shared" si="94"/>
        <v>0</v>
      </c>
      <c r="AS244" s="11">
        <v>0</v>
      </c>
      <c r="AT244" s="11">
        <v>0</v>
      </c>
      <c r="AU244" s="11">
        <v>0</v>
      </c>
      <c r="AV244" s="18">
        <v>0</v>
      </c>
      <c r="AW244" s="58"/>
    </row>
    <row r="245" spans="2:49" hidden="1" outlineLevel="1">
      <c r="B245" s="27" t="s">
        <v>397</v>
      </c>
      <c r="C245" s="21">
        <f t="shared" si="81"/>
        <v>473.56000000000006</v>
      </c>
      <c r="D245" s="36">
        <f t="shared" si="82"/>
        <v>0</v>
      </c>
      <c r="E245" s="36">
        <f t="shared" si="83"/>
        <v>0</v>
      </c>
      <c r="F245" s="36">
        <f t="shared" si="84"/>
        <v>0</v>
      </c>
      <c r="G245" s="36">
        <f t="shared" si="85"/>
        <v>0</v>
      </c>
      <c r="H245" s="36">
        <f t="shared" si="86"/>
        <v>0</v>
      </c>
      <c r="I245" s="47">
        <f t="shared" si="87"/>
        <v>0</v>
      </c>
      <c r="J245" s="40"/>
      <c r="K245" s="21">
        <v>343.42</v>
      </c>
      <c r="L245" s="11">
        <f t="shared" si="88"/>
        <v>130.14000000000001</v>
      </c>
      <c r="M245" s="11">
        <v>0</v>
      </c>
      <c r="N245" s="11">
        <v>0</v>
      </c>
      <c r="O245" s="22">
        <v>130.14000000000001</v>
      </c>
      <c r="P245" s="21">
        <v>0</v>
      </c>
      <c r="Q245" s="11">
        <f t="shared" si="89"/>
        <v>0</v>
      </c>
      <c r="R245" s="11">
        <v>0</v>
      </c>
      <c r="S245" s="11">
        <v>0</v>
      </c>
      <c r="T245" s="22">
        <v>0</v>
      </c>
      <c r="U245" s="21">
        <v>0</v>
      </c>
      <c r="V245" s="11">
        <f t="shared" si="90"/>
        <v>0</v>
      </c>
      <c r="W245" s="11">
        <v>0</v>
      </c>
      <c r="X245" s="22">
        <v>0</v>
      </c>
      <c r="Y245" s="21">
        <v>0</v>
      </c>
      <c r="Z245" s="11">
        <f t="shared" si="91"/>
        <v>0</v>
      </c>
      <c r="AA245" s="11">
        <v>0</v>
      </c>
      <c r="AB245" s="11">
        <v>0</v>
      </c>
      <c r="AC245" s="11">
        <v>0</v>
      </c>
      <c r="AD245" s="22">
        <v>0</v>
      </c>
      <c r="AE245" s="21">
        <v>0</v>
      </c>
      <c r="AF245" s="11">
        <f t="shared" si="92"/>
        <v>0</v>
      </c>
      <c r="AG245" s="11">
        <v>0</v>
      </c>
      <c r="AH245" s="11">
        <v>0</v>
      </c>
      <c r="AI245" s="11">
        <v>0</v>
      </c>
      <c r="AJ245" s="22">
        <v>0</v>
      </c>
      <c r="AK245" s="21">
        <v>0</v>
      </c>
      <c r="AL245" s="11">
        <f t="shared" si="93"/>
        <v>0</v>
      </c>
      <c r="AM245" s="11">
        <v>0</v>
      </c>
      <c r="AN245" s="11">
        <v>0</v>
      </c>
      <c r="AO245" s="11">
        <v>0</v>
      </c>
      <c r="AP245" s="22">
        <v>0</v>
      </c>
      <c r="AQ245" s="21">
        <v>0</v>
      </c>
      <c r="AR245" s="11">
        <f t="shared" si="94"/>
        <v>0</v>
      </c>
      <c r="AS245" s="11">
        <v>0</v>
      </c>
      <c r="AT245" s="11">
        <v>0</v>
      </c>
      <c r="AU245" s="11">
        <v>0</v>
      </c>
      <c r="AV245" s="18">
        <v>0</v>
      </c>
      <c r="AW245" s="58"/>
    </row>
    <row r="246" spans="2:49" hidden="1" outlineLevel="1">
      <c r="B246" s="27" t="s">
        <v>398</v>
      </c>
      <c r="C246" s="21">
        <f t="shared" si="81"/>
        <v>473.56000000000006</v>
      </c>
      <c r="D246" s="36">
        <f t="shared" si="82"/>
        <v>0</v>
      </c>
      <c r="E246" s="36">
        <f t="shared" si="83"/>
        <v>0</v>
      </c>
      <c r="F246" s="36">
        <f t="shared" si="84"/>
        <v>0</v>
      </c>
      <c r="G246" s="36">
        <f t="shared" si="85"/>
        <v>0</v>
      </c>
      <c r="H246" s="36">
        <f t="shared" si="86"/>
        <v>0</v>
      </c>
      <c r="I246" s="47">
        <f t="shared" si="87"/>
        <v>0</v>
      </c>
      <c r="J246" s="40"/>
      <c r="K246" s="21">
        <v>343.42</v>
      </c>
      <c r="L246" s="11">
        <f t="shared" si="88"/>
        <v>130.14000000000001</v>
      </c>
      <c r="M246" s="11">
        <v>0</v>
      </c>
      <c r="N246" s="11">
        <v>0</v>
      </c>
      <c r="O246" s="22">
        <v>130.14000000000001</v>
      </c>
      <c r="P246" s="21">
        <v>0</v>
      </c>
      <c r="Q246" s="11">
        <f t="shared" si="89"/>
        <v>0</v>
      </c>
      <c r="R246" s="11">
        <v>0</v>
      </c>
      <c r="S246" s="11">
        <v>0</v>
      </c>
      <c r="T246" s="22">
        <v>0</v>
      </c>
      <c r="U246" s="21">
        <v>0</v>
      </c>
      <c r="V246" s="11">
        <f t="shared" si="90"/>
        <v>0</v>
      </c>
      <c r="W246" s="11">
        <v>0</v>
      </c>
      <c r="X246" s="22">
        <v>0</v>
      </c>
      <c r="Y246" s="21">
        <v>0</v>
      </c>
      <c r="Z246" s="11">
        <f t="shared" si="91"/>
        <v>0</v>
      </c>
      <c r="AA246" s="11">
        <v>0</v>
      </c>
      <c r="AB246" s="11">
        <v>0</v>
      </c>
      <c r="AC246" s="11">
        <v>0</v>
      </c>
      <c r="AD246" s="22">
        <v>0</v>
      </c>
      <c r="AE246" s="21">
        <v>0</v>
      </c>
      <c r="AF246" s="11">
        <f t="shared" si="92"/>
        <v>0</v>
      </c>
      <c r="AG246" s="11">
        <v>0</v>
      </c>
      <c r="AH246" s="11">
        <v>0</v>
      </c>
      <c r="AI246" s="11">
        <v>0</v>
      </c>
      <c r="AJ246" s="22">
        <v>0</v>
      </c>
      <c r="AK246" s="21">
        <v>0</v>
      </c>
      <c r="AL246" s="11">
        <f t="shared" si="93"/>
        <v>0</v>
      </c>
      <c r="AM246" s="11">
        <v>0</v>
      </c>
      <c r="AN246" s="11">
        <v>0</v>
      </c>
      <c r="AO246" s="11">
        <v>0</v>
      </c>
      <c r="AP246" s="22">
        <v>0</v>
      </c>
      <c r="AQ246" s="21">
        <v>0</v>
      </c>
      <c r="AR246" s="11">
        <f t="shared" si="94"/>
        <v>0</v>
      </c>
      <c r="AS246" s="11">
        <v>0</v>
      </c>
      <c r="AT246" s="11">
        <v>0</v>
      </c>
      <c r="AU246" s="11">
        <v>0</v>
      </c>
      <c r="AV246" s="18">
        <v>0</v>
      </c>
      <c r="AW246" s="58"/>
    </row>
    <row r="247" spans="2:49" hidden="1" outlineLevel="1">
      <c r="B247" s="27" t="s">
        <v>399</v>
      </c>
      <c r="C247" s="21">
        <f t="shared" si="81"/>
        <v>255.84</v>
      </c>
      <c r="D247" s="36">
        <f t="shared" si="82"/>
        <v>0</v>
      </c>
      <c r="E247" s="36">
        <f t="shared" si="83"/>
        <v>0</v>
      </c>
      <c r="F247" s="36">
        <f t="shared" si="84"/>
        <v>0</v>
      </c>
      <c r="G247" s="36">
        <f t="shared" si="85"/>
        <v>0</v>
      </c>
      <c r="H247" s="36">
        <f t="shared" si="86"/>
        <v>0</v>
      </c>
      <c r="I247" s="47">
        <f t="shared" si="87"/>
        <v>0</v>
      </c>
      <c r="J247" s="40"/>
      <c r="K247" s="21">
        <v>239.99</v>
      </c>
      <c r="L247" s="11">
        <f t="shared" si="88"/>
        <v>15.85</v>
      </c>
      <c r="M247" s="11">
        <v>0</v>
      </c>
      <c r="N247" s="11">
        <v>0</v>
      </c>
      <c r="O247" s="22">
        <v>15.85</v>
      </c>
      <c r="P247" s="21">
        <v>0</v>
      </c>
      <c r="Q247" s="11">
        <f t="shared" si="89"/>
        <v>0</v>
      </c>
      <c r="R247" s="11">
        <v>0</v>
      </c>
      <c r="S247" s="11">
        <v>0</v>
      </c>
      <c r="T247" s="22">
        <v>0</v>
      </c>
      <c r="U247" s="21">
        <v>0</v>
      </c>
      <c r="V247" s="11">
        <f t="shared" si="90"/>
        <v>0</v>
      </c>
      <c r="W247" s="11">
        <v>0</v>
      </c>
      <c r="X247" s="22">
        <v>0</v>
      </c>
      <c r="Y247" s="21">
        <v>0</v>
      </c>
      <c r="Z247" s="11">
        <f t="shared" si="91"/>
        <v>0</v>
      </c>
      <c r="AA247" s="11">
        <v>0</v>
      </c>
      <c r="AB247" s="11">
        <v>0</v>
      </c>
      <c r="AC247" s="11">
        <v>0</v>
      </c>
      <c r="AD247" s="22">
        <v>0</v>
      </c>
      <c r="AE247" s="21">
        <v>0</v>
      </c>
      <c r="AF247" s="11">
        <f t="shared" si="92"/>
        <v>0</v>
      </c>
      <c r="AG247" s="11">
        <v>0</v>
      </c>
      <c r="AH247" s="11">
        <v>0</v>
      </c>
      <c r="AI247" s="11">
        <v>0</v>
      </c>
      <c r="AJ247" s="22">
        <v>0</v>
      </c>
      <c r="AK247" s="21">
        <v>0</v>
      </c>
      <c r="AL247" s="11">
        <f t="shared" si="93"/>
        <v>0</v>
      </c>
      <c r="AM247" s="11">
        <v>0</v>
      </c>
      <c r="AN247" s="11">
        <v>0</v>
      </c>
      <c r="AO247" s="11">
        <v>0</v>
      </c>
      <c r="AP247" s="22">
        <v>0</v>
      </c>
      <c r="AQ247" s="21">
        <v>0</v>
      </c>
      <c r="AR247" s="11">
        <f t="shared" si="94"/>
        <v>0</v>
      </c>
      <c r="AS247" s="11">
        <v>0</v>
      </c>
      <c r="AT247" s="11">
        <v>0</v>
      </c>
      <c r="AU247" s="11">
        <v>0</v>
      </c>
      <c r="AV247" s="18">
        <v>0</v>
      </c>
      <c r="AW247" s="58"/>
    </row>
    <row r="248" spans="2:49" hidden="1" outlineLevel="1">
      <c r="B248" s="27" t="s">
        <v>400</v>
      </c>
      <c r="C248" s="21">
        <f t="shared" si="81"/>
        <v>317.05</v>
      </c>
      <c r="D248" s="36">
        <f t="shared" si="82"/>
        <v>0</v>
      </c>
      <c r="E248" s="36">
        <f t="shared" si="83"/>
        <v>0</v>
      </c>
      <c r="F248" s="36">
        <f t="shared" si="84"/>
        <v>0</v>
      </c>
      <c r="G248" s="36">
        <f t="shared" si="85"/>
        <v>0</v>
      </c>
      <c r="H248" s="36">
        <f t="shared" si="86"/>
        <v>0</v>
      </c>
      <c r="I248" s="47">
        <f t="shared" si="87"/>
        <v>0</v>
      </c>
      <c r="J248" s="40"/>
      <c r="K248" s="21">
        <v>296.38</v>
      </c>
      <c r="L248" s="11">
        <f t="shared" si="88"/>
        <v>20.67</v>
      </c>
      <c r="M248" s="11">
        <v>0</v>
      </c>
      <c r="N248" s="11">
        <v>0</v>
      </c>
      <c r="O248" s="22">
        <v>20.67</v>
      </c>
      <c r="P248" s="21">
        <v>0</v>
      </c>
      <c r="Q248" s="11">
        <f t="shared" si="89"/>
        <v>0</v>
      </c>
      <c r="R248" s="11">
        <v>0</v>
      </c>
      <c r="S248" s="11">
        <v>0</v>
      </c>
      <c r="T248" s="22">
        <v>0</v>
      </c>
      <c r="U248" s="21">
        <v>0</v>
      </c>
      <c r="V248" s="11">
        <f t="shared" si="90"/>
        <v>0</v>
      </c>
      <c r="W248" s="11">
        <v>0</v>
      </c>
      <c r="X248" s="22">
        <v>0</v>
      </c>
      <c r="Y248" s="21">
        <v>0</v>
      </c>
      <c r="Z248" s="11">
        <f t="shared" si="91"/>
        <v>0</v>
      </c>
      <c r="AA248" s="11">
        <v>0</v>
      </c>
      <c r="AB248" s="11">
        <v>0</v>
      </c>
      <c r="AC248" s="11">
        <v>0</v>
      </c>
      <c r="AD248" s="22">
        <v>0</v>
      </c>
      <c r="AE248" s="21">
        <v>0</v>
      </c>
      <c r="AF248" s="11">
        <f t="shared" si="92"/>
        <v>0</v>
      </c>
      <c r="AG248" s="11">
        <v>0</v>
      </c>
      <c r="AH248" s="11">
        <v>0</v>
      </c>
      <c r="AI248" s="11">
        <v>0</v>
      </c>
      <c r="AJ248" s="22">
        <v>0</v>
      </c>
      <c r="AK248" s="21">
        <v>0</v>
      </c>
      <c r="AL248" s="11">
        <f t="shared" si="93"/>
        <v>0</v>
      </c>
      <c r="AM248" s="11">
        <v>0</v>
      </c>
      <c r="AN248" s="11">
        <v>0</v>
      </c>
      <c r="AO248" s="11">
        <v>0</v>
      </c>
      <c r="AP248" s="22">
        <v>0</v>
      </c>
      <c r="AQ248" s="21">
        <v>0</v>
      </c>
      <c r="AR248" s="11">
        <f t="shared" si="94"/>
        <v>0</v>
      </c>
      <c r="AS248" s="11">
        <v>0</v>
      </c>
      <c r="AT248" s="11">
        <v>0</v>
      </c>
      <c r="AU248" s="11">
        <v>0</v>
      </c>
      <c r="AV248" s="18">
        <v>0</v>
      </c>
      <c r="AW248" s="58"/>
    </row>
    <row r="249" spans="2:49" hidden="1" outlineLevel="1">
      <c r="B249" s="27" t="s">
        <v>401</v>
      </c>
      <c r="C249" s="21">
        <f t="shared" si="81"/>
        <v>317.05</v>
      </c>
      <c r="D249" s="36">
        <f t="shared" si="82"/>
        <v>0</v>
      </c>
      <c r="E249" s="36">
        <f t="shared" si="83"/>
        <v>0</v>
      </c>
      <c r="F249" s="36">
        <f t="shared" si="84"/>
        <v>0</v>
      </c>
      <c r="G249" s="36">
        <f t="shared" si="85"/>
        <v>0</v>
      </c>
      <c r="H249" s="36">
        <f t="shared" si="86"/>
        <v>0</v>
      </c>
      <c r="I249" s="47">
        <f t="shared" si="87"/>
        <v>0</v>
      </c>
      <c r="J249" s="40"/>
      <c r="K249" s="21">
        <v>296.38</v>
      </c>
      <c r="L249" s="11">
        <f t="shared" si="88"/>
        <v>20.67</v>
      </c>
      <c r="M249" s="11">
        <v>0</v>
      </c>
      <c r="N249" s="11">
        <v>0</v>
      </c>
      <c r="O249" s="22">
        <v>20.67</v>
      </c>
      <c r="P249" s="21">
        <v>0</v>
      </c>
      <c r="Q249" s="11">
        <f t="shared" si="89"/>
        <v>0</v>
      </c>
      <c r="R249" s="11">
        <v>0</v>
      </c>
      <c r="S249" s="11">
        <v>0</v>
      </c>
      <c r="T249" s="22">
        <v>0</v>
      </c>
      <c r="U249" s="21">
        <v>0</v>
      </c>
      <c r="V249" s="11">
        <f t="shared" si="90"/>
        <v>0</v>
      </c>
      <c r="W249" s="11">
        <v>0</v>
      </c>
      <c r="X249" s="22">
        <v>0</v>
      </c>
      <c r="Y249" s="21">
        <v>0</v>
      </c>
      <c r="Z249" s="11">
        <f t="shared" si="91"/>
        <v>0</v>
      </c>
      <c r="AA249" s="11">
        <v>0</v>
      </c>
      <c r="AB249" s="11">
        <v>0</v>
      </c>
      <c r="AC249" s="11">
        <v>0</v>
      </c>
      <c r="AD249" s="22">
        <v>0</v>
      </c>
      <c r="AE249" s="21">
        <v>0</v>
      </c>
      <c r="AF249" s="11">
        <f t="shared" si="92"/>
        <v>0</v>
      </c>
      <c r="AG249" s="11">
        <v>0</v>
      </c>
      <c r="AH249" s="11">
        <v>0</v>
      </c>
      <c r="AI249" s="11">
        <v>0</v>
      </c>
      <c r="AJ249" s="22">
        <v>0</v>
      </c>
      <c r="AK249" s="21">
        <v>0</v>
      </c>
      <c r="AL249" s="11">
        <f t="shared" si="93"/>
        <v>0</v>
      </c>
      <c r="AM249" s="11">
        <v>0</v>
      </c>
      <c r="AN249" s="11">
        <v>0</v>
      </c>
      <c r="AO249" s="11">
        <v>0</v>
      </c>
      <c r="AP249" s="22">
        <v>0</v>
      </c>
      <c r="AQ249" s="21">
        <v>0</v>
      </c>
      <c r="AR249" s="11">
        <f t="shared" si="94"/>
        <v>0</v>
      </c>
      <c r="AS249" s="11">
        <v>0</v>
      </c>
      <c r="AT249" s="11">
        <v>0</v>
      </c>
      <c r="AU249" s="11">
        <v>0</v>
      </c>
      <c r="AV249" s="18">
        <v>0</v>
      </c>
      <c r="AW249" s="58"/>
    </row>
    <row r="250" spans="2:49" hidden="1" outlineLevel="1">
      <c r="B250" s="27" t="s">
        <v>402</v>
      </c>
      <c r="C250" s="21">
        <f t="shared" si="81"/>
        <v>211.36</v>
      </c>
      <c r="D250" s="36">
        <f t="shared" si="82"/>
        <v>0</v>
      </c>
      <c r="E250" s="36">
        <f t="shared" si="83"/>
        <v>0</v>
      </c>
      <c r="F250" s="36">
        <f t="shared" si="84"/>
        <v>0</v>
      </c>
      <c r="G250" s="36">
        <f t="shared" si="85"/>
        <v>0</v>
      </c>
      <c r="H250" s="36">
        <f t="shared" si="86"/>
        <v>0</v>
      </c>
      <c r="I250" s="47">
        <f t="shared" si="87"/>
        <v>0</v>
      </c>
      <c r="J250" s="40"/>
      <c r="K250" s="21">
        <v>197.58</v>
      </c>
      <c r="L250" s="11">
        <f t="shared" si="88"/>
        <v>13.78</v>
      </c>
      <c r="M250" s="11">
        <v>0</v>
      </c>
      <c r="N250" s="11">
        <v>0</v>
      </c>
      <c r="O250" s="22">
        <v>13.78</v>
      </c>
      <c r="P250" s="21">
        <v>0</v>
      </c>
      <c r="Q250" s="11">
        <f t="shared" si="89"/>
        <v>0</v>
      </c>
      <c r="R250" s="11">
        <v>0</v>
      </c>
      <c r="S250" s="11">
        <v>0</v>
      </c>
      <c r="T250" s="22">
        <v>0</v>
      </c>
      <c r="U250" s="21">
        <v>0</v>
      </c>
      <c r="V250" s="11">
        <f t="shared" si="90"/>
        <v>0</v>
      </c>
      <c r="W250" s="11">
        <v>0</v>
      </c>
      <c r="X250" s="22">
        <v>0</v>
      </c>
      <c r="Y250" s="21">
        <v>0</v>
      </c>
      <c r="Z250" s="11">
        <f t="shared" si="91"/>
        <v>0</v>
      </c>
      <c r="AA250" s="11">
        <v>0</v>
      </c>
      <c r="AB250" s="11">
        <v>0</v>
      </c>
      <c r="AC250" s="11">
        <v>0</v>
      </c>
      <c r="AD250" s="22">
        <v>0</v>
      </c>
      <c r="AE250" s="21">
        <v>0</v>
      </c>
      <c r="AF250" s="11">
        <f t="shared" si="92"/>
        <v>0</v>
      </c>
      <c r="AG250" s="11">
        <v>0</v>
      </c>
      <c r="AH250" s="11">
        <v>0</v>
      </c>
      <c r="AI250" s="11">
        <v>0</v>
      </c>
      <c r="AJ250" s="22">
        <v>0</v>
      </c>
      <c r="AK250" s="21">
        <v>0</v>
      </c>
      <c r="AL250" s="11">
        <f t="shared" si="93"/>
        <v>0</v>
      </c>
      <c r="AM250" s="11">
        <v>0</v>
      </c>
      <c r="AN250" s="11">
        <v>0</v>
      </c>
      <c r="AO250" s="11">
        <v>0</v>
      </c>
      <c r="AP250" s="22">
        <v>0</v>
      </c>
      <c r="AQ250" s="21">
        <v>0</v>
      </c>
      <c r="AR250" s="11">
        <f t="shared" si="94"/>
        <v>0</v>
      </c>
      <c r="AS250" s="11">
        <v>0</v>
      </c>
      <c r="AT250" s="11">
        <v>0</v>
      </c>
      <c r="AU250" s="11">
        <v>0</v>
      </c>
      <c r="AV250" s="18">
        <v>0</v>
      </c>
      <c r="AW250" s="58"/>
    </row>
    <row r="251" spans="2:49" hidden="1" outlineLevel="1">
      <c r="B251" s="27" t="s">
        <v>195</v>
      </c>
      <c r="C251" s="21">
        <f t="shared" si="81"/>
        <v>1734083.2199999995</v>
      </c>
      <c r="D251" s="36">
        <f t="shared" si="82"/>
        <v>25116</v>
      </c>
      <c r="E251" s="36">
        <f t="shared" si="83"/>
        <v>0</v>
      </c>
      <c r="F251" s="36">
        <f t="shared" si="84"/>
        <v>0</v>
      </c>
      <c r="G251" s="36">
        <f t="shared" si="85"/>
        <v>0</v>
      </c>
      <c r="H251" s="36">
        <f t="shared" si="86"/>
        <v>0</v>
      </c>
      <c r="I251" s="47">
        <f t="shared" si="87"/>
        <v>0</v>
      </c>
      <c r="J251" s="40"/>
      <c r="K251" s="21">
        <v>58438.449999999575</v>
      </c>
      <c r="L251" s="11">
        <f t="shared" si="88"/>
        <v>1675644.77</v>
      </c>
      <c r="M251" s="11">
        <v>1648084.27</v>
      </c>
      <c r="N251" s="11">
        <v>8444</v>
      </c>
      <c r="O251" s="22">
        <v>19116.5</v>
      </c>
      <c r="P251" s="21">
        <v>0</v>
      </c>
      <c r="Q251" s="11">
        <f t="shared" si="89"/>
        <v>25116</v>
      </c>
      <c r="R251" s="11">
        <v>25116</v>
      </c>
      <c r="S251" s="11">
        <v>0</v>
      </c>
      <c r="T251" s="22">
        <v>0</v>
      </c>
      <c r="U251" s="21">
        <v>0</v>
      </c>
      <c r="V251" s="11">
        <f t="shared" si="90"/>
        <v>0</v>
      </c>
      <c r="W251" s="11">
        <v>0</v>
      </c>
      <c r="X251" s="22">
        <v>0</v>
      </c>
      <c r="Y251" s="21">
        <v>0</v>
      </c>
      <c r="Z251" s="11">
        <f t="shared" si="91"/>
        <v>0</v>
      </c>
      <c r="AA251" s="11">
        <v>0</v>
      </c>
      <c r="AB251" s="11">
        <v>0</v>
      </c>
      <c r="AC251" s="11">
        <v>0</v>
      </c>
      <c r="AD251" s="22">
        <v>0</v>
      </c>
      <c r="AE251" s="21">
        <v>0</v>
      </c>
      <c r="AF251" s="11">
        <f t="shared" si="92"/>
        <v>0</v>
      </c>
      <c r="AG251" s="11">
        <v>0</v>
      </c>
      <c r="AH251" s="11">
        <v>0</v>
      </c>
      <c r="AI251" s="11">
        <v>0</v>
      </c>
      <c r="AJ251" s="22">
        <v>0</v>
      </c>
      <c r="AK251" s="21">
        <v>0</v>
      </c>
      <c r="AL251" s="11">
        <f t="shared" si="93"/>
        <v>0</v>
      </c>
      <c r="AM251" s="11">
        <v>0</v>
      </c>
      <c r="AN251" s="11">
        <v>0</v>
      </c>
      <c r="AO251" s="11">
        <v>0</v>
      </c>
      <c r="AP251" s="22">
        <v>0</v>
      </c>
      <c r="AQ251" s="21">
        <v>0</v>
      </c>
      <c r="AR251" s="11">
        <f t="shared" si="94"/>
        <v>0</v>
      </c>
      <c r="AS251" s="11">
        <v>0</v>
      </c>
      <c r="AT251" s="11">
        <v>0</v>
      </c>
      <c r="AU251" s="11">
        <v>0</v>
      </c>
      <c r="AV251" s="18">
        <v>0</v>
      </c>
      <c r="AW251" s="58"/>
    </row>
    <row r="252" spans="2:49" hidden="1" outlineLevel="1">
      <c r="B252" s="27" t="s">
        <v>196</v>
      </c>
      <c r="C252" s="21">
        <f t="shared" si="81"/>
        <v>0</v>
      </c>
      <c r="D252" s="36">
        <f t="shared" si="82"/>
        <v>176443.07000000009</v>
      </c>
      <c r="E252" s="36">
        <f t="shared" si="83"/>
        <v>0</v>
      </c>
      <c r="F252" s="36">
        <f t="shared" si="84"/>
        <v>0</v>
      </c>
      <c r="G252" s="36">
        <f t="shared" si="85"/>
        <v>0</v>
      </c>
      <c r="H252" s="36">
        <f t="shared" si="86"/>
        <v>0</v>
      </c>
      <c r="I252" s="47">
        <f t="shared" si="87"/>
        <v>0</v>
      </c>
      <c r="J252" s="40"/>
      <c r="K252" s="21">
        <v>0</v>
      </c>
      <c r="L252" s="11">
        <f t="shared" si="88"/>
        <v>0</v>
      </c>
      <c r="M252" s="11">
        <v>0</v>
      </c>
      <c r="N252" s="11">
        <v>0</v>
      </c>
      <c r="O252" s="22">
        <v>0</v>
      </c>
      <c r="P252" s="21">
        <v>1785.9499999999998</v>
      </c>
      <c r="Q252" s="11">
        <f t="shared" si="89"/>
        <v>174657.12000000008</v>
      </c>
      <c r="R252" s="11">
        <v>174657.12000000008</v>
      </c>
      <c r="S252" s="11">
        <v>0</v>
      </c>
      <c r="T252" s="22">
        <v>0</v>
      </c>
      <c r="U252" s="21">
        <v>0</v>
      </c>
      <c r="V252" s="11">
        <f t="shared" si="90"/>
        <v>0</v>
      </c>
      <c r="W252" s="11">
        <v>0</v>
      </c>
      <c r="X252" s="22">
        <v>0</v>
      </c>
      <c r="Y252" s="21">
        <v>0</v>
      </c>
      <c r="Z252" s="11">
        <f t="shared" si="91"/>
        <v>0</v>
      </c>
      <c r="AA252" s="11">
        <v>0</v>
      </c>
      <c r="AB252" s="11">
        <v>0</v>
      </c>
      <c r="AC252" s="11">
        <v>0</v>
      </c>
      <c r="AD252" s="22">
        <v>0</v>
      </c>
      <c r="AE252" s="21">
        <v>0</v>
      </c>
      <c r="AF252" s="11">
        <f t="shared" si="92"/>
        <v>0</v>
      </c>
      <c r="AG252" s="11">
        <v>0</v>
      </c>
      <c r="AH252" s="11">
        <v>0</v>
      </c>
      <c r="AI252" s="11">
        <v>0</v>
      </c>
      <c r="AJ252" s="22">
        <v>0</v>
      </c>
      <c r="AK252" s="21">
        <v>0</v>
      </c>
      <c r="AL252" s="11">
        <f t="shared" si="93"/>
        <v>0</v>
      </c>
      <c r="AM252" s="11">
        <v>0</v>
      </c>
      <c r="AN252" s="11">
        <v>0</v>
      </c>
      <c r="AO252" s="11">
        <v>0</v>
      </c>
      <c r="AP252" s="22">
        <v>0</v>
      </c>
      <c r="AQ252" s="21">
        <v>0</v>
      </c>
      <c r="AR252" s="11">
        <f t="shared" si="94"/>
        <v>0</v>
      </c>
      <c r="AS252" s="11">
        <v>0</v>
      </c>
      <c r="AT252" s="11">
        <v>0</v>
      </c>
      <c r="AU252" s="11">
        <v>0</v>
      </c>
      <c r="AV252" s="18">
        <v>0</v>
      </c>
      <c r="AW252" s="58"/>
    </row>
    <row r="253" spans="2:49" hidden="1" outlineLevel="1">
      <c r="B253" s="27" t="s">
        <v>197</v>
      </c>
      <c r="C253" s="21">
        <f t="shared" si="81"/>
        <v>0</v>
      </c>
      <c r="D253" s="36">
        <f t="shared" si="82"/>
        <v>12000</v>
      </c>
      <c r="E253" s="36">
        <f t="shared" si="83"/>
        <v>0</v>
      </c>
      <c r="F253" s="36">
        <f t="shared" si="84"/>
        <v>0</v>
      </c>
      <c r="G253" s="36">
        <f t="shared" si="85"/>
        <v>0</v>
      </c>
      <c r="H253" s="36">
        <f t="shared" si="86"/>
        <v>0</v>
      </c>
      <c r="I253" s="47">
        <f t="shared" si="87"/>
        <v>0</v>
      </c>
      <c r="J253" s="40"/>
      <c r="K253" s="21">
        <v>0</v>
      </c>
      <c r="L253" s="11">
        <f t="shared" si="88"/>
        <v>0</v>
      </c>
      <c r="M253" s="11">
        <v>0</v>
      </c>
      <c r="N253" s="11">
        <v>0</v>
      </c>
      <c r="O253" s="22">
        <v>0</v>
      </c>
      <c r="P253" s="21">
        <v>0</v>
      </c>
      <c r="Q253" s="11">
        <f t="shared" si="89"/>
        <v>12000</v>
      </c>
      <c r="R253" s="11">
        <v>12000</v>
      </c>
      <c r="S253" s="11">
        <v>0</v>
      </c>
      <c r="T253" s="22">
        <v>0</v>
      </c>
      <c r="U253" s="21">
        <v>0</v>
      </c>
      <c r="V253" s="11">
        <f t="shared" si="90"/>
        <v>0</v>
      </c>
      <c r="W253" s="11">
        <v>0</v>
      </c>
      <c r="X253" s="22">
        <v>0</v>
      </c>
      <c r="Y253" s="21">
        <v>0</v>
      </c>
      <c r="Z253" s="11">
        <f t="shared" si="91"/>
        <v>0</v>
      </c>
      <c r="AA253" s="11">
        <v>0</v>
      </c>
      <c r="AB253" s="11">
        <v>0</v>
      </c>
      <c r="AC253" s="11">
        <v>0</v>
      </c>
      <c r="AD253" s="22">
        <v>0</v>
      </c>
      <c r="AE253" s="21">
        <v>0</v>
      </c>
      <c r="AF253" s="11">
        <f t="shared" si="92"/>
        <v>0</v>
      </c>
      <c r="AG253" s="11">
        <v>0</v>
      </c>
      <c r="AH253" s="11">
        <v>0</v>
      </c>
      <c r="AI253" s="11">
        <v>0</v>
      </c>
      <c r="AJ253" s="22">
        <v>0</v>
      </c>
      <c r="AK253" s="21">
        <v>0</v>
      </c>
      <c r="AL253" s="11">
        <f t="shared" si="93"/>
        <v>0</v>
      </c>
      <c r="AM253" s="11">
        <v>0</v>
      </c>
      <c r="AN253" s="11">
        <v>0</v>
      </c>
      <c r="AO253" s="11">
        <v>0</v>
      </c>
      <c r="AP253" s="22">
        <v>0</v>
      </c>
      <c r="AQ253" s="21">
        <v>0</v>
      </c>
      <c r="AR253" s="11">
        <f t="shared" si="94"/>
        <v>0</v>
      </c>
      <c r="AS253" s="11">
        <v>0</v>
      </c>
      <c r="AT253" s="11">
        <v>0</v>
      </c>
      <c r="AU253" s="11">
        <v>0</v>
      </c>
      <c r="AV253" s="18">
        <v>0</v>
      </c>
      <c r="AW253" s="58"/>
    </row>
    <row r="254" spans="2:49" hidden="1" outlineLevel="1">
      <c r="B254" s="27" t="s">
        <v>198</v>
      </c>
      <c r="C254" s="21">
        <f t="shared" si="81"/>
        <v>0</v>
      </c>
      <c r="D254" s="36">
        <f t="shared" si="82"/>
        <v>0</v>
      </c>
      <c r="E254" s="36">
        <f t="shared" si="83"/>
        <v>0</v>
      </c>
      <c r="F254" s="36">
        <f t="shared" si="84"/>
        <v>0</v>
      </c>
      <c r="G254" s="36">
        <f t="shared" si="85"/>
        <v>0</v>
      </c>
      <c r="H254" s="36">
        <f t="shared" si="86"/>
        <v>10006</v>
      </c>
      <c r="I254" s="47">
        <f t="shared" si="87"/>
        <v>0</v>
      </c>
      <c r="J254" s="40"/>
      <c r="K254" s="21">
        <v>0</v>
      </c>
      <c r="L254" s="11">
        <f t="shared" si="88"/>
        <v>0</v>
      </c>
      <c r="M254" s="11">
        <v>0</v>
      </c>
      <c r="N254" s="11">
        <v>0</v>
      </c>
      <c r="O254" s="22">
        <v>0</v>
      </c>
      <c r="P254" s="21">
        <v>0</v>
      </c>
      <c r="Q254" s="11">
        <f t="shared" si="89"/>
        <v>0</v>
      </c>
      <c r="R254" s="11">
        <v>0</v>
      </c>
      <c r="S254" s="11">
        <v>0</v>
      </c>
      <c r="T254" s="22">
        <v>0</v>
      </c>
      <c r="U254" s="21">
        <v>0</v>
      </c>
      <c r="V254" s="11">
        <f t="shared" si="90"/>
        <v>0</v>
      </c>
      <c r="W254" s="11">
        <v>0</v>
      </c>
      <c r="X254" s="22">
        <v>0</v>
      </c>
      <c r="Y254" s="21">
        <v>0</v>
      </c>
      <c r="Z254" s="11">
        <f t="shared" si="91"/>
        <v>0</v>
      </c>
      <c r="AA254" s="11">
        <v>0</v>
      </c>
      <c r="AB254" s="11">
        <v>0</v>
      </c>
      <c r="AC254" s="11">
        <v>0</v>
      </c>
      <c r="AD254" s="22">
        <v>0</v>
      </c>
      <c r="AE254" s="21">
        <v>0</v>
      </c>
      <c r="AF254" s="11">
        <f t="shared" si="92"/>
        <v>0</v>
      </c>
      <c r="AG254" s="11">
        <v>0</v>
      </c>
      <c r="AH254" s="11">
        <v>0</v>
      </c>
      <c r="AI254" s="11">
        <v>0</v>
      </c>
      <c r="AJ254" s="22">
        <v>0</v>
      </c>
      <c r="AK254" s="21">
        <v>0</v>
      </c>
      <c r="AL254" s="11">
        <f t="shared" si="93"/>
        <v>10006</v>
      </c>
      <c r="AM254" s="11">
        <v>10006</v>
      </c>
      <c r="AN254" s="11">
        <v>0</v>
      </c>
      <c r="AO254" s="11">
        <v>0</v>
      </c>
      <c r="AP254" s="22">
        <v>0</v>
      </c>
      <c r="AQ254" s="21">
        <v>0</v>
      </c>
      <c r="AR254" s="11">
        <f t="shared" si="94"/>
        <v>0</v>
      </c>
      <c r="AS254" s="11">
        <v>0</v>
      </c>
      <c r="AT254" s="11">
        <v>0</v>
      </c>
      <c r="AU254" s="11">
        <v>0</v>
      </c>
      <c r="AV254" s="18">
        <v>0</v>
      </c>
      <c r="AW254" s="58"/>
    </row>
    <row r="255" spans="2:49" hidden="1" outlineLevel="1">
      <c r="B255" s="27" t="s">
        <v>199</v>
      </c>
      <c r="C255" s="21">
        <f t="shared" si="81"/>
        <v>0</v>
      </c>
      <c r="D255" s="36">
        <f t="shared" si="82"/>
        <v>10325</v>
      </c>
      <c r="E255" s="36">
        <f t="shared" si="83"/>
        <v>0</v>
      </c>
      <c r="F255" s="36">
        <f t="shared" si="84"/>
        <v>0</v>
      </c>
      <c r="G255" s="36">
        <f t="shared" si="85"/>
        <v>0</v>
      </c>
      <c r="H255" s="36">
        <f t="shared" si="86"/>
        <v>0</v>
      </c>
      <c r="I255" s="47">
        <f t="shared" si="87"/>
        <v>0</v>
      </c>
      <c r="J255" s="40"/>
      <c r="K255" s="21">
        <v>0</v>
      </c>
      <c r="L255" s="11">
        <f t="shared" si="88"/>
        <v>0</v>
      </c>
      <c r="M255" s="11">
        <v>0</v>
      </c>
      <c r="N255" s="11">
        <v>0</v>
      </c>
      <c r="O255" s="22">
        <v>0</v>
      </c>
      <c r="P255" s="21">
        <v>0</v>
      </c>
      <c r="Q255" s="11">
        <f t="shared" si="89"/>
        <v>10325</v>
      </c>
      <c r="R255" s="11">
        <v>10325</v>
      </c>
      <c r="S255" s="11">
        <v>0</v>
      </c>
      <c r="T255" s="22">
        <v>0</v>
      </c>
      <c r="U255" s="21">
        <v>0</v>
      </c>
      <c r="V255" s="11">
        <f t="shared" si="90"/>
        <v>0</v>
      </c>
      <c r="W255" s="11">
        <v>0</v>
      </c>
      <c r="X255" s="22">
        <v>0</v>
      </c>
      <c r="Y255" s="21">
        <v>0</v>
      </c>
      <c r="Z255" s="11">
        <f t="shared" si="91"/>
        <v>0</v>
      </c>
      <c r="AA255" s="11">
        <v>0</v>
      </c>
      <c r="AB255" s="11">
        <v>0</v>
      </c>
      <c r="AC255" s="11">
        <v>0</v>
      </c>
      <c r="AD255" s="22">
        <v>0</v>
      </c>
      <c r="AE255" s="21">
        <v>0</v>
      </c>
      <c r="AF255" s="11">
        <f t="shared" si="92"/>
        <v>0</v>
      </c>
      <c r="AG255" s="11">
        <v>0</v>
      </c>
      <c r="AH255" s="11">
        <v>0</v>
      </c>
      <c r="AI255" s="11">
        <v>0</v>
      </c>
      <c r="AJ255" s="22">
        <v>0</v>
      </c>
      <c r="AK255" s="21">
        <v>0</v>
      </c>
      <c r="AL255" s="11">
        <f t="shared" si="93"/>
        <v>0</v>
      </c>
      <c r="AM255" s="11">
        <v>0</v>
      </c>
      <c r="AN255" s="11">
        <v>0</v>
      </c>
      <c r="AO255" s="11">
        <v>0</v>
      </c>
      <c r="AP255" s="22">
        <v>0</v>
      </c>
      <c r="AQ255" s="21">
        <v>0</v>
      </c>
      <c r="AR255" s="11">
        <f t="shared" si="94"/>
        <v>0</v>
      </c>
      <c r="AS255" s="11">
        <v>0</v>
      </c>
      <c r="AT255" s="11">
        <v>0</v>
      </c>
      <c r="AU255" s="11">
        <v>0</v>
      </c>
      <c r="AV255" s="18">
        <v>0</v>
      </c>
      <c r="AW255" s="58"/>
    </row>
    <row r="256" spans="2:49" hidden="1" outlineLevel="1">
      <c r="B256" s="27" t="s">
        <v>200</v>
      </c>
      <c r="C256" s="21">
        <f t="shared" si="81"/>
        <v>0</v>
      </c>
      <c r="D256" s="36">
        <f t="shared" si="82"/>
        <v>0</v>
      </c>
      <c r="E256" s="36">
        <f t="shared" si="83"/>
        <v>9980</v>
      </c>
      <c r="F256" s="36">
        <f t="shared" si="84"/>
        <v>0</v>
      </c>
      <c r="G256" s="36">
        <f t="shared" si="85"/>
        <v>0</v>
      </c>
      <c r="H256" s="36">
        <f t="shared" si="86"/>
        <v>0</v>
      </c>
      <c r="I256" s="47">
        <f t="shared" si="87"/>
        <v>0</v>
      </c>
      <c r="J256" s="40"/>
      <c r="K256" s="21">
        <v>0</v>
      </c>
      <c r="L256" s="11">
        <f t="shared" si="88"/>
        <v>0</v>
      </c>
      <c r="M256" s="11">
        <v>0</v>
      </c>
      <c r="N256" s="11">
        <v>0</v>
      </c>
      <c r="O256" s="22">
        <v>0</v>
      </c>
      <c r="P256" s="21">
        <v>0</v>
      </c>
      <c r="Q256" s="11">
        <f t="shared" si="89"/>
        <v>0</v>
      </c>
      <c r="R256" s="11">
        <v>0</v>
      </c>
      <c r="S256" s="11">
        <v>0</v>
      </c>
      <c r="T256" s="22">
        <v>0</v>
      </c>
      <c r="U256" s="21">
        <v>0</v>
      </c>
      <c r="V256" s="11">
        <f t="shared" si="90"/>
        <v>9980</v>
      </c>
      <c r="W256" s="11">
        <v>9980</v>
      </c>
      <c r="X256" s="22">
        <v>0</v>
      </c>
      <c r="Y256" s="21">
        <v>0</v>
      </c>
      <c r="Z256" s="11">
        <f t="shared" si="91"/>
        <v>0</v>
      </c>
      <c r="AA256" s="11">
        <v>0</v>
      </c>
      <c r="AB256" s="11">
        <v>0</v>
      </c>
      <c r="AC256" s="11">
        <v>0</v>
      </c>
      <c r="AD256" s="22">
        <v>0</v>
      </c>
      <c r="AE256" s="21">
        <v>0</v>
      </c>
      <c r="AF256" s="11">
        <f t="shared" si="92"/>
        <v>0</v>
      </c>
      <c r="AG256" s="11">
        <v>0</v>
      </c>
      <c r="AH256" s="11">
        <v>0</v>
      </c>
      <c r="AI256" s="11">
        <v>0</v>
      </c>
      <c r="AJ256" s="22">
        <v>0</v>
      </c>
      <c r="AK256" s="21">
        <v>0</v>
      </c>
      <c r="AL256" s="11">
        <f t="shared" si="93"/>
        <v>0</v>
      </c>
      <c r="AM256" s="11">
        <v>0</v>
      </c>
      <c r="AN256" s="11">
        <v>0</v>
      </c>
      <c r="AO256" s="11">
        <v>0</v>
      </c>
      <c r="AP256" s="22">
        <v>0</v>
      </c>
      <c r="AQ256" s="21">
        <v>0</v>
      </c>
      <c r="AR256" s="11">
        <f t="shared" si="94"/>
        <v>0</v>
      </c>
      <c r="AS256" s="11">
        <v>0</v>
      </c>
      <c r="AT256" s="11">
        <v>0</v>
      </c>
      <c r="AU256" s="11">
        <v>0</v>
      </c>
      <c r="AV256" s="18">
        <v>0</v>
      </c>
      <c r="AW256" s="58"/>
    </row>
    <row r="257" spans="2:49" hidden="1" outlineLevel="1">
      <c r="B257" s="27" t="s">
        <v>201</v>
      </c>
      <c r="C257" s="21">
        <f t="shared" si="81"/>
        <v>0</v>
      </c>
      <c r="D257" s="36">
        <f t="shared" si="82"/>
        <v>0</v>
      </c>
      <c r="E257" s="36">
        <f t="shared" si="83"/>
        <v>0</v>
      </c>
      <c r="F257" s="36">
        <f t="shared" si="84"/>
        <v>13247</v>
      </c>
      <c r="G257" s="36">
        <f t="shared" si="85"/>
        <v>0</v>
      </c>
      <c r="H257" s="36">
        <f t="shared" si="86"/>
        <v>0</v>
      </c>
      <c r="I257" s="47">
        <f t="shared" si="87"/>
        <v>0</v>
      </c>
      <c r="J257" s="40"/>
      <c r="K257" s="21">
        <v>0</v>
      </c>
      <c r="L257" s="11">
        <f t="shared" si="88"/>
        <v>0</v>
      </c>
      <c r="M257" s="11">
        <v>0</v>
      </c>
      <c r="N257" s="11">
        <v>0</v>
      </c>
      <c r="O257" s="22">
        <v>0</v>
      </c>
      <c r="P257" s="21">
        <v>0</v>
      </c>
      <c r="Q257" s="11">
        <f t="shared" si="89"/>
        <v>0</v>
      </c>
      <c r="R257" s="11">
        <v>0</v>
      </c>
      <c r="S257" s="11">
        <v>0</v>
      </c>
      <c r="T257" s="22">
        <v>0</v>
      </c>
      <c r="U257" s="21">
        <v>0</v>
      </c>
      <c r="V257" s="11">
        <f t="shared" si="90"/>
        <v>0</v>
      </c>
      <c r="W257" s="11">
        <v>0</v>
      </c>
      <c r="X257" s="22">
        <v>0</v>
      </c>
      <c r="Y257" s="21">
        <v>0</v>
      </c>
      <c r="Z257" s="11">
        <f t="shared" si="91"/>
        <v>13247</v>
      </c>
      <c r="AA257" s="11">
        <v>13247</v>
      </c>
      <c r="AB257" s="11">
        <v>0</v>
      </c>
      <c r="AC257" s="11">
        <v>0</v>
      </c>
      <c r="AD257" s="22">
        <v>0</v>
      </c>
      <c r="AE257" s="21">
        <v>0</v>
      </c>
      <c r="AF257" s="11">
        <f t="shared" si="92"/>
        <v>0</v>
      </c>
      <c r="AG257" s="11">
        <v>0</v>
      </c>
      <c r="AH257" s="11">
        <v>0</v>
      </c>
      <c r="AI257" s="11">
        <v>0</v>
      </c>
      <c r="AJ257" s="22">
        <v>0</v>
      </c>
      <c r="AK257" s="21">
        <v>0</v>
      </c>
      <c r="AL257" s="11">
        <f t="shared" si="93"/>
        <v>0</v>
      </c>
      <c r="AM257" s="11">
        <v>0</v>
      </c>
      <c r="AN257" s="11">
        <v>0</v>
      </c>
      <c r="AO257" s="11">
        <v>0</v>
      </c>
      <c r="AP257" s="22">
        <v>0</v>
      </c>
      <c r="AQ257" s="21">
        <v>0</v>
      </c>
      <c r="AR257" s="11">
        <f t="shared" si="94"/>
        <v>0</v>
      </c>
      <c r="AS257" s="11">
        <v>0</v>
      </c>
      <c r="AT257" s="11">
        <v>0</v>
      </c>
      <c r="AU257" s="11">
        <v>0</v>
      </c>
      <c r="AV257" s="18">
        <v>0</v>
      </c>
      <c r="AW257" s="58"/>
    </row>
    <row r="258" spans="2:49" hidden="1" outlineLevel="1">
      <c r="B258" s="27" t="s">
        <v>202</v>
      </c>
      <c r="C258" s="21">
        <f t="shared" si="81"/>
        <v>0</v>
      </c>
      <c r="D258" s="36">
        <f t="shared" si="82"/>
        <v>0</v>
      </c>
      <c r="E258" s="36">
        <f t="shared" si="83"/>
        <v>0</v>
      </c>
      <c r="F258" s="36">
        <f t="shared" si="84"/>
        <v>0</v>
      </c>
      <c r="G258" s="36">
        <f t="shared" si="85"/>
        <v>8890</v>
      </c>
      <c r="H258" s="36">
        <f t="shared" si="86"/>
        <v>0</v>
      </c>
      <c r="I258" s="47">
        <f t="shared" si="87"/>
        <v>0</v>
      </c>
      <c r="J258" s="40"/>
      <c r="K258" s="21">
        <v>0</v>
      </c>
      <c r="L258" s="11">
        <f t="shared" si="88"/>
        <v>0</v>
      </c>
      <c r="M258" s="11">
        <v>0</v>
      </c>
      <c r="N258" s="11">
        <v>0</v>
      </c>
      <c r="O258" s="22">
        <v>0</v>
      </c>
      <c r="P258" s="21">
        <v>0</v>
      </c>
      <c r="Q258" s="11">
        <f t="shared" si="89"/>
        <v>0</v>
      </c>
      <c r="R258" s="11">
        <v>0</v>
      </c>
      <c r="S258" s="11">
        <v>0</v>
      </c>
      <c r="T258" s="22">
        <v>0</v>
      </c>
      <c r="U258" s="21">
        <v>0</v>
      </c>
      <c r="V258" s="11">
        <f t="shared" si="90"/>
        <v>0</v>
      </c>
      <c r="W258" s="11">
        <v>0</v>
      </c>
      <c r="X258" s="22">
        <v>0</v>
      </c>
      <c r="Y258" s="21">
        <v>0</v>
      </c>
      <c r="Z258" s="11">
        <f t="shared" si="91"/>
        <v>0</v>
      </c>
      <c r="AA258" s="11">
        <v>0</v>
      </c>
      <c r="AB258" s="11">
        <v>0</v>
      </c>
      <c r="AC258" s="11">
        <v>0</v>
      </c>
      <c r="AD258" s="22">
        <v>0</v>
      </c>
      <c r="AE258" s="21">
        <v>0</v>
      </c>
      <c r="AF258" s="11">
        <f t="shared" si="92"/>
        <v>8890</v>
      </c>
      <c r="AG258" s="11">
        <v>8890</v>
      </c>
      <c r="AH258" s="11">
        <v>0</v>
      </c>
      <c r="AI258" s="11">
        <v>0</v>
      </c>
      <c r="AJ258" s="22">
        <v>0</v>
      </c>
      <c r="AK258" s="21">
        <v>0</v>
      </c>
      <c r="AL258" s="11">
        <f t="shared" si="93"/>
        <v>0</v>
      </c>
      <c r="AM258" s="11">
        <v>0</v>
      </c>
      <c r="AN258" s="11">
        <v>0</v>
      </c>
      <c r="AO258" s="11">
        <v>0</v>
      </c>
      <c r="AP258" s="22">
        <v>0</v>
      </c>
      <c r="AQ258" s="21">
        <v>0</v>
      </c>
      <c r="AR258" s="11">
        <f t="shared" si="94"/>
        <v>0</v>
      </c>
      <c r="AS258" s="11">
        <v>0</v>
      </c>
      <c r="AT258" s="11">
        <v>0</v>
      </c>
      <c r="AU258" s="11">
        <v>0</v>
      </c>
      <c r="AV258" s="18">
        <v>0</v>
      </c>
      <c r="AW258" s="58"/>
    </row>
    <row r="259" spans="2:49" hidden="1" outlineLevel="1">
      <c r="B259" s="27" t="s">
        <v>203</v>
      </c>
      <c r="C259" s="21">
        <f t="shared" si="81"/>
        <v>0</v>
      </c>
      <c r="D259" s="36">
        <f t="shared" si="82"/>
        <v>0</v>
      </c>
      <c r="E259" s="36">
        <f t="shared" si="83"/>
        <v>0</v>
      </c>
      <c r="F259" s="36">
        <f t="shared" si="84"/>
        <v>0</v>
      </c>
      <c r="G259" s="36">
        <f t="shared" si="85"/>
        <v>0</v>
      </c>
      <c r="H259" s="36">
        <f t="shared" si="86"/>
        <v>3956.51</v>
      </c>
      <c r="I259" s="47">
        <f t="shared" si="87"/>
        <v>0</v>
      </c>
      <c r="J259" s="40"/>
      <c r="K259" s="21">
        <v>0</v>
      </c>
      <c r="L259" s="11">
        <f t="shared" si="88"/>
        <v>0</v>
      </c>
      <c r="M259" s="11">
        <v>0</v>
      </c>
      <c r="N259" s="11">
        <v>0</v>
      </c>
      <c r="O259" s="22">
        <v>0</v>
      </c>
      <c r="P259" s="21">
        <v>0</v>
      </c>
      <c r="Q259" s="11">
        <f t="shared" si="89"/>
        <v>0</v>
      </c>
      <c r="R259" s="11">
        <v>0</v>
      </c>
      <c r="S259" s="11">
        <v>0</v>
      </c>
      <c r="T259" s="22">
        <v>0</v>
      </c>
      <c r="U259" s="21">
        <v>0</v>
      </c>
      <c r="V259" s="11">
        <f t="shared" si="90"/>
        <v>0</v>
      </c>
      <c r="W259" s="11">
        <v>0</v>
      </c>
      <c r="X259" s="22">
        <v>0</v>
      </c>
      <c r="Y259" s="21">
        <v>0</v>
      </c>
      <c r="Z259" s="11">
        <f t="shared" si="91"/>
        <v>0</v>
      </c>
      <c r="AA259" s="11">
        <v>0</v>
      </c>
      <c r="AB259" s="11">
        <v>0</v>
      </c>
      <c r="AC259" s="11">
        <v>0</v>
      </c>
      <c r="AD259" s="22">
        <v>0</v>
      </c>
      <c r="AE259" s="21">
        <v>0</v>
      </c>
      <c r="AF259" s="11">
        <f t="shared" si="92"/>
        <v>0</v>
      </c>
      <c r="AG259" s="11">
        <v>0</v>
      </c>
      <c r="AH259" s="11">
        <v>0</v>
      </c>
      <c r="AI259" s="11">
        <v>0</v>
      </c>
      <c r="AJ259" s="22">
        <v>0</v>
      </c>
      <c r="AK259" s="21">
        <v>0</v>
      </c>
      <c r="AL259" s="11">
        <f t="shared" si="93"/>
        <v>3956.51</v>
      </c>
      <c r="AM259" s="11">
        <v>3956.51</v>
      </c>
      <c r="AN259" s="11">
        <v>0</v>
      </c>
      <c r="AO259" s="11">
        <v>0</v>
      </c>
      <c r="AP259" s="22">
        <v>0</v>
      </c>
      <c r="AQ259" s="21">
        <v>0</v>
      </c>
      <c r="AR259" s="11">
        <f t="shared" si="94"/>
        <v>0</v>
      </c>
      <c r="AS259" s="11">
        <v>0</v>
      </c>
      <c r="AT259" s="11">
        <v>0</v>
      </c>
      <c r="AU259" s="11">
        <v>0</v>
      </c>
      <c r="AV259" s="18">
        <v>0</v>
      </c>
      <c r="AW259" s="58"/>
    </row>
    <row r="260" spans="2:49" hidden="1" outlineLevel="1">
      <c r="B260" s="27" t="s">
        <v>204</v>
      </c>
      <c r="C260" s="21">
        <f t="shared" si="81"/>
        <v>91783</v>
      </c>
      <c r="D260" s="36">
        <f t="shared" si="82"/>
        <v>0</v>
      </c>
      <c r="E260" s="36">
        <f t="shared" si="83"/>
        <v>0</v>
      </c>
      <c r="F260" s="36">
        <f t="shared" si="84"/>
        <v>0</v>
      </c>
      <c r="G260" s="36">
        <f t="shared" si="85"/>
        <v>0</v>
      </c>
      <c r="H260" s="36">
        <f t="shared" si="86"/>
        <v>0</v>
      </c>
      <c r="I260" s="47">
        <f t="shared" si="87"/>
        <v>0</v>
      </c>
      <c r="J260" s="40"/>
      <c r="K260" s="21">
        <v>0</v>
      </c>
      <c r="L260" s="11">
        <f t="shared" si="88"/>
        <v>91783</v>
      </c>
      <c r="M260" s="11">
        <v>91783</v>
      </c>
      <c r="N260" s="11">
        <v>0</v>
      </c>
      <c r="O260" s="22">
        <v>0</v>
      </c>
      <c r="P260" s="21">
        <v>0</v>
      </c>
      <c r="Q260" s="11">
        <f t="shared" si="89"/>
        <v>0</v>
      </c>
      <c r="R260" s="11">
        <v>0</v>
      </c>
      <c r="S260" s="11">
        <v>0</v>
      </c>
      <c r="T260" s="22">
        <v>0</v>
      </c>
      <c r="U260" s="21">
        <v>0</v>
      </c>
      <c r="V260" s="11">
        <f t="shared" si="90"/>
        <v>0</v>
      </c>
      <c r="W260" s="11">
        <v>0</v>
      </c>
      <c r="X260" s="22">
        <v>0</v>
      </c>
      <c r="Y260" s="21">
        <v>0</v>
      </c>
      <c r="Z260" s="11">
        <f t="shared" si="91"/>
        <v>0</v>
      </c>
      <c r="AA260" s="11">
        <v>0</v>
      </c>
      <c r="AB260" s="11">
        <v>0</v>
      </c>
      <c r="AC260" s="11">
        <v>0</v>
      </c>
      <c r="AD260" s="22">
        <v>0</v>
      </c>
      <c r="AE260" s="21">
        <v>0</v>
      </c>
      <c r="AF260" s="11">
        <f t="shared" si="92"/>
        <v>0</v>
      </c>
      <c r="AG260" s="11">
        <v>0</v>
      </c>
      <c r="AH260" s="11">
        <v>0</v>
      </c>
      <c r="AI260" s="11">
        <v>0</v>
      </c>
      <c r="AJ260" s="22">
        <v>0</v>
      </c>
      <c r="AK260" s="21">
        <v>0</v>
      </c>
      <c r="AL260" s="11">
        <f t="shared" si="93"/>
        <v>0</v>
      </c>
      <c r="AM260" s="11">
        <v>0</v>
      </c>
      <c r="AN260" s="11">
        <v>0</v>
      </c>
      <c r="AO260" s="11">
        <v>0</v>
      </c>
      <c r="AP260" s="22">
        <v>0</v>
      </c>
      <c r="AQ260" s="21">
        <v>0</v>
      </c>
      <c r="AR260" s="11">
        <f t="shared" si="94"/>
        <v>0</v>
      </c>
      <c r="AS260" s="11">
        <v>0</v>
      </c>
      <c r="AT260" s="11">
        <v>0</v>
      </c>
      <c r="AU260" s="11">
        <v>0</v>
      </c>
      <c r="AV260" s="18">
        <v>0</v>
      </c>
      <c r="AW260" s="58"/>
    </row>
    <row r="261" spans="2:49" hidden="1" outlineLevel="1">
      <c r="B261" s="27" t="s">
        <v>205</v>
      </c>
      <c r="C261" s="21">
        <f t="shared" si="81"/>
        <v>26632</v>
      </c>
      <c r="D261" s="36">
        <f t="shared" si="82"/>
        <v>0</v>
      </c>
      <c r="E261" s="36">
        <f t="shared" si="83"/>
        <v>0</v>
      </c>
      <c r="F261" s="36">
        <f t="shared" si="84"/>
        <v>0</v>
      </c>
      <c r="G261" s="36">
        <f t="shared" si="85"/>
        <v>0</v>
      </c>
      <c r="H261" s="36">
        <f t="shared" si="86"/>
        <v>0</v>
      </c>
      <c r="I261" s="47">
        <f t="shared" si="87"/>
        <v>0</v>
      </c>
      <c r="J261" s="40"/>
      <c r="K261" s="21">
        <v>0</v>
      </c>
      <c r="L261" s="11">
        <f t="shared" si="88"/>
        <v>26632</v>
      </c>
      <c r="M261" s="11">
        <v>26632</v>
      </c>
      <c r="N261" s="11">
        <v>0</v>
      </c>
      <c r="O261" s="22">
        <v>0</v>
      </c>
      <c r="P261" s="21">
        <v>0</v>
      </c>
      <c r="Q261" s="11">
        <f t="shared" si="89"/>
        <v>0</v>
      </c>
      <c r="R261" s="11">
        <v>0</v>
      </c>
      <c r="S261" s="11">
        <v>0</v>
      </c>
      <c r="T261" s="22">
        <v>0</v>
      </c>
      <c r="U261" s="21">
        <v>0</v>
      </c>
      <c r="V261" s="11">
        <f t="shared" si="90"/>
        <v>0</v>
      </c>
      <c r="W261" s="11">
        <v>0</v>
      </c>
      <c r="X261" s="22">
        <v>0</v>
      </c>
      <c r="Y261" s="21">
        <v>0</v>
      </c>
      <c r="Z261" s="11">
        <f t="shared" si="91"/>
        <v>0</v>
      </c>
      <c r="AA261" s="11">
        <v>0</v>
      </c>
      <c r="AB261" s="11">
        <v>0</v>
      </c>
      <c r="AC261" s="11">
        <v>0</v>
      </c>
      <c r="AD261" s="22">
        <v>0</v>
      </c>
      <c r="AE261" s="21">
        <v>0</v>
      </c>
      <c r="AF261" s="11">
        <f t="shared" si="92"/>
        <v>0</v>
      </c>
      <c r="AG261" s="11">
        <v>0</v>
      </c>
      <c r="AH261" s="11">
        <v>0</v>
      </c>
      <c r="AI261" s="11">
        <v>0</v>
      </c>
      <c r="AJ261" s="22">
        <v>0</v>
      </c>
      <c r="AK261" s="21">
        <v>0</v>
      </c>
      <c r="AL261" s="11">
        <f t="shared" si="93"/>
        <v>0</v>
      </c>
      <c r="AM261" s="11">
        <v>0</v>
      </c>
      <c r="AN261" s="11">
        <v>0</v>
      </c>
      <c r="AO261" s="11">
        <v>0</v>
      </c>
      <c r="AP261" s="22">
        <v>0</v>
      </c>
      <c r="AQ261" s="21">
        <v>0</v>
      </c>
      <c r="AR261" s="11">
        <f t="shared" si="94"/>
        <v>0</v>
      </c>
      <c r="AS261" s="11">
        <v>0</v>
      </c>
      <c r="AT261" s="11">
        <v>0</v>
      </c>
      <c r="AU261" s="11">
        <v>0</v>
      </c>
      <c r="AV261" s="18">
        <v>0</v>
      </c>
      <c r="AW261" s="58"/>
    </row>
    <row r="262" spans="2:49" hidden="1" outlineLevel="1">
      <c r="B262" s="27" t="s">
        <v>206</v>
      </c>
      <c r="C262" s="21">
        <f t="shared" si="81"/>
        <v>590689.75</v>
      </c>
      <c r="D262" s="36">
        <f t="shared" si="82"/>
        <v>0</v>
      </c>
      <c r="E262" s="36">
        <f t="shared" si="83"/>
        <v>0</v>
      </c>
      <c r="F262" s="36">
        <f t="shared" si="84"/>
        <v>0</v>
      </c>
      <c r="G262" s="36">
        <f t="shared" si="85"/>
        <v>0</v>
      </c>
      <c r="H262" s="36">
        <f t="shared" si="86"/>
        <v>0</v>
      </c>
      <c r="I262" s="47">
        <f t="shared" si="87"/>
        <v>0</v>
      </c>
      <c r="J262" s="40"/>
      <c r="K262" s="21">
        <v>124014.56000000004</v>
      </c>
      <c r="L262" s="11">
        <f t="shared" si="88"/>
        <v>466675.19</v>
      </c>
      <c r="M262" s="11">
        <v>455525.19</v>
      </c>
      <c r="N262" s="11">
        <v>0</v>
      </c>
      <c r="O262" s="22">
        <v>11150</v>
      </c>
      <c r="P262" s="21">
        <v>0</v>
      </c>
      <c r="Q262" s="11">
        <f t="shared" si="89"/>
        <v>0</v>
      </c>
      <c r="R262" s="11">
        <v>0</v>
      </c>
      <c r="S262" s="11">
        <v>0</v>
      </c>
      <c r="T262" s="22">
        <v>0</v>
      </c>
      <c r="U262" s="21">
        <v>0</v>
      </c>
      <c r="V262" s="11">
        <f t="shared" si="90"/>
        <v>0</v>
      </c>
      <c r="W262" s="11">
        <v>0</v>
      </c>
      <c r="X262" s="22">
        <v>0</v>
      </c>
      <c r="Y262" s="21">
        <v>0</v>
      </c>
      <c r="Z262" s="11">
        <f t="shared" si="91"/>
        <v>0</v>
      </c>
      <c r="AA262" s="11">
        <v>0</v>
      </c>
      <c r="AB262" s="11">
        <v>0</v>
      </c>
      <c r="AC262" s="11">
        <v>0</v>
      </c>
      <c r="AD262" s="22">
        <v>0</v>
      </c>
      <c r="AE262" s="21">
        <v>0</v>
      </c>
      <c r="AF262" s="11">
        <f t="shared" si="92"/>
        <v>0</v>
      </c>
      <c r="AG262" s="11">
        <v>0</v>
      </c>
      <c r="AH262" s="11">
        <v>0</v>
      </c>
      <c r="AI262" s="11">
        <v>0</v>
      </c>
      <c r="AJ262" s="22">
        <v>0</v>
      </c>
      <c r="AK262" s="21">
        <v>0</v>
      </c>
      <c r="AL262" s="11">
        <f t="shared" si="93"/>
        <v>0</v>
      </c>
      <c r="AM262" s="11">
        <v>0</v>
      </c>
      <c r="AN262" s="11">
        <v>0</v>
      </c>
      <c r="AO262" s="11">
        <v>0</v>
      </c>
      <c r="AP262" s="22">
        <v>0</v>
      </c>
      <c r="AQ262" s="21">
        <v>0</v>
      </c>
      <c r="AR262" s="11">
        <f t="shared" si="94"/>
        <v>0</v>
      </c>
      <c r="AS262" s="11">
        <v>0</v>
      </c>
      <c r="AT262" s="11">
        <v>0</v>
      </c>
      <c r="AU262" s="11">
        <v>0</v>
      </c>
      <c r="AV262" s="18">
        <v>0</v>
      </c>
      <c r="AW262" s="58"/>
    </row>
    <row r="263" spans="2:49" hidden="1" outlineLevel="1">
      <c r="B263" s="27" t="s">
        <v>207</v>
      </c>
      <c r="C263" s="21">
        <f t="shared" si="81"/>
        <v>9750</v>
      </c>
      <c r="D263" s="36">
        <f t="shared" si="82"/>
        <v>0</v>
      </c>
      <c r="E263" s="36">
        <f t="shared" si="83"/>
        <v>0</v>
      </c>
      <c r="F263" s="36">
        <f t="shared" si="84"/>
        <v>0</v>
      </c>
      <c r="G263" s="36">
        <f t="shared" si="85"/>
        <v>0</v>
      </c>
      <c r="H263" s="36">
        <f t="shared" si="86"/>
        <v>0</v>
      </c>
      <c r="I263" s="47">
        <f t="shared" si="87"/>
        <v>0</v>
      </c>
      <c r="J263" s="40"/>
      <c r="K263" s="21">
        <v>0</v>
      </c>
      <c r="L263" s="11">
        <f t="shared" si="88"/>
        <v>9750</v>
      </c>
      <c r="M263" s="11">
        <v>9750</v>
      </c>
      <c r="N263" s="11">
        <v>0</v>
      </c>
      <c r="O263" s="22">
        <v>0</v>
      </c>
      <c r="P263" s="21">
        <v>0</v>
      </c>
      <c r="Q263" s="11">
        <f t="shared" si="89"/>
        <v>0</v>
      </c>
      <c r="R263" s="11">
        <v>0</v>
      </c>
      <c r="S263" s="11">
        <v>0</v>
      </c>
      <c r="T263" s="22">
        <v>0</v>
      </c>
      <c r="U263" s="21">
        <v>0</v>
      </c>
      <c r="V263" s="11">
        <f t="shared" si="90"/>
        <v>0</v>
      </c>
      <c r="W263" s="11">
        <v>0</v>
      </c>
      <c r="X263" s="22">
        <v>0</v>
      </c>
      <c r="Y263" s="21">
        <v>0</v>
      </c>
      <c r="Z263" s="11">
        <f t="shared" si="91"/>
        <v>0</v>
      </c>
      <c r="AA263" s="11">
        <v>0</v>
      </c>
      <c r="AB263" s="11">
        <v>0</v>
      </c>
      <c r="AC263" s="11">
        <v>0</v>
      </c>
      <c r="AD263" s="22">
        <v>0</v>
      </c>
      <c r="AE263" s="21">
        <v>0</v>
      </c>
      <c r="AF263" s="11">
        <f t="shared" si="92"/>
        <v>0</v>
      </c>
      <c r="AG263" s="11">
        <v>0</v>
      </c>
      <c r="AH263" s="11">
        <v>0</v>
      </c>
      <c r="AI263" s="11">
        <v>0</v>
      </c>
      <c r="AJ263" s="22">
        <v>0</v>
      </c>
      <c r="AK263" s="21">
        <v>0</v>
      </c>
      <c r="AL263" s="11">
        <f t="shared" si="93"/>
        <v>0</v>
      </c>
      <c r="AM263" s="11">
        <v>0</v>
      </c>
      <c r="AN263" s="11">
        <v>0</v>
      </c>
      <c r="AO263" s="11">
        <v>0</v>
      </c>
      <c r="AP263" s="22">
        <v>0</v>
      </c>
      <c r="AQ263" s="21">
        <v>0</v>
      </c>
      <c r="AR263" s="11">
        <f t="shared" si="94"/>
        <v>0</v>
      </c>
      <c r="AS263" s="11">
        <v>0</v>
      </c>
      <c r="AT263" s="11">
        <v>0</v>
      </c>
      <c r="AU263" s="11">
        <v>0</v>
      </c>
      <c r="AV263" s="18">
        <v>0</v>
      </c>
      <c r="AW263" s="58"/>
    </row>
    <row r="264" spans="2:49" hidden="1" outlineLevel="1">
      <c r="B264" s="27" t="s">
        <v>208</v>
      </c>
      <c r="C264" s="21">
        <f t="shared" si="81"/>
        <v>0</v>
      </c>
      <c r="D264" s="36">
        <f t="shared" si="82"/>
        <v>42100</v>
      </c>
      <c r="E264" s="36">
        <f t="shared" si="83"/>
        <v>0</v>
      </c>
      <c r="F264" s="36">
        <f t="shared" si="84"/>
        <v>0</v>
      </c>
      <c r="G264" s="36">
        <f t="shared" si="85"/>
        <v>0</v>
      </c>
      <c r="H264" s="36">
        <f t="shared" si="86"/>
        <v>0</v>
      </c>
      <c r="I264" s="47">
        <f t="shared" si="87"/>
        <v>0</v>
      </c>
      <c r="J264" s="40"/>
      <c r="K264" s="21">
        <v>0</v>
      </c>
      <c r="L264" s="11">
        <f t="shared" si="88"/>
        <v>0</v>
      </c>
      <c r="M264" s="11">
        <v>0</v>
      </c>
      <c r="N264" s="11">
        <v>0</v>
      </c>
      <c r="O264" s="22">
        <v>0</v>
      </c>
      <c r="P264" s="21">
        <v>0</v>
      </c>
      <c r="Q264" s="11">
        <f t="shared" si="89"/>
        <v>42100</v>
      </c>
      <c r="R264" s="11">
        <v>42100</v>
      </c>
      <c r="S264" s="11">
        <v>0</v>
      </c>
      <c r="T264" s="22">
        <v>0</v>
      </c>
      <c r="U264" s="21">
        <v>0</v>
      </c>
      <c r="V264" s="11">
        <f t="shared" si="90"/>
        <v>0</v>
      </c>
      <c r="W264" s="11">
        <v>0</v>
      </c>
      <c r="X264" s="22">
        <v>0</v>
      </c>
      <c r="Y264" s="21">
        <v>0</v>
      </c>
      <c r="Z264" s="11">
        <f t="shared" si="91"/>
        <v>0</v>
      </c>
      <c r="AA264" s="11">
        <v>0</v>
      </c>
      <c r="AB264" s="11">
        <v>0</v>
      </c>
      <c r="AC264" s="11">
        <v>0</v>
      </c>
      <c r="AD264" s="22">
        <v>0</v>
      </c>
      <c r="AE264" s="21">
        <v>0</v>
      </c>
      <c r="AF264" s="11">
        <f t="shared" si="92"/>
        <v>0</v>
      </c>
      <c r="AG264" s="11">
        <v>0</v>
      </c>
      <c r="AH264" s="11">
        <v>0</v>
      </c>
      <c r="AI264" s="11">
        <v>0</v>
      </c>
      <c r="AJ264" s="22">
        <v>0</v>
      </c>
      <c r="AK264" s="21">
        <v>0</v>
      </c>
      <c r="AL264" s="11">
        <f t="shared" si="93"/>
        <v>0</v>
      </c>
      <c r="AM264" s="11">
        <v>0</v>
      </c>
      <c r="AN264" s="11">
        <v>0</v>
      </c>
      <c r="AO264" s="11">
        <v>0</v>
      </c>
      <c r="AP264" s="22">
        <v>0</v>
      </c>
      <c r="AQ264" s="21">
        <v>0</v>
      </c>
      <c r="AR264" s="11">
        <f t="shared" si="94"/>
        <v>0</v>
      </c>
      <c r="AS264" s="11">
        <v>0</v>
      </c>
      <c r="AT264" s="11">
        <v>0</v>
      </c>
      <c r="AU264" s="11">
        <v>0</v>
      </c>
      <c r="AV264" s="18">
        <v>0</v>
      </c>
      <c r="AW264" s="58"/>
    </row>
    <row r="265" spans="2:49" hidden="1" outlineLevel="1">
      <c r="B265" s="27" t="s">
        <v>209</v>
      </c>
      <c r="C265" s="21">
        <f t="shared" si="81"/>
        <v>0</v>
      </c>
      <c r="D265" s="36">
        <f t="shared" si="82"/>
        <v>0</v>
      </c>
      <c r="E265" s="36">
        <f t="shared" si="83"/>
        <v>8500</v>
      </c>
      <c r="F265" s="36">
        <f t="shared" si="84"/>
        <v>0</v>
      </c>
      <c r="G265" s="36">
        <f t="shared" si="85"/>
        <v>0</v>
      </c>
      <c r="H265" s="36">
        <f t="shared" si="86"/>
        <v>0</v>
      </c>
      <c r="I265" s="47">
        <f t="shared" si="87"/>
        <v>0</v>
      </c>
      <c r="J265" s="40"/>
      <c r="K265" s="21">
        <v>0</v>
      </c>
      <c r="L265" s="11">
        <f t="shared" si="88"/>
        <v>0</v>
      </c>
      <c r="M265" s="11">
        <v>0</v>
      </c>
      <c r="N265" s="11">
        <v>0</v>
      </c>
      <c r="O265" s="22">
        <v>0</v>
      </c>
      <c r="P265" s="21">
        <v>0</v>
      </c>
      <c r="Q265" s="11">
        <f t="shared" si="89"/>
        <v>0</v>
      </c>
      <c r="R265" s="11">
        <v>0</v>
      </c>
      <c r="S265" s="11">
        <v>0</v>
      </c>
      <c r="T265" s="22">
        <v>0</v>
      </c>
      <c r="U265" s="21">
        <v>0</v>
      </c>
      <c r="V265" s="11">
        <f t="shared" si="90"/>
        <v>8500</v>
      </c>
      <c r="W265" s="11">
        <v>8500</v>
      </c>
      <c r="X265" s="22">
        <v>0</v>
      </c>
      <c r="Y265" s="21">
        <v>0</v>
      </c>
      <c r="Z265" s="11">
        <f t="shared" si="91"/>
        <v>0</v>
      </c>
      <c r="AA265" s="11">
        <v>0</v>
      </c>
      <c r="AB265" s="11">
        <v>0</v>
      </c>
      <c r="AC265" s="11">
        <v>0</v>
      </c>
      <c r="AD265" s="22">
        <v>0</v>
      </c>
      <c r="AE265" s="21">
        <v>0</v>
      </c>
      <c r="AF265" s="11">
        <f t="shared" si="92"/>
        <v>0</v>
      </c>
      <c r="AG265" s="11">
        <v>0</v>
      </c>
      <c r="AH265" s="11">
        <v>0</v>
      </c>
      <c r="AI265" s="11">
        <v>0</v>
      </c>
      <c r="AJ265" s="22">
        <v>0</v>
      </c>
      <c r="AK265" s="21">
        <v>0</v>
      </c>
      <c r="AL265" s="11">
        <f t="shared" si="93"/>
        <v>0</v>
      </c>
      <c r="AM265" s="11">
        <v>0</v>
      </c>
      <c r="AN265" s="11">
        <v>0</v>
      </c>
      <c r="AO265" s="11">
        <v>0</v>
      </c>
      <c r="AP265" s="22">
        <v>0</v>
      </c>
      <c r="AQ265" s="21">
        <v>0</v>
      </c>
      <c r="AR265" s="11">
        <f t="shared" si="94"/>
        <v>0</v>
      </c>
      <c r="AS265" s="11">
        <v>0</v>
      </c>
      <c r="AT265" s="11">
        <v>0</v>
      </c>
      <c r="AU265" s="11">
        <v>0</v>
      </c>
      <c r="AV265" s="18">
        <v>0</v>
      </c>
      <c r="AW265" s="58"/>
    </row>
    <row r="266" spans="2:49" hidden="1" outlineLevel="1">
      <c r="B266" s="27" t="s">
        <v>210</v>
      </c>
      <c r="C266" s="21">
        <f t="shared" si="81"/>
        <v>0</v>
      </c>
      <c r="D266" s="36">
        <f t="shared" si="82"/>
        <v>0</v>
      </c>
      <c r="E266" s="36">
        <f t="shared" si="83"/>
        <v>0</v>
      </c>
      <c r="F266" s="36">
        <f t="shared" si="84"/>
        <v>15256</v>
      </c>
      <c r="G266" s="36">
        <f t="shared" si="85"/>
        <v>0</v>
      </c>
      <c r="H266" s="36">
        <f t="shared" si="86"/>
        <v>0</v>
      </c>
      <c r="I266" s="47">
        <f t="shared" si="87"/>
        <v>0</v>
      </c>
      <c r="J266" s="40"/>
      <c r="K266" s="21">
        <v>0</v>
      </c>
      <c r="L266" s="11">
        <f t="shared" si="88"/>
        <v>0</v>
      </c>
      <c r="M266" s="11">
        <v>0</v>
      </c>
      <c r="N266" s="11">
        <v>0</v>
      </c>
      <c r="O266" s="22">
        <v>0</v>
      </c>
      <c r="P266" s="21">
        <v>0</v>
      </c>
      <c r="Q266" s="11">
        <f t="shared" si="89"/>
        <v>0</v>
      </c>
      <c r="R266" s="11">
        <v>0</v>
      </c>
      <c r="S266" s="11">
        <v>0</v>
      </c>
      <c r="T266" s="22">
        <v>0</v>
      </c>
      <c r="U266" s="21">
        <v>0</v>
      </c>
      <c r="V266" s="11">
        <f t="shared" si="90"/>
        <v>0</v>
      </c>
      <c r="W266" s="11">
        <v>0</v>
      </c>
      <c r="X266" s="22">
        <v>0</v>
      </c>
      <c r="Y266" s="21">
        <v>0</v>
      </c>
      <c r="Z266" s="11">
        <f t="shared" si="91"/>
        <v>15256</v>
      </c>
      <c r="AA266" s="11">
        <v>15256</v>
      </c>
      <c r="AB266" s="11">
        <v>0</v>
      </c>
      <c r="AC266" s="11">
        <v>0</v>
      </c>
      <c r="AD266" s="22">
        <v>0</v>
      </c>
      <c r="AE266" s="21">
        <v>0</v>
      </c>
      <c r="AF266" s="11">
        <f t="shared" si="92"/>
        <v>0</v>
      </c>
      <c r="AG266" s="11">
        <v>0</v>
      </c>
      <c r="AH266" s="11">
        <v>0</v>
      </c>
      <c r="AI266" s="11">
        <v>0</v>
      </c>
      <c r="AJ266" s="22">
        <v>0</v>
      </c>
      <c r="AK266" s="21">
        <v>0</v>
      </c>
      <c r="AL266" s="11">
        <f t="shared" si="93"/>
        <v>0</v>
      </c>
      <c r="AM266" s="11">
        <v>0</v>
      </c>
      <c r="AN266" s="11">
        <v>0</v>
      </c>
      <c r="AO266" s="11">
        <v>0</v>
      </c>
      <c r="AP266" s="22">
        <v>0</v>
      </c>
      <c r="AQ266" s="21">
        <v>0</v>
      </c>
      <c r="AR266" s="11">
        <f t="shared" si="94"/>
        <v>0</v>
      </c>
      <c r="AS266" s="11">
        <v>0</v>
      </c>
      <c r="AT266" s="11">
        <v>0</v>
      </c>
      <c r="AU266" s="11">
        <v>0</v>
      </c>
      <c r="AV266" s="18">
        <v>0</v>
      </c>
      <c r="AW266" s="58"/>
    </row>
    <row r="267" spans="2:49" hidden="1" outlineLevel="1">
      <c r="B267" s="27" t="s">
        <v>211</v>
      </c>
      <c r="C267" s="21">
        <f t="shared" si="81"/>
        <v>0</v>
      </c>
      <c r="D267" s="36">
        <f t="shared" si="82"/>
        <v>0</v>
      </c>
      <c r="E267" s="36">
        <f t="shared" si="83"/>
        <v>0</v>
      </c>
      <c r="F267" s="36">
        <f t="shared" si="84"/>
        <v>0</v>
      </c>
      <c r="G267" s="36">
        <f t="shared" si="85"/>
        <v>11448</v>
      </c>
      <c r="H267" s="36">
        <f t="shared" si="86"/>
        <v>0</v>
      </c>
      <c r="I267" s="47">
        <f t="shared" si="87"/>
        <v>0</v>
      </c>
      <c r="J267" s="40"/>
      <c r="K267" s="21">
        <v>0</v>
      </c>
      <c r="L267" s="11">
        <f t="shared" si="88"/>
        <v>0</v>
      </c>
      <c r="M267" s="11">
        <v>0</v>
      </c>
      <c r="N267" s="11">
        <v>0</v>
      </c>
      <c r="O267" s="22">
        <v>0</v>
      </c>
      <c r="P267" s="21">
        <v>0</v>
      </c>
      <c r="Q267" s="11">
        <f t="shared" si="89"/>
        <v>0</v>
      </c>
      <c r="R267" s="11">
        <v>0</v>
      </c>
      <c r="S267" s="11">
        <v>0</v>
      </c>
      <c r="T267" s="22">
        <v>0</v>
      </c>
      <c r="U267" s="21">
        <v>0</v>
      </c>
      <c r="V267" s="11">
        <f t="shared" si="90"/>
        <v>0</v>
      </c>
      <c r="W267" s="11">
        <v>0</v>
      </c>
      <c r="X267" s="22">
        <v>0</v>
      </c>
      <c r="Y267" s="21">
        <v>0</v>
      </c>
      <c r="Z267" s="11">
        <f t="shared" si="91"/>
        <v>0</v>
      </c>
      <c r="AA267" s="11">
        <v>0</v>
      </c>
      <c r="AB267" s="11">
        <v>0</v>
      </c>
      <c r="AC267" s="11">
        <v>0</v>
      </c>
      <c r="AD267" s="22">
        <v>0</v>
      </c>
      <c r="AE267" s="21">
        <v>0</v>
      </c>
      <c r="AF267" s="11">
        <f t="shared" si="92"/>
        <v>11448</v>
      </c>
      <c r="AG267" s="11">
        <v>11448</v>
      </c>
      <c r="AH267" s="11">
        <v>0</v>
      </c>
      <c r="AI267" s="11">
        <v>0</v>
      </c>
      <c r="AJ267" s="22">
        <v>0</v>
      </c>
      <c r="AK267" s="21">
        <v>0</v>
      </c>
      <c r="AL267" s="11">
        <f t="shared" si="93"/>
        <v>0</v>
      </c>
      <c r="AM267" s="11">
        <v>0</v>
      </c>
      <c r="AN267" s="11">
        <v>0</v>
      </c>
      <c r="AO267" s="11">
        <v>0</v>
      </c>
      <c r="AP267" s="22">
        <v>0</v>
      </c>
      <c r="AQ267" s="21">
        <v>0</v>
      </c>
      <c r="AR267" s="11">
        <f t="shared" si="94"/>
        <v>0</v>
      </c>
      <c r="AS267" s="11">
        <v>0</v>
      </c>
      <c r="AT267" s="11">
        <v>0</v>
      </c>
      <c r="AU267" s="11">
        <v>0</v>
      </c>
      <c r="AV267" s="18">
        <v>0</v>
      </c>
      <c r="AW267" s="58"/>
    </row>
    <row r="268" spans="2:49" hidden="1" outlineLevel="1">
      <c r="B268" s="27" t="s">
        <v>212</v>
      </c>
      <c r="C268" s="21">
        <f t="shared" si="81"/>
        <v>0</v>
      </c>
      <c r="D268" s="36">
        <f t="shared" si="82"/>
        <v>165587.20000000001</v>
      </c>
      <c r="E268" s="36">
        <f t="shared" si="83"/>
        <v>0</v>
      </c>
      <c r="F268" s="36">
        <f t="shared" si="84"/>
        <v>0</v>
      </c>
      <c r="G268" s="36">
        <f t="shared" si="85"/>
        <v>0</v>
      </c>
      <c r="H268" s="36">
        <f t="shared" si="86"/>
        <v>0</v>
      </c>
      <c r="I268" s="47">
        <f t="shared" si="87"/>
        <v>0</v>
      </c>
      <c r="J268" s="40"/>
      <c r="K268" s="21">
        <v>0</v>
      </c>
      <c r="L268" s="11">
        <f t="shared" si="88"/>
        <v>0</v>
      </c>
      <c r="M268" s="11">
        <v>0</v>
      </c>
      <c r="N268" s="11">
        <v>0</v>
      </c>
      <c r="O268" s="22">
        <v>0</v>
      </c>
      <c r="P268" s="21">
        <v>0</v>
      </c>
      <c r="Q268" s="11">
        <f t="shared" si="89"/>
        <v>165587.20000000001</v>
      </c>
      <c r="R268" s="11">
        <v>165587.20000000001</v>
      </c>
      <c r="S268" s="11">
        <v>0</v>
      </c>
      <c r="T268" s="22">
        <v>0</v>
      </c>
      <c r="U268" s="21">
        <v>0</v>
      </c>
      <c r="V268" s="11">
        <f t="shared" si="90"/>
        <v>0</v>
      </c>
      <c r="W268" s="11">
        <v>0</v>
      </c>
      <c r="X268" s="22">
        <v>0</v>
      </c>
      <c r="Y268" s="21">
        <v>0</v>
      </c>
      <c r="Z268" s="11">
        <f t="shared" si="91"/>
        <v>0</v>
      </c>
      <c r="AA268" s="11">
        <v>0</v>
      </c>
      <c r="AB268" s="11">
        <v>0</v>
      </c>
      <c r="AC268" s="11">
        <v>0</v>
      </c>
      <c r="AD268" s="22">
        <v>0</v>
      </c>
      <c r="AE268" s="21">
        <v>0</v>
      </c>
      <c r="AF268" s="11">
        <f t="shared" si="92"/>
        <v>0</v>
      </c>
      <c r="AG268" s="11">
        <v>0</v>
      </c>
      <c r="AH268" s="11">
        <v>0</v>
      </c>
      <c r="AI268" s="11">
        <v>0</v>
      </c>
      <c r="AJ268" s="22">
        <v>0</v>
      </c>
      <c r="AK268" s="21">
        <v>0</v>
      </c>
      <c r="AL268" s="11">
        <f t="shared" si="93"/>
        <v>0</v>
      </c>
      <c r="AM268" s="11">
        <v>0</v>
      </c>
      <c r="AN268" s="11">
        <v>0</v>
      </c>
      <c r="AO268" s="11">
        <v>0</v>
      </c>
      <c r="AP268" s="22">
        <v>0</v>
      </c>
      <c r="AQ268" s="21">
        <v>0</v>
      </c>
      <c r="AR268" s="11">
        <f t="shared" si="94"/>
        <v>0</v>
      </c>
      <c r="AS268" s="11">
        <v>0</v>
      </c>
      <c r="AT268" s="11">
        <v>0</v>
      </c>
      <c r="AU268" s="11">
        <v>0</v>
      </c>
      <c r="AV268" s="18">
        <v>0</v>
      </c>
      <c r="AW268" s="58"/>
    </row>
    <row r="269" spans="2:49" hidden="1" outlineLevel="1">
      <c r="B269" s="27" t="s">
        <v>213</v>
      </c>
      <c r="C269" s="21">
        <f t="shared" si="81"/>
        <v>0</v>
      </c>
      <c r="D269" s="36">
        <f t="shared" si="82"/>
        <v>0</v>
      </c>
      <c r="E269" s="36">
        <f t="shared" si="83"/>
        <v>2018.5</v>
      </c>
      <c r="F269" s="36">
        <f t="shared" si="84"/>
        <v>0</v>
      </c>
      <c r="G269" s="36">
        <f t="shared" si="85"/>
        <v>0</v>
      </c>
      <c r="H269" s="36">
        <f t="shared" si="86"/>
        <v>0</v>
      </c>
      <c r="I269" s="47">
        <f t="shared" si="87"/>
        <v>0</v>
      </c>
      <c r="J269" s="40"/>
      <c r="K269" s="21">
        <v>0</v>
      </c>
      <c r="L269" s="11">
        <f t="shared" si="88"/>
        <v>0</v>
      </c>
      <c r="M269" s="11">
        <v>0</v>
      </c>
      <c r="N269" s="11">
        <v>0</v>
      </c>
      <c r="O269" s="22">
        <v>0</v>
      </c>
      <c r="P269" s="21">
        <v>0</v>
      </c>
      <c r="Q269" s="11">
        <f t="shared" si="89"/>
        <v>0</v>
      </c>
      <c r="R269" s="11">
        <v>0</v>
      </c>
      <c r="S269" s="11">
        <v>0</v>
      </c>
      <c r="T269" s="22">
        <v>0</v>
      </c>
      <c r="U269" s="21">
        <v>0</v>
      </c>
      <c r="V269" s="11">
        <f t="shared" si="90"/>
        <v>2018.5</v>
      </c>
      <c r="W269" s="11">
        <v>2018.5</v>
      </c>
      <c r="X269" s="22">
        <v>0</v>
      </c>
      <c r="Y269" s="21">
        <v>0</v>
      </c>
      <c r="Z269" s="11">
        <f t="shared" si="91"/>
        <v>0</v>
      </c>
      <c r="AA269" s="11">
        <v>0</v>
      </c>
      <c r="AB269" s="11">
        <v>0</v>
      </c>
      <c r="AC269" s="11">
        <v>0</v>
      </c>
      <c r="AD269" s="22">
        <v>0</v>
      </c>
      <c r="AE269" s="21">
        <v>0</v>
      </c>
      <c r="AF269" s="11">
        <f t="shared" si="92"/>
        <v>0</v>
      </c>
      <c r="AG269" s="11">
        <v>0</v>
      </c>
      <c r="AH269" s="11">
        <v>0</v>
      </c>
      <c r="AI269" s="11">
        <v>0</v>
      </c>
      <c r="AJ269" s="22">
        <v>0</v>
      </c>
      <c r="AK269" s="21">
        <v>0</v>
      </c>
      <c r="AL269" s="11">
        <f t="shared" si="93"/>
        <v>0</v>
      </c>
      <c r="AM269" s="11">
        <v>0</v>
      </c>
      <c r="AN269" s="11">
        <v>0</v>
      </c>
      <c r="AO269" s="11">
        <v>0</v>
      </c>
      <c r="AP269" s="22">
        <v>0</v>
      </c>
      <c r="AQ269" s="21">
        <v>0</v>
      </c>
      <c r="AR269" s="11">
        <f t="shared" si="94"/>
        <v>0</v>
      </c>
      <c r="AS269" s="11">
        <v>0</v>
      </c>
      <c r="AT269" s="11">
        <v>0</v>
      </c>
      <c r="AU269" s="11">
        <v>0</v>
      </c>
      <c r="AV269" s="18">
        <v>0</v>
      </c>
      <c r="AW269" s="58"/>
    </row>
    <row r="270" spans="2:49" hidden="1" outlineLevel="1">
      <c r="B270" s="27" t="s">
        <v>214</v>
      </c>
      <c r="C270" s="21">
        <f t="shared" si="81"/>
        <v>0</v>
      </c>
      <c r="D270" s="36">
        <f t="shared" si="82"/>
        <v>0</v>
      </c>
      <c r="E270" s="36">
        <f t="shared" si="83"/>
        <v>0</v>
      </c>
      <c r="F270" s="36">
        <f t="shared" si="84"/>
        <v>5.0700000000000927</v>
      </c>
      <c r="G270" s="36">
        <f t="shared" si="85"/>
        <v>0</v>
      </c>
      <c r="H270" s="36">
        <f t="shared" si="86"/>
        <v>0</v>
      </c>
      <c r="I270" s="47">
        <f t="shared" si="87"/>
        <v>0</v>
      </c>
      <c r="J270" s="40"/>
      <c r="K270" s="21">
        <v>0</v>
      </c>
      <c r="L270" s="11">
        <f t="shared" si="88"/>
        <v>0</v>
      </c>
      <c r="M270" s="11">
        <v>0</v>
      </c>
      <c r="N270" s="11">
        <v>0</v>
      </c>
      <c r="O270" s="22">
        <v>0</v>
      </c>
      <c r="P270" s="21">
        <v>0</v>
      </c>
      <c r="Q270" s="11">
        <f t="shared" si="89"/>
        <v>0</v>
      </c>
      <c r="R270" s="11">
        <v>0</v>
      </c>
      <c r="S270" s="11">
        <v>0</v>
      </c>
      <c r="T270" s="22">
        <v>0</v>
      </c>
      <c r="U270" s="21">
        <v>0</v>
      </c>
      <c r="V270" s="11">
        <f t="shared" si="90"/>
        <v>0</v>
      </c>
      <c r="W270" s="11">
        <v>0</v>
      </c>
      <c r="X270" s="22">
        <v>0</v>
      </c>
      <c r="Y270" s="21">
        <v>0</v>
      </c>
      <c r="Z270" s="11">
        <f t="shared" si="91"/>
        <v>5.0700000000000927</v>
      </c>
      <c r="AA270" s="11">
        <v>5.0700000000000927</v>
      </c>
      <c r="AB270" s="11">
        <v>0</v>
      </c>
      <c r="AC270" s="11">
        <v>0</v>
      </c>
      <c r="AD270" s="22">
        <v>0</v>
      </c>
      <c r="AE270" s="21">
        <v>0</v>
      </c>
      <c r="AF270" s="11">
        <f t="shared" si="92"/>
        <v>0</v>
      </c>
      <c r="AG270" s="11">
        <v>0</v>
      </c>
      <c r="AH270" s="11">
        <v>0</v>
      </c>
      <c r="AI270" s="11">
        <v>0</v>
      </c>
      <c r="AJ270" s="22">
        <v>0</v>
      </c>
      <c r="AK270" s="21">
        <v>0</v>
      </c>
      <c r="AL270" s="11">
        <f t="shared" si="93"/>
        <v>0</v>
      </c>
      <c r="AM270" s="11">
        <v>0</v>
      </c>
      <c r="AN270" s="11">
        <v>0</v>
      </c>
      <c r="AO270" s="11">
        <v>0</v>
      </c>
      <c r="AP270" s="22">
        <v>0</v>
      </c>
      <c r="AQ270" s="21">
        <v>0</v>
      </c>
      <c r="AR270" s="11">
        <f t="shared" si="94"/>
        <v>0</v>
      </c>
      <c r="AS270" s="11">
        <v>0</v>
      </c>
      <c r="AT270" s="11">
        <v>0</v>
      </c>
      <c r="AU270" s="11">
        <v>0</v>
      </c>
      <c r="AV270" s="18">
        <v>0</v>
      </c>
      <c r="AW270" s="58"/>
    </row>
    <row r="271" spans="2:49" hidden="1" outlineLevel="1">
      <c r="B271" s="27" t="s">
        <v>215</v>
      </c>
      <c r="C271" s="21">
        <f t="shared" si="81"/>
        <v>0</v>
      </c>
      <c r="D271" s="36">
        <f t="shared" si="82"/>
        <v>0</v>
      </c>
      <c r="E271" s="36">
        <f t="shared" si="83"/>
        <v>0</v>
      </c>
      <c r="F271" s="36">
        <f t="shared" si="84"/>
        <v>0</v>
      </c>
      <c r="G271" s="36">
        <f t="shared" si="85"/>
        <v>1363.83</v>
      </c>
      <c r="H271" s="36">
        <f t="shared" si="86"/>
        <v>0</v>
      </c>
      <c r="I271" s="47">
        <f t="shared" si="87"/>
        <v>0</v>
      </c>
      <c r="J271" s="40"/>
      <c r="K271" s="21">
        <v>0</v>
      </c>
      <c r="L271" s="11">
        <f t="shared" si="88"/>
        <v>0</v>
      </c>
      <c r="M271" s="11">
        <v>0</v>
      </c>
      <c r="N271" s="11">
        <v>0</v>
      </c>
      <c r="O271" s="22">
        <v>0</v>
      </c>
      <c r="P271" s="21">
        <v>0</v>
      </c>
      <c r="Q271" s="11">
        <f t="shared" si="89"/>
        <v>0</v>
      </c>
      <c r="R271" s="11">
        <v>0</v>
      </c>
      <c r="S271" s="11">
        <v>0</v>
      </c>
      <c r="T271" s="22">
        <v>0</v>
      </c>
      <c r="U271" s="21">
        <v>0</v>
      </c>
      <c r="V271" s="11">
        <f t="shared" si="90"/>
        <v>0</v>
      </c>
      <c r="W271" s="11">
        <v>0</v>
      </c>
      <c r="X271" s="22">
        <v>0</v>
      </c>
      <c r="Y271" s="21">
        <v>0</v>
      </c>
      <c r="Z271" s="11">
        <f t="shared" si="91"/>
        <v>0</v>
      </c>
      <c r="AA271" s="11">
        <v>0</v>
      </c>
      <c r="AB271" s="11">
        <v>0</v>
      </c>
      <c r="AC271" s="11">
        <v>0</v>
      </c>
      <c r="AD271" s="22">
        <v>0</v>
      </c>
      <c r="AE271" s="21">
        <v>0</v>
      </c>
      <c r="AF271" s="11">
        <f t="shared" si="92"/>
        <v>1363.83</v>
      </c>
      <c r="AG271" s="11">
        <v>1363.83</v>
      </c>
      <c r="AH271" s="11">
        <v>0</v>
      </c>
      <c r="AI271" s="11">
        <v>0</v>
      </c>
      <c r="AJ271" s="22">
        <v>0</v>
      </c>
      <c r="AK271" s="21">
        <v>0</v>
      </c>
      <c r="AL271" s="11">
        <f t="shared" si="93"/>
        <v>0</v>
      </c>
      <c r="AM271" s="11">
        <v>0</v>
      </c>
      <c r="AN271" s="11">
        <v>0</v>
      </c>
      <c r="AO271" s="11">
        <v>0</v>
      </c>
      <c r="AP271" s="22">
        <v>0</v>
      </c>
      <c r="AQ271" s="21">
        <v>0</v>
      </c>
      <c r="AR271" s="11">
        <f t="shared" si="94"/>
        <v>0</v>
      </c>
      <c r="AS271" s="11">
        <v>0</v>
      </c>
      <c r="AT271" s="11">
        <v>0</v>
      </c>
      <c r="AU271" s="11">
        <v>0</v>
      </c>
      <c r="AV271" s="18">
        <v>0</v>
      </c>
      <c r="AW271" s="58"/>
    </row>
    <row r="272" spans="2:49" hidden="1" outlineLevel="1">
      <c r="B272" s="27" t="s">
        <v>216</v>
      </c>
      <c r="C272" s="21">
        <f t="shared" si="81"/>
        <v>0</v>
      </c>
      <c r="D272" s="36">
        <f t="shared" si="82"/>
        <v>0</v>
      </c>
      <c r="E272" s="36">
        <f t="shared" si="83"/>
        <v>0</v>
      </c>
      <c r="F272" s="36">
        <f t="shared" si="84"/>
        <v>0</v>
      </c>
      <c r="G272" s="36">
        <f t="shared" si="85"/>
        <v>0</v>
      </c>
      <c r="H272" s="36">
        <f t="shared" si="86"/>
        <v>111.54</v>
      </c>
      <c r="I272" s="47">
        <f t="shared" si="87"/>
        <v>0</v>
      </c>
      <c r="J272" s="40"/>
      <c r="K272" s="21">
        <v>0</v>
      </c>
      <c r="L272" s="11">
        <f t="shared" si="88"/>
        <v>0</v>
      </c>
      <c r="M272" s="11">
        <v>0</v>
      </c>
      <c r="N272" s="11">
        <v>0</v>
      </c>
      <c r="O272" s="22">
        <v>0</v>
      </c>
      <c r="P272" s="21">
        <v>0</v>
      </c>
      <c r="Q272" s="11">
        <f t="shared" si="89"/>
        <v>0</v>
      </c>
      <c r="R272" s="11">
        <v>0</v>
      </c>
      <c r="S272" s="11">
        <v>0</v>
      </c>
      <c r="T272" s="22">
        <v>0</v>
      </c>
      <c r="U272" s="21">
        <v>0</v>
      </c>
      <c r="V272" s="11">
        <f t="shared" si="90"/>
        <v>0</v>
      </c>
      <c r="W272" s="11">
        <v>0</v>
      </c>
      <c r="X272" s="22">
        <v>0</v>
      </c>
      <c r="Y272" s="21">
        <v>0</v>
      </c>
      <c r="Z272" s="11">
        <f t="shared" si="91"/>
        <v>0</v>
      </c>
      <c r="AA272" s="11">
        <v>0</v>
      </c>
      <c r="AB272" s="11">
        <v>0</v>
      </c>
      <c r="AC272" s="11">
        <v>0</v>
      </c>
      <c r="AD272" s="22">
        <v>0</v>
      </c>
      <c r="AE272" s="21">
        <v>0</v>
      </c>
      <c r="AF272" s="11">
        <f t="shared" si="92"/>
        <v>0</v>
      </c>
      <c r="AG272" s="11">
        <v>0</v>
      </c>
      <c r="AH272" s="11">
        <v>0</v>
      </c>
      <c r="AI272" s="11">
        <v>0</v>
      </c>
      <c r="AJ272" s="22">
        <v>0</v>
      </c>
      <c r="AK272" s="21">
        <v>0</v>
      </c>
      <c r="AL272" s="11">
        <f t="shared" si="93"/>
        <v>111.54</v>
      </c>
      <c r="AM272" s="11">
        <v>111.54</v>
      </c>
      <c r="AN272" s="11">
        <v>0</v>
      </c>
      <c r="AO272" s="11">
        <v>0</v>
      </c>
      <c r="AP272" s="22">
        <v>0</v>
      </c>
      <c r="AQ272" s="21">
        <v>0</v>
      </c>
      <c r="AR272" s="11">
        <f t="shared" si="94"/>
        <v>0</v>
      </c>
      <c r="AS272" s="11">
        <v>0</v>
      </c>
      <c r="AT272" s="11">
        <v>0</v>
      </c>
      <c r="AU272" s="11">
        <v>0</v>
      </c>
      <c r="AV272" s="18">
        <v>0</v>
      </c>
      <c r="AW272" s="58"/>
    </row>
    <row r="273" spans="2:49" hidden="1" outlineLevel="1">
      <c r="B273" s="27" t="s">
        <v>217</v>
      </c>
      <c r="C273" s="21">
        <f t="shared" si="81"/>
        <v>0</v>
      </c>
      <c r="D273" s="36">
        <f t="shared" si="82"/>
        <v>0</v>
      </c>
      <c r="E273" s="36">
        <f t="shared" si="83"/>
        <v>221571</v>
      </c>
      <c r="F273" s="36">
        <f t="shared" si="84"/>
        <v>0</v>
      </c>
      <c r="G273" s="36">
        <f t="shared" si="85"/>
        <v>1275</v>
      </c>
      <c r="H273" s="36">
        <f t="shared" si="86"/>
        <v>0</v>
      </c>
      <c r="I273" s="47">
        <f t="shared" si="87"/>
        <v>0</v>
      </c>
      <c r="J273" s="40"/>
      <c r="K273" s="21">
        <v>0</v>
      </c>
      <c r="L273" s="11">
        <f t="shared" si="88"/>
        <v>0</v>
      </c>
      <c r="M273" s="11">
        <v>0</v>
      </c>
      <c r="N273" s="11">
        <v>0</v>
      </c>
      <c r="O273" s="22">
        <v>0</v>
      </c>
      <c r="P273" s="21">
        <v>0</v>
      </c>
      <c r="Q273" s="11">
        <f t="shared" si="89"/>
        <v>0</v>
      </c>
      <c r="R273" s="11">
        <v>0</v>
      </c>
      <c r="S273" s="11">
        <v>0</v>
      </c>
      <c r="T273" s="22">
        <v>0</v>
      </c>
      <c r="U273" s="21">
        <v>5.6843418860808015E-14</v>
      </c>
      <c r="V273" s="11">
        <f t="shared" si="90"/>
        <v>221571</v>
      </c>
      <c r="W273" s="11">
        <v>221571</v>
      </c>
      <c r="X273" s="22">
        <v>0</v>
      </c>
      <c r="Y273" s="21">
        <v>0</v>
      </c>
      <c r="Z273" s="11">
        <f t="shared" si="91"/>
        <v>0</v>
      </c>
      <c r="AA273" s="11">
        <v>0</v>
      </c>
      <c r="AB273" s="11">
        <v>0</v>
      </c>
      <c r="AC273" s="11">
        <v>0</v>
      </c>
      <c r="AD273" s="22">
        <v>0</v>
      </c>
      <c r="AE273" s="21">
        <v>0</v>
      </c>
      <c r="AF273" s="11">
        <f t="shared" si="92"/>
        <v>1275</v>
      </c>
      <c r="AG273" s="11">
        <v>1275</v>
      </c>
      <c r="AH273" s="11">
        <v>0</v>
      </c>
      <c r="AI273" s="11">
        <v>0</v>
      </c>
      <c r="AJ273" s="22">
        <v>0</v>
      </c>
      <c r="AK273" s="21">
        <v>0</v>
      </c>
      <c r="AL273" s="11">
        <f t="shared" si="93"/>
        <v>0</v>
      </c>
      <c r="AM273" s="11">
        <v>0</v>
      </c>
      <c r="AN273" s="11">
        <v>0</v>
      </c>
      <c r="AO273" s="11">
        <v>0</v>
      </c>
      <c r="AP273" s="22">
        <v>0</v>
      </c>
      <c r="AQ273" s="21">
        <v>0</v>
      </c>
      <c r="AR273" s="11">
        <f t="shared" si="94"/>
        <v>0</v>
      </c>
      <c r="AS273" s="11">
        <v>0</v>
      </c>
      <c r="AT273" s="11">
        <v>0</v>
      </c>
      <c r="AU273" s="11">
        <v>0</v>
      </c>
      <c r="AV273" s="18">
        <v>0</v>
      </c>
      <c r="AW273" s="58"/>
    </row>
    <row r="274" spans="2:49" hidden="1" outlineLevel="1">
      <c r="B274" s="27" t="s">
        <v>218</v>
      </c>
      <c r="C274" s="21">
        <f t="shared" si="81"/>
        <v>0</v>
      </c>
      <c r="D274" s="36">
        <f t="shared" si="82"/>
        <v>0</v>
      </c>
      <c r="E274" s="36">
        <f t="shared" si="83"/>
        <v>0</v>
      </c>
      <c r="F274" s="36">
        <f t="shared" si="84"/>
        <v>4875</v>
      </c>
      <c r="G274" s="36">
        <f t="shared" si="85"/>
        <v>0</v>
      </c>
      <c r="H274" s="36">
        <f t="shared" si="86"/>
        <v>0</v>
      </c>
      <c r="I274" s="47">
        <f t="shared" si="87"/>
        <v>0</v>
      </c>
      <c r="J274" s="40"/>
      <c r="K274" s="21">
        <v>0</v>
      </c>
      <c r="L274" s="11">
        <f t="shared" si="88"/>
        <v>0</v>
      </c>
      <c r="M274" s="11">
        <v>0</v>
      </c>
      <c r="N274" s="11">
        <v>0</v>
      </c>
      <c r="O274" s="22">
        <v>0</v>
      </c>
      <c r="P274" s="21">
        <v>0</v>
      </c>
      <c r="Q274" s="11">
        <f t="shared" si="89"/>
        <v>0</v>
      </c>
      <c r="R274" s="11">
        <v>0</v>
      </c>
      <c r="S274" s="11">
        <v>0</v>
      </c>
      <c r="T274" s="22">
        <v>0</v>
      </c>
      <c r="U274" s="21">
        <v>0</v>
      </c>
      <c r="V274" s="11">
        <f t="shared" si="90"/>
        <v>0</v>
      </c>
      <c r="W274" s="11">
        <v>0</v>
      </c>
      <c r="X274" s="22">
        <v>0</v>
      </c>
      <c r="Y274" s="21">
        <v>0</v>
      </c>
      <c r="Z274" s="11">
        <f t="shared" si="91"/>
        <v>4875</v>
      </c>
      <c r="AA274" s="11">
        <v>4875</v>
      </c>
      <c r="AB274" s="11">
        <v>0</v>
      </c>
      <c r="AC274" s="11">
        <v>0</v>
      </c>
      <c r="AD274" s="22">
        <v>0</v>
      </c>
      <c r="AE274" s="21">
        <v>0</v>
      </c>
      <c r="AF274" s="11">
        <f t="shared" si="92"/>
        <v>0</v>
      </c>
      <c r="AG274" s="11">
        <v>0</v>
      </c>
      <c r="AH274" s="11">
        <v>0</v>
      </c>
      <c r="AI274" s="11">
        <v>0</v>
      </c>
      <c r="AJ274" s="22">
        <v>0</v>
      </c>
      <c r="AK274" s="21">
        <v>0</v>
      </c>
      <c r="AL274" s="11">
        <f t="shared" si="93"/>
        <v>0</v>
      </c>
      <c r="AM274" s="11">
        <v>0</v>
      </c>
      <c r="AN274" s="11">
        <v>0</v>
      </c>
      <c r="AO274" s="11">
        <v>0</v>
      </c>
      <c r="AP274" s="22">
        <v>0</v>
      </c>
      <c r="AQ274" s="21">
        <v>0</v>
      </c>
      <c r="AR274" s="11">
        <f t="shared" si="94"/>
        <v>0</v>
      </c>
      <c r="AS274" s="11">
        <v>0</v>
      </c>
      <c r="AT274" s="11">
        <v>0</v>
      </c>
      <c r="AU274" s="11">
        <v>0</v>
      </c>
      <c r="AV274" s="18">
        <v>0</v>
      </c>
      <c r="AW274" s="58"/>
    </row>
    <row r="275" spans="2:49" hidden="1" outlineLevel="1">
      <c r="B275" s="27" t="s">
        <v>219</v>
      </c>
      <c r="C275" s="21">
        <f t="shared" si="81"/>
        <v>0</v>
      </c>
      <c r="D275" s="36">
        <f t="shared" si="82"/>
        <v>0</v>
      </c>
      <c r="E275" s="36">
        <f t="shared" si="83"/>
        <v>0</v>
      </c>
      <c r="F275" s="36">
        <f t="shared" si="84"/>
        <v>0</v>
      </c>
      <c r="G275" s="36">
        <f t="shared" si="85"/>
        <v>6500</v>
      </c>
      <c r="H275" s="36">
        <f t="shared" si="86"/>
        <v>0</v>
      </c>
      <c r="I275" s="47">
        <f t="shared" si="87"/>
        <v>0</v>
      </c>
      <c r="J275" s="40"/>
      <c r="K275" s="21">
        <v>0</v>
      </c>
      <c r="L275" s="11">
        <f t="shared" si="88"/>
        <v>0</v>
      </c>
      <c r="M275" s="11">
        <v>0</v>
      </c>
      <c r="N275" s="11">
        <v>0</v>
      </c>
      <c r="O275" s="22">
        <v>0</v>
      </c>
      <c r="P275" s="21">
        <v>0</v>
      </c>
      <c r="Q275" s="11">
        <f t="shared" si="89"/>
        <v>0</v>
      </c>
      <c r="R275" s="11">
        <v>0</v>
      </c>
      <c r="S275" s="11">
        <v>0</v>
      </c>
      <c r="T275" s="22">
        <v>0</v>
      </c>
      <c r="U275" s="21">
        <v>0</v>
      </c>
      <c r="V275" s="11">
        <f t="shared" si="90"/>
        <v>0</v>
      </c>
      <c r="W275" s="11">
        <v>0</v>
      </c>
      <c r="X275" s="22">
        <v>0</v>
      </c>
      <c r="Y275" s="21">
        <v>0</v>
      </c>
      <c r="Z275" s="11">
        <f t="shared" si="91"/>
        <v>0</v>
      </c>
      <c r="AA275" s="11">
        <v>0</v>
      </c>
      <c r="AB275" s="11">
        <v>0</v>
      </c>
      <c r="AC275" s="11">
        <v>0</v>
      </c>
      <c r="AD275" s="22">
        <v>0</v>
      </c>
      <c r="AE275" s="21">
        <v>0</v>
      </c>
      <c r="AF275" s="11">
        <f t="shared" si="92"/>
        <v>6500</v>
      </c>
      <c r="AG275" s="11">
        <v>6500</v>
      </c>
      <c r="AH275" s="11">
        <v>0</v>
      </c>
      <c r="AI275" s="11">
        <v>0</v>
      </c>
      <c r="AJ275" s="22">
        <v>0</v>
      </c>
      <c r="AK275" s="21">
        <v>0</v>
      </c>
      <c r="AL275" s="11">
        <f t="shared" si="93"/>
        <v>0</v>
      </c>
      <c r="AM275" s="11">
        <v>0</v>
      </c>
      <c r="AN275" s="11">
        <v>0</v>
      </c>
      <c r="AO275" s="11">
        <v>0</v>
      </c>
      <c r="AP275" s="22">
        <v>0</v>
      </c>
      <c r="AQ275" s="21">
        <v>0</v>
      </c>
      <c r="AR275" s="11">
        <f t="shared" si="94"/>
        <v>0</v>
      </c>
      <c r="AS275" s="11">
        <v>0</v>
      </c>
      <c r="AT275" s="11">
        <v>0</v>
      </c>
      <c r="AU275" s="11">
        <v>0</v>
      </c>
      <c r="AV275" s="18">
        <v>0</v>
      </c>
      <c r="AW275" s="58"/>
    </row>
    <row r="276" spans="2:49" hidden="1" outlineLevel="1">
      <c r="B276" s="27" t="s">
        <v>220</v>
      </c>
      <c r="C276" s="21">
        <f t="shared" si="81"/>
        <v>0</v>
      </c>
      <c r="D276" s="36">
        <f t="shared" si="82"/>
        <v>0</v>
      </c>
      <c r="E276" s="36">
        <f t="shared" si="83"/>
        <v>0</v>
      </c>
      <c r="F276" s="36">
        <f t="shared" si="84"/>
        <v>0</v>
      </c>
      <c r="G276" s="36">
        <f t="shared" si="85"/>
        <v>0</v>
      </c>
      <c r="H276" s="36">
        <f t="shared" si="86"/>
        <v>7375</v>
      </c>
      <c r="I276" s="47">
        <f t="shared" si="87"/>
        <v>0</v>
      </c>
      <c r="J276" s="40"/>
      <c r="K276" s="21">
        <v>0</v>
      </c>
      <c r="L276" s="11">
        <f t="shared" si="88"/>
        <v>0</v>
      </c>
      <c r="M276" s="11">
        <v>0</v>
      </c>
      <c r="N276" s="11">
        <v>0</v>
      </c>
      <c r="O276" s="22">
        <v>0</v>
      </c>
      <c r="P276" s="21">
        <v>0</v>
      </c>
      <c r="Q276" s="11">
        <f t="shared" si="89"/>
        <v>0</v>
      </c>
      <c r="R276" s="11">
        <v>0</v>
      </c>
      <c r="S276" s="11">
        <v>0</v>
      </c>
      <c r="T276" s="22">
        <v>0</v>
      </c>
      <c r="U276" s="21">
        <v>0</v>
      </c>
      <c r="V276" s="11">
        <f t="shared" si="90"/>
        <v>0</v>
      </c>
      <c r="W276" s="11">
        <v>0</v>
      </c>
      <c r="X276" s="22">
        <v>0</v>
      </c>
      <c r="Y276" s="21">
        <v>0</v>
      </c>
      <c r="Z276" s="11">
        <f t="shared" si="91"/>
        <v>0</v>
      </c>
      <c r="AA276" s="11">
        <v>0</v>
      </c>
      <c r="AB276" s="11">
        <v>0</v>
      </c>
      <c r="AC276" s="11">
        <v>0</v>
      </c>
      <c r="AD276" s="22">
        <v>0</v>
      </c>
      <c r="AE276" s="21">
        <v>0</v>
      </c>
      <c r="AF276" s="11">
        <f t="shared" si="92"/>
        <v>0</v>
      </c>
      <c r="AG276" s="11">
        <v>0</v>
      </c>
      <c r="AH276" s="11">
        <v>0</v>
      </c>
      <c r="AI276" s="11">
        <v>0</v>
      </c>
      <c r="AJ276" s="22">
        <v>0</v>
      </c>
      <c r="AK276" s="21">
        <v>0</v>
      </c>
      <c r="AL276" s="11">
        <f t="shared" si="93"/>
        <v>7375</v>
      </c>
      <c r="AM276" s="11">
        <v>7375</v>
      </c>
      <c r="AN276" s="11">
        <v>0</v>
      </c>
      <c r="AO276" s="11">
        <v>0</v>
      </c>
      <c r="AP276" s="22">
        <v>0</v>
      </c>
      <c r="AQ276" s="21">
        <v>0</v>
      </c>
      <c r="AR276" s="11">
        <f t="shared" si="94"/>
        <v>0</v>
      </c>
      <c r="AS276" s="11">
        <v>0</v>
      </c>
      <c r="AT276" s="11">
        <v>0</v>
      </c>
      <c r="AU276" s="11">
        <v>0</v>
      </c>
      <c r="AV276" s="18">
        <v>0</v>
      </c>
      <c r="AW276" s="58"/>
    </row>
    <row r="277" spans="2:49" hidden="1" outlineLevel="1">
      <c r="B277" s="27" t="s">
        <v>221</v>
      </c>
      <c r="C277" s="21">
        <f t="shared" si="81"/>
        <v>0</v>
      </c>
      <c r="D277" s="36">
        <f t="shared" si="82"/>
        <v>0</v>
      </c>
      <c r="E277" s="36">
        <f t="shared" si="83"/>
        <v>0</v>
      </c>
      <c r="F277" s="36">
        <f t="shared" si="84"/>
        <v>0</v>
      </c>
      <c r="G277" s="36">
        <f t="shared" si="85"/>
        <v>0</v>
      </c>
      <c r="H277" s="36">
        <f t="shared" si="86"/>
        <v>0</v>
      </c>
      <c r="I277" s="47">
        <f t="shared" si="87"/>
        <v>18653.39</v>
      </c>
      <c r="J277" s="40"/>
      <c r="K277" s="21">
        <v>0</v>
      </c>
      <c r="L277" s="11">
        <f t="shared" si="88"/>
        <v>0</v>
      </c>
      <c r="M277" s="11">
        <v>0</v>
      </c>
      <c r="N277" s="11">
        <v>0</v>
      </c>
      <c r="O277" s="22">
        <v>0</v>
      </c>
      <c r="P277" s="21">
        <v>0</v>
      </c>
      <c r="Q277" s="11">
        <f t="shared" si="89"/>
        <v>0</v>
      </c>
      <c r="R277" s="11">
        <v>0</v>
      </c>
      <c r="S277" s="11">
        <v>0</v>
      </c>
      <c r="T277" s="22">
        <v>0</v>
      </c>
      <c r="U277" s="21">
        <v>0</v>
      </c>
      <c r="V277" s="11">
        <f t="shared" si="90"/>
        <v>0</v>
      </c>
      <c r="W277" s="11">
        <v>0</v>
      </c>
      <c r="X277" s="22">
        <v>0</v>
      </c>
      <c r="Y277" s="21">
        <v>0</v>
      </c>
      <c r="Z277" s="11">
        <f t="shared" si="91"/>
        <v>0</v>
      </c>
      <c r="AA277" s="11">
        <v>0</v>
      </c>
      <c r="AB277" s="11">
        <v>0</v>
      </c>
      <c r="AC277" s="11">
        <v>0</v>
      </c>
      <c r="AD277" s="22">
        <v>0</v>
      </c>
      <c r="AE277" s="21">
        <v>0</v>
      </c>
      <c r="AF277" s="11">
        <f t="shared" si="92"/>
        <v>0</v>
      </c>
      <c r="AG277" s="11">
        <v>0</v>
      </c>
      <c r="AH277" s="11">
        <v>0</v>
      </c>
      <c r="AI277" s="11">
        <v>0</v>
      </c>
      <c r="AJ277" s="22">
        <v>0</v>
      </c>
      <c r="AK277" s="21">
        <v>0</v>
      </c>
      <c r="AL277" s="11">
        <f t="shared" si="93"/>
        <v>0</v>
      </c>
      <c r="AM277" s="11">
        <v>0</v>
      </c>
      <c r="AN277" s="11">
        <v>0</v>
      </c>
      <c r="AO277" s="11">
        <v>0</v>
      </c>
      <c r="AP277" s="22">
        <v>0</v>
      </c>
      <c r="AQ277" s="21">
        <v>0</v>
      </c>
      <c r="AR277" s="11">
        <f t="shared" si="94"/>
        <v>18653.39</v>
      </c>
      <c r="AS277" s="11">
        <v>18653.39</v>
      </c>
      <c r="AT277" s="11">
        <v>0</v>
      </c>
      <c r="AU277" s="11">
        <v>0</v>
      </c>
      <c r="AV277" s="18">
        <v>0</v>
      </c>
      <c r="AW277" s="58"/>
    </row>
    <row r="278" spans="2:49" hidden="1" outlineLevel="1">
      <c r="B278" s="27" t="s">
        <v>222</v>
      </c>
      <c r="C278" s="21">
        <f t="shared" si="81"/>
        <v>0</v>
      </c>
      <c r="D278" s="36">
        <f t="shared" si="82"/>
        <v>0</v>
      </c>
      <c r="E278" s="36">
        <f t="shared" si="83"/>
        <v>0</v>
      </c>
      <c r="F278" s="36">
        <f t="shared" si="84"/>
        <v>0</v>
      </c>
      <c r="G278" s="36">
        <f t="shared" si="85"/>
        <v>0</v>
      </c>
      <c r="H278" s="36">
        <f t="shared" si="86"/>
        <v>0</v>
      </c>
      <c r="I278" s="47">
        <f t="shared" si="87"/>
        <v>407910.89</v>
      </c>
      <c r="J278" s="40"/>
      <c r="K278" s="21">
        <v>0</v>
      </c>
      <c r="L278" s="11">
        <f t="shared" si="88"/>
        <v>0</v>
      </c>
      <c r="M278" s="11">
        <v>0</v>
      </c>
      <c r="N278" s="11">
        <v>0</v>
      </c>
      <c r="O278" s="22">
        <v>0</v>
      </c>
      <c r="P278" s="21">
        <v>0</v>
      </c>
      <c r="Q278" s="11">
        <f t="shared" si="89"/>
        <v>0</v>
      </c>
      <c r="R278" s="11">
        <v>0</v>
      </c>
      <c r="S278" s="11">
        <v>0</v>
      </c>
      <c r="T278" s="22">
        <v>0</v>
      </c>
      <c r="U278" s="21">
        <v>0</v>
      </c>
      <c r="V278" s="11">
        <f t="shared" si="90"/>
        <v>0</v>
      </c>
      <c r="W278" s="11">
        <v>0</v>
      </c>
      <c r="X278" s="22">
        <v>0</v>
      </c>
      <c r="Y278" s="21">
        <v>0</v>
      </c>
      <c r="Z278" s="11">
        <f t="shared" si="91"/>
        <v>0</v>
      </c>
      <c r="AA278" s="11">
        <v>0</v>
      </c>
      <c r="AB278" s="11">
        <v>0</v>
      </c>
      <c r="AC278" s="11">
        <v>0</v>
      </c>
      <c r="AD278" s="22">
        <v>0</v>
      </c>
      <c r="AE278" s="21">
        <v>0</v>
      </c>
      <c r="AF278" s="11">
        <f t="shared" si="92"/>
        <v>0</v>
      </c>
      <c r="AG278" s="11">
        <v>0</v>
      </c>
      <c r="AH278" s="11">
        <v>0</v>
      </c>
      <c r="AI278" s="11">
        <v>0</v>
      </c>
      <c r="AJ278" s="22">
        <v>0</v>
      </c>
      <c r="AK278" s="21">
        <v>0</v>
      </c>
      <c r="AL278" s="11">
        <f t="shared" si="93"/>
        <v>0</v>
      </c>
      <c r="AM278" s="11">
        <v>0</v>
      </c>
      <c r="AN278" s="11">
        <v>0</v>
      </c>
      <c r="AO278" s="11">
        <v>0</v>
      </c>
      <c r="AP278" s="22">
        <v>0</v>
      </c>
      <c r="AQ278" s="21">
        <v>0</v>
      </c>
      <c r="AR278" s="11">
        <f t="shared" si="94"/>
        <v>407910.89</v>
      </c>
      <c r="AS278" s="11">
        <v>407910.89</v>
      </c>
      <c r="AT278" s="11">
        <v>0</v>
      </c>
      <c r="AU278" s="11">
        <v>0</v>
      </c>
      <c r="AV278" s="18">
        <v>0</v>
      </c>
      <c r="AW278" s="58"/>
    </row>
    <row r="279" spans="2:49" hidden="1" outlineLevel="1">
      <c r="B279" s="27" t="s">
        <v>223</v>
      </c>
      <c r="C279" s="21">
        <f t="shared" si="81"/>
        <v>0</v>
      </c>
      <c r="D279" s="36">
        <f t="shared" si="82"/>
        <v>0</v>
      </c>
      <c r="E279" s="36">
        <f t="shared" si="83"/>
        <v>0</v>
      </c>
      <c r="F279" s="36">
        <f t="shared" si="84"/>
        <v>0</v>
      </c>
      <c r="G279" s="36">
        <f t="shared" si="85"/>
        <v>0</v>
      </c>
      <c r="H279" s="36">
        <f t="shared" si="86"/>
        <v>0</v>
      </c>
      <c r="I279" s="47">
        <f t="shared" si="87"/>
        <v>14381</v>
      </c>
      <c r="J279" s="40"/>
      <c r="K279" s="21">
        <v>0</v>
      </c>
      <c r="L279" s="11">
        <f t="shared" si="88"/>
        <v>0</v>
      </c>
      <c r="M279" s="11">
        <v>0</v>
      </c>
      <c r="N279" s="11">
        <v>0</v>
      </c>
      <c r="O279" s="22">
        <v>0</v>
      </c>
      <c r="P279" s="21">
        <v>0</v>
      </c>
      <c r="Q279" s="11">
        <f t="shared" si="89"/>
        <v>0</v>
      </c>
      <c r="R279" s="11">
        <v>0</v>
      </c>
      <c r="S279" s="11">
        <v>0</v>
      </c>
      <c r="T279" s="22">
        <v>0</v>
      </c>
      <c r="U279" s="21">
        <v>0</v>
      </c>
      <c r="V279" s="11">
        <f t="shared" si="90"/>
        <v>0</v>
      </c>
      <c r="W279" s="11">
        <v>0</v>
      </c>
      <c r="X279" s="22">
        <v>0</v>
      </c>
      <c r="Y279" s="21">
        <v>0</v>
      </c>
      <c r="Z279" s="11">
        <f t="shared" si="91"/>
        <v>0</v>
      </c>
      <c r="AA279" s="11">
        <v>0</v>
      </c>
      <c r="AB279" s="11">
        <v>0</v>
      </c>
      <c r="AC279" s="11">
        <v>0</v>
      </c>
      <c r="AD279" s="22">
        <v>0</v>
      </c>
      <c r="AE279" s="21">
        <v>0</v>
      </c>
      <c r="AF279" s="11">
        <f t="shared" si="92"/>
        <v>0</v>
      </c>
      <c r="AG279" s="11">
        <v>0</v>
      </c>
      <c r="AH279" s="11">
        <v>0</v>
      </c>
      <c r="AI279" s="11">
        <v>0</v>
      </c>
      <c r="AJ279" s="22">
        <v>0</v>
      </c>
      <c r="AK279" s="21">
        <v>0</v>
      </c>
      <c r="AL279" s="11">
        <f t="shared" si="93"/>
        <v>0</v>
      </c>
      <c r="AM279" s="11">
        <v>0</v>
      </c>
      <c r="AN279" s="11">
        <v>0</v>
      </c>
      <c r="AO279" s="11">
        <v>0</v>
      </c>
      <c r="AP279" s="22">
        <v>0</v>
      </c>
      <c r="AQ279" s="21">
        <v>0</v>
      </c>
      <c r="AR279" s="11">
        <f t="shared" si="94"/>
        <v>14381</v>
      </c>
      <c r="AS279" s="11">
        <v>14381</v>
      </c>
      <c r="AT279" s="11">
        <v>0</v>
      </c>
      <c r="AU279" s="11">
        <v>0</v>
      </c>
      <c r="AV279" s="18">
        <v>0</v>
      </c>
      <c r="AW279" s="58"/>
    </row>
    <row r="280" spans="2:49" hidden="1" outlineLevel="1">
      <c r="B280" s="27" t="s">
        <v>224</v>
      </c>
      <c r="C280" s="21">
        <f t="shared" si="81"/>
        <v>0</v>
      </c>
      <c r="D280" s="36">
        <f t="shared" si="82"/>
        <v>0</v>
      </c>
      <c r="E280" s="36">
        <f t="shared" si="83"/>
        <v>0</v>
      </c>
      <c r="F280" s="36">
        <f t="shared" si="84"/>
        <v>0</v>
      </c>
      <c r="G280" s="36">
        <f t="shared" si="85"/>
        <v>0</v>
      </c>
      <c r="H280" s="36">
        <f t="shared" si="86"/>
        <v>0</v>
      </c>
      <c r="I280" s="47">
        <f t="shared" si="87"/>
        <v>2083.3199999999997</v>
      </c>
      <c r="J280" s="40"/>
      <c r="K280" s="21">
        <v>0</v>
      </c>
      <c r="L280" s="11">
        <f t="shared" si="88"/>
        <v>0</v>
      </c>
      <c r="M280" s="11">
        <v>0</v>
      </c>
      <c r="N280" s="11">
        <v>0</v>
      </c>
      <c r="O280" s="22">
        <v>0</v>
      </c>
      <c r="P280" s="21">
        <v>0</v>
      </c>
      <c r="Q280" s="11">
        <f t="shared" si="89"/>
        <v>0</v>
      </c>
      <c r="R280" s="11">
        <v>0</v>
      </c>
      <c r="S280" s="11">
        <v>0</v>
      </c>
      <c r="T280" s="22">
        <v>0</v>
      </c>
      <c r="U280" s="21">
        <v>0</v>
      </c>
      <c r="V280" s="11">
        <f t="shared" si="90"/>
        <v>0</v>
      </c>
      <c r="W280" s="11">
        <v>0</v>
      </c>
      <c r="X280" s="22">
        <v>0</v>
      </c>
      <c r="Y280" s="21">
        <v>0</v>
      </c>
      <c r="Z280" s="11">
        <f t="shared" si="91"/>
        <v>0</v>
      </c>
      <c r="AA280" s="11">
        <v>0</v>
      </c>
      <c r="AB280" s="11">
        <v>0</v>
      </c>
      <c r="AC280" s="11">
        <v>0</v>
      </c>
      <c r="AD280" s="22">
        <v>0</v>
      </c>
      <c r="AE280" s="21">
        <v>0</v>
      </c>
      <c r="AF280" s="11">
        <f t="shared" si="92"/>
        <v>0</v>
      </c>
      <c r="AG280" s="11">
        <v>0</v>
      </c>
      <c r="AH280" s="11">
        <v>0</v>
      </c>
      <c r="AI280" s="11">
        <v>0</v>
      </c>
      <c r="AJ280" s="22">
        <v>0</v>
      </c>
      <c r="AK280" s="21">
        <v>0</v>
      </c>
      <c r="AL280" s="11">
        <f t="shared" si="93"/>
        <v>0</v>
      </c>
      <c r="AM280" s="11">
        <v>0</v>
      </c>
      <c r="AN280" s="11">
        <v>0</v>
      </c>
      <c r="AO280" s="11">
        <v>0</v>
      </c>
      <c r="AP280" s="22">
        <v>0</v>
      </c>
      <c r="AQ280" s="21">
        <v>0</v>
      </c>
      <c r="AR280" s="11">
        <f t="shared" si="94"/>
        <v>2083.3199999999997</v>
      </c>
      <c r="AS280" s="11">
        <v>2083.3199999999997</v>
      </c>
      <c r="AT280" s="11">
        <v>0</v>
      </c>
      <c r="AU280" s="11">
        <v>0</v>
      </c>
      <c r="AV280" s="18">
        <v>0</v>
      </c>
      <c r="AW280" s="58"/>
    </row>
    <row r="281" spans="2:49" hidden="1" outlineLevel="1">
      <c r="B281" s="27" t="s">
        <v>225</v>
      </c>
      <c r="C281" s="21">
        <f t="shared" si="81"/>
        <v>0</v>
      </c>
      <c r="D281" s="36">
        <f t="shared" si="82"/>
        <v>0</v>
      </c>
      <c r="E281" s="36">
        <f t="shared" si="83"/>
        <v>0</v>
      </c>
      <c r="F281" s="36">
        <f t="shared" si="84"/>
        <v>0</v>
      </c>
      <c r="G281" s="36">
        <f t="shared" si="85"/>
        <v>0</v>
      </c>
      <c r="H281" s="36">
        <f t="shared" si="86"/>
        <v>28487.940000000002</v>
      </c>
      <c r="I281" s="47">
        <f t="shared" si="87"/>
        <v>0</v>
      </c>
      <c r="J281" s="40"/>
      <c r="K281" s="21">
        <v>0</v>
      </c>
      <c r="L281" s="11">
        <f t="shared" si="88"/>
        <v>0</v>
      </c>
      <c r="M281" s="11">
        <v>0</v>
      </c>
      <c r="N281" s="11">
        <v>0</v>
      </c>
      <c r="O281" s="22">
        <v>0</v>
      </c>
      <c r="P281" s="21">
        <v>0</v>
      </c>
      <c r="Q281" s="11">
        <f t="shared" si="89"/>
        <v>0</v>
      </c>
      <c r="R281" s="11">
        <v>0</v>
      </c>
      <c r="S281" s="11">
        <v>0</v>
      </c>
      <c r="T281" s="22">
        <v>0</v>
      </c>
      <c r="U281" s="21">
        <v>0</v>
      </c>
      <c r="V281" s="11">
        <f t="shared" si="90"/>
        <v>0</v>
      </c>
      <c r="W281" s="11">
        <v>0</v>
      </c>
      <c r="X281" s="22">
        <v>0</v>
      </c>
      <c r="Y281" s="21">
        <v>0</v>
      </c>
      <c r="Z281" s="11">
        <f t="shared" si="91"/>
        <v>0</v>
      </c>
      <c r="AA281" s="11">
        <v>0</v>
      </c>
      <c r="AB281" s="11">
        <v>0</v>
      </c>
      <c r="AC281" s="11">
        <v>0</v>
      </c>
      <c r="AD281" s="22">
        <v>0</v>
      </c>
      <c r="AE281" s="21">
        <v>0</v>
      </c>
      <c r="AF281" s="11">
        <f t="shared" si="92"/>
        <v>0</v>
      </c>
      <c r="AG281" s="11">
        <v>0</v>
      </c>
      <c r="AH281" s="11">
        <v>0</v>
      </c>
      <c r="AI281" s="11">
        <v>0</v>
      </c>
      <c r="AJ281" s="22">
        <v>0</v>
      </c>
      <c r="AK281" s="21">
        <v>28487.940000000002</v>
      </c>
      <c r="AL281" s="11">
        <f t="shared" si="93"/>
        <v>0</v>
      </c>
      <c r="AM281" s="11">
        <v>0</v>
      </c>
      <c r="AN281" s="11">
        <v>0</v>
      </c>
      <c r="AO281" s="11">
        <v>0</v>
      </c>
      <c r="AP281" s="22">
        <v>0</v>
      </c>
      <c r="AQ281" s="21">
        <v>0</v>
      </c>
      <c r="AR281" s="11">
        <f t="shared" si="94"/>
        <v>0</v>
      </c>
      <c r="AS281" s="11">
        <v>0</v>
      </c>
      <c r="AT281" s="11">
        <v>0</v>
      </c>
      <c r="AU281" s="11">
        <v>0</v>
      </c>
      <c r="AV281" s="18">
        <v>0</v>
      </c>
      <c r="AW281" s="58"/>
    </row>
    <row r="282" spans="2:49" hidden="1" outlineLevel="1">
      <c r="B282" s="27" t="s">
        <v>226</v>
      </c>
      <c r="C282" s="21">
        <f t="shared" si="81"/>
        <v>0</v>
      </c>
      <c r="D282" s="36">
        <f t="shared" si="82"/>
        <v>551693.67000000004</v>
      </c>
      <c r="E282" s="36">
        <f t="shared" si="83"/>
        <v>0</v>
      </c>
      <c r="F282" s="36">
        <f t="shared" si="84"/>
        <v>0</v>
      </c>
      <c r="G282" s="36">
        <f t="shared" si="85"/>
        <v>0</v>
      </c>
      <c r="H282" s="36">
        <f t="shared" si="86"/>
        <v>0</v>
      </c>
      <c r="I282" s="47">
        <f t="shared" si="87"/>
        <v>0</v>
      </c>
      <c r="J282" s="40"/>
      <c r="K282" s="21">
        <v>0</v>
      </c>
      <c r="L282" s="11">
        <f t="shared" si="88"/>
        <v>0</v>
      </c>
      <c r="M282" s="11">
        <v>0</v>
      </c>
      <c r="N282" s="11">
        <v>0</v>
      </c>
      <c r="O282" s="22">
        <v>0</v>
      </c>
      <c r="P282" s="21">
        <v>0</v>
      </c>
      <c r="Q282" s="11">
        <f t="shared" si="89"/>
        <v>551693.67000000004</v>
      </c>
      <c r="R282" s="11">
        <v>551693.67000000004</v>
      </c>
      <c r="S282" s="11">
        <v>0</v>
      </c>
      <c r="T282" s="22">
        <v>0</v>
      </c>
      <c r="U282" s="21">
        <v>0</v>
      </c>
      <c r="V282" s="11">
        <f t="shared" si="90"/>
        <v>0</v>
      </c>
      <c r="W282" s="11">
        <v>0</v>
      </c>
      <c r="X282" s="22">
        <v>0</v>
      </c>
      <c r="Y282" s="21">
        <v>0</v>
      </c>
      <c r="Z282" s="11">
        <f t="shared" si="91"/>
        <v>0</v>
      </c>
      <c r="AA282" s="11">
        <v>0</v>
      </c>
      <c r="AB282" s="11">
        <v>0</v>
      </c>
      <c r="AC282" s="11">
        <v>0</v>
      </c>
      <c r="AD282" s="22">
        <v>0</v>
      </c>
      <c r="AE282" s="21">
        <v>0</v>
      </c>
      <c r="AF282" s="11">
        <f t="shared" si="92"/>
        <v>0</v>
      </c>
      <c r="AG282" s="11">
        <v>0</v>
      </c>
      <c r="AH282" s="11">
        <v>0</v>
      </c>
      <c r="AI282" s="11">
        <v>0</v>
      </c>
      <c r="AJ282" s="22">
        <v>0</v>
      </c>
      <c r="AK282" s="21">
        <v>0</v>
      </c>
      <c r="AL282" s="11">
        <f t="shared" si="93"/>
        <v>0</v>
      </c>
      <c r="AM282" s="11">
        <v>0</v>
      </c>
      <c r="AN282" s="11">
        <v>0</v>
      </c>
      <c r="AO282" s="11">
        <v>0</v>
      </c>
      <c r="AP282" s="22">
        <v>0</v>
      </c>
      <c r="AQ282" s="21">
        <v>0</v>
      </c>
      <c r="AR282" s="11">
        <f t="shared" si="94"/>
        <v>0</v>
      </c>
      <c r="AS282" s="11">
        <v>0</v>
      </c>
      <c r="AT282" s="11">
        <v>0</v>
      </c>
      <c r="AU282" s="11">
        <v>0</v>
      </c>
      <c r="AV282" s="18">
        <v>0</v>
      </c>
      <c r="AW282" s="58"/>
    </row>
    <row r="283" spans="2:49" hidden="1" outlineLevel="1">
      <c r="B283" s="27" t="s">
        <v>227</v>
      </c>
      <c r="C283" s="21">
        <f t="shared" ref="C283:C346" si="95">SUM(K283:L283)</f>
        <v>0</v>
      </c>
      <c r="D283" s="36">
        <f t="shared" ref="D283:D346" si="96">SUM(P283:Q283)</f>
        <v>0</v>
      </c>
      <c r="E283" s="36">
        <f t="shared" ref="E283:E346" si="97">SUM(U283:V283)</f>
        <v>771363.7200000002</v>
      </c>
      <c r="F283" s="36">
        <f t="shared" ref="F283:F346" si="98">SUM(Y283:Z283)</f>
        <v>8500</v>
      </c>
      <c r="G283" s="36">
        <f t="shared" ref="G283:G346" si="99">SUM(AE283:AF283)</f>
        <v>192.66</v>
      </c>
      <c r="H283" s="36">
        <f t="shared" ref="H283:H346" si="100">SUM(AK283:AL283)</f>
        <v>0</v>
      </c>
      <c r="I283" s="47">
        <f t="shared" ref="I283:I346" si="101">SUM(AQ283:AR283)</f>
        <v>0</v>
      </c>
      <c r="J283" s="40"/>
      <c r="K283" s="21">
        <v>0</v>
      </c>
      <c r="L283" s="11">
        <f t="shared" ref="L283:L346" si="102">SUM(M283:O283)</f>
        <v>0</v>
      </c>
      <c r="M283" s="11">
        <v>0</v>
      </c>
      <c r="N283" s="11">
        <v>0</v>
      </c>
      <c r="O283" s="22">
        <v>0</v>
      </c>
      <c r="P283" s="21">
        <v>0</v>
      </c>
      <c r="Q283" s="11">
        <f t="shared" ref="Q283:Q346" si="103">SUM(R283:T283)</f>
        <v>0</v>
      </c>
      <c r="R283" s="11">
        <v>0</v>
      </c>
      <c r="S283" s="11">
        <v>0</v>
      </c>
      <c r="T283" s="22">
        <v>0</v>
      </c>
      <c r="U283" s="21">
        <v>0</v>
      </c>
      <c r="V283" s="11">
        <f t="shared" ref="V283:V346" si="104">SUM(W283:X283)</f>
        <v>771363.7200000002</v>
      </c>
      <c r="W283" s="11">
        <v>771363.7200000002</v>
      </c>
      <c r="X283" s="22">
        <v>0</v>
      </c>
      <c r="Y283" s="21">
        <v>0</v>
      </c>
      <c r="Z283" s="11">
        <f t="shared" ref="Z283:Z346" si="105">SUM(AA283:AD283)</f>
        <v>8500</v>
      </c>
      <c r="AA283" s="11">
        <v>8500</v>
      </c>
      <c r="AB283" s="11">
        <v>0</v>
      </c>
      <c r="AC283" s="11">
        <v>0</v>
      </c>
      <c r="AD283" s="22">
        <v>0</v>
      </c>
      <c r="AE283" s="21">
        <v>0</v>
      </c>
      <c r="AF283" s="11">
        <f t="shared" ref="AF283:AF346" si="106">SUM(AG283:AJ283)</f>
        <v>192.66</v>
      </c>
      <c r="AG283" s="11">
        <v>192.66</v>
      </c>
      <c r="AH283" s="11">
        <v>0</v>
      </c>
      <c r="AI283" s="11">
        <v>0</v>
      </c>
      <c r="AJ283" s="22">
        <v>0</v>
      </c>
      <c r="AK283" s="21">
        <v>0</v>
      </c>
      <c r="AL283" s="11">
        <f t="shared" ref="AL283:AL346" si="107">SUM(AM283:AP283)</f>
        <v>0</v>
      </c>
      <c r="AM283" s="11">
        <v>0</v>
      </c>
      <c r="AN283" s="11">
        <v>0</v>
      </c>
      <c r="AO283" s="11">
        <v>0</v>
      </c>
      <c r="AP283" s="22">
        <v>0</v>
      </c>
      <c r="AQ283" s="21">
        <v>0</v>
      </c>
      <c r="AR283" s="11">
        <f t="shared" ref="AR283:AR346" si="108">SUM(AS283:AV283)</f>
        <v>0</v>
      </c>
      <c r="AS283" s="11">
        <v>0</v>
      </c>
      <c r="AT283" s="11">
        <v>0</v>
      </c>
      <c r="AU283" s="11">
        <v>0</v>
      </c>
      <c r="AV283" s="18">
        <v>0</v>
      </c>
      <c r="AW283" s="58"/>
    </row>
    <row r="284" spans="2:49" hidden="1" outlineLevel="1">
      <c r="B284" s="27" t="s">
        <v>228</v>
      </c>
      <c r="C284" s="21">
        <f t="shared" si="95"/>
        <v>0</v>
      </c>
      <c r="D284" s="36">
        <f t="shared" si="96"/>
        <v>0</v>
      </c>
      <c r="E284" s="36">
        <f t="shared" si="97"/>
        <v>0</v>
      </c>
      <c r="F284" s="36">
        <f t="shared" si="98"/>
        <v>600869.52</v>
      </c>
      <c r="G284" s="36">
        <f t="shared" si="99"/>
        <v>2286</v>
      </c>
      <c r="H284" s="36">
        <f t="shared" si="100"/>
        <v>0</v>
      </c>
      <c r="I284" s="47">
        <f t="shared" si="101"/>
        <v>0</v>
      </c>
      <c r="J284" s="40"/>
      <c r="K284" s="21">
        <v>0</v>
      </c>
      <c r="L284" s="11">
        <f t="shared" si="102"/>
        <v>0</v>
      </c>
      <c r="M284" s="11">
        <v>0</v>
      </c>
      <c r="N284" s="11">
        <v>0</v>
      </c>
      <c r="O284" s="22">
        <v>0</v>
      </c>
      <c r="P284" s="21">
        <v>0</v>
      </c>
      <c r="Q284" s="11">
        <f t="shared" si="103"/>
        <v>0</v>
      </c>
      <c r="R284" s="11">
        <v>0</v>
      </c>
      <c r="S284" s="11">
        <v>0</v>
      </c>
      <c r="T284" s="22">
        <v>0</v>
      </c>
      <c r="U284" s="21">
        <v>0</v>
      </c>
      <c r="V284" s="11">
        <f t="shared" si="104"/>
        <v>0</v>
      </c>
      <c r="W284" s="11">
        <v>0</v>
      </c>
      <c r="X284" s="22">
        <v>0</v>
      </c>
      <c r="Y284" s="21">
        <v>0</v>
      </c>
      <c r="Z284" s="11">
        <f t="shared" si="105"/>
        <v>600869.52</v>
      </c>
      <c r="AA284" s="11">
        <v>600869.52</v>
      </c>
      <c r="AB284" s="11">
        <v>0</v>
      </c>
      <c r="AC284" s="11">
        <v>0</v>
      </c>
      <c r="AD284" s="22">
        <v>0</v>
      </c>
      <c r="AE284" s="21">
        <v>0</v>
      </c>
      <c r="AF284" s="11">
        <f t="shared" si="106"/>
        <v>2286</v>
      </c>
      <c r="AG284" s="11">
        <v>2286</v>
      </c>
      <c r="AH284" s="11">
        <v>0</v>
      </c>
      <c r="AI284" s="11">
        <v>0</v>
      </c>
      <c r="AJ284" s="22">
        <v>0</v>
      </c>
      <c r="AK284" s="21">
        <v>0</v>
      </c>
      <c r="AL284" s="11">
        <f t="shared" si="107"/>
        <v>0</v>
      </c>
      <c r="AM284" s="11">
        <v>0</v>
      </c>
      <c r="AN284" s="11">
        <v>0</v>
      </c>
      <c r="AO284" s="11">
        <v>0</v>
      </c>
      <c r="AP284" s="22">
        <v>0</v>
      </c>
      <c r="AQ284" s="21">
        <v>0</v>
      </c>
      <c r="AR284" s="11">
        <f t="shared" si="108"/>
        <v>0</v>
      </c>
      <c r="AS284" s="11">
        <v>0</v>
      </c>
      <c r="AT284" s="11">
        <v>0</v>
      </c>
      <c r="AU284" s="11">
        <v>0</v>
      </c>
      <c r="AV284" s="18">
        <v>0</v>
      </c>
      <c r="AW284" s="58"/>
    </row>
    <row r="285" spans="2:49" hidden="1" outlineLevel="1">
      <c r="B285" s="27" t="s">
        <v>229</v>
      </c>
      <c r="C285" s="21">
        <f t="shared" si="95"/>
        <v>0</v>
      </c>
      <c r="D285" s="36">
        <f t="shared" si="96"/>
        <v>0</v>
      </c>
      <c r="E285" s="36">
        <f t="shared" si="97"/>
        <v>0</v>
      </c>
      <c r="F285" s="36">
        <f t="shared" si="98"/>
        <v>0</v>
      </c>
      <c r="G285" s="36">
        <f t="shared" si="99"/>
        <v>184824.06</v>
      </c>
      <c r="H285" s="36">
        <f t="shared" si="100"/>
        <v>8415.98</v>
      </c>
      <c r="I285" s="47">
        <f t="shared" si="101"/>
        <v>0</v>
      </c>
      <c r="J285" s="40"/>
      <c r="K285" s="21">
        <v>0</v>
      </c>
      <c r="L285" s="11">
        <f t="shared" si="102"/>
        <v>0</v>
      </c>
      <c r="M285" s="11">
        <v>0</v>
      </c>
      <c r="N285" s="11">
        <v>0</v>
      </c>
      <c r="O285" s="22">
        <v>0</v>
      </c>
      <c r="P285" s="21">
        <v>0</v>
      </c>
      <c r="Q285" s="11">
        <f t="shared" si="103"/>
        <v>0</v>
      </c>
      <c r="R285" s="11">
        <v>0</v>
      </c>
      <c r="S285" s="11">
        <v>0</v>
      </c>
      <c r="T285" s="22">
        <v>0</v>
      </c>
      <c r="U285" s="21">
        <v>0</v>
      </c>
      <c r="V285" s="11">
        <f t="shared" si="104"/>
        <v>0</v>
      </c>
      <c r="W285" s="11">
        <v>0</v>
      </c>
      <c r="X285" s="22">
        <v>0</v>
      </c>
      <c r="Y285" s="21">
        <v>0</v>
      </c>
      <c r="Z285" s="11">
        <f t="shared" si="105"/>
        <v>0</v>
      </c>
      <c r="AA285" s="11">
        <v>0</v>
      </c>
      <c r="AB285" s="11">
        <v>0</v>
      </c>
      <c r="AC285" s="11">
        <v>0</v>
      </c>
      <c r="AD285" s="22">
        <v>0</v>
      </c>
      <c r="AE285" s="21">
        <v>0</v>
      </c>
      <c r="AF285" s="11">
        <f t="shared" si="106"/>
        <v>184824.06</v>
      </c>
      <c r="AG285" s="11">
        <v>184824.06</v>
      </c>
      <c r="AH285" s="11">
        <v>0</v>
      </c>
      <c r="AI285" s="11">
        <v>0</v>
      </c>
      <c r="AJ285" s="22">
        <v>0</v>
      </c>
      <c r="AK285" s="21">
        <v>0</v>
      </c>
      <c r="AL285" s="11">
        <f t="shared" si="107"/>
        <v>8415.98</v>
      </c>
      <c r="AM285" s="11">
        <v>8415.98</v>
      </c>
      <c r="AN285" s="11">
        <v>0</v>
      </c>
      <c r="AO285" s="11">
        <v>0</v>
      </c>
      <c r="AP285" s="22">
        <v>0</v>
      </c>
      <c r="AQ285" s="21">
        <v>0</v>
      </c>
      <c r="AR285" s="11">
        <f t="shared" si="108"/>
        <v>0</v>
      </c>
      <c r="AS285" s="11">
        <v>0</v>
      </c>
      <c r="AT285" s="11">
        <v>0</v>
      </c>
      <c r="AU285" s="11">
        <v>0</v>
      </c>
      <c r="AV285" s="18">
        <v>0</v>
      </c>
      <c r="AW285" s="58"/>
    </row>
    <row r="286" spans="2:49" hidden="1" outlineLevel="1">
      <c r="B286" s="27" t="s">
        <v>230</v>
      </c>
      <c r="C286" s="21">
        <f t="shared" si="95"/>
        <v>0</v>
      </c>
      <c r="D286" s="36">
        <f t="shared" si="96"/>
        <v>0</v>
      </c>
      <c r="E286" s="36">
        <f t="shared" si="97"/>
        <v>0</v>
      </c>
      <c r="F286" s="36">
        <f t="shared" si="98"/>
        <v>0</v>
      </c>
      <c r="G286" s="36">
        <f t="shared" si="99"/>
        <v>0</v>
      </c>
      <c r="H286" s="36">
        <f t="shared" si="100"/>
        <v>532024.82999999984</v>
      </c>
      <c r="I286" s="47">
        <f t="shared" si="101"/>
        <v>1425</v>
      </c>
      <c r="J286" s="40"/>
      <c r="K286" s="21">
        <v>0</v>
      </c>
      <c r="L286" s="11">
        <f t="shared" si="102"/>
        <v>0</v>
      </c>
      <c r="M286" s="11">
        <v>0</v>
      </c>
      <c r="N286" s="11">
        <v>0</v>
      </c>
      <c r="O286" s="22">
        <v>0</v>
      </c>
      <c r="P286" s="21">
        <v>0</v>
      </c>
      <c r="Q286" s="11">
        <f t="shared" si="103"/>
        <v>0</v>
      </c>
      <c r="R286" s="11">
        <v>0</v>
      </c>
      <c r="S286" s="11">
        <v>0</v>
      </c>
      <c r="T286" s="22">
        <v>0</v>
      </c>
      <c r="U286" s="21">
        <v>0</v>
      </c>
      <c r="V286" s="11">
        <f t="shared" si="104"/>
        <v>0</v>
      </c>
      <c r="W286" s="11">
        <v>0</v>
      </c>
      <c r="X286" s="22">
        <v>0</v>
      </c>
      <c r="Y286" s="21">
        <v>0</v>
      </c>
      <c r="Z286" s="11">
        <f t="shared" si="105"/>
        <v>0</v>
      </c>
      <c r="AA286" s="11">
        <v>0</v>
      </c>
      <c r="AB286" s="11">
        <v>0</v>
      </c>
      <c r="AC286" s="11">
        <v>0</v>
      </c>
      <c r="AD286" s="22">
        <v>0</v>
      </c>
      <c r="AE286" s="21">
        <v>0</v>
      </c>
      <c r="AF286" s="11">
        <f t="shared" si="106"/>
        <v>0</v>
      </c>
      <c r="AG286" s="11">
        <v>0</v>
      </c>
      <c r="AH286" s="11">
        <v>0</v>
      </c>
      <c r="AI286" s="11">
        <v>0</v>
      </c>
      <c r="AJ286" s="22">
        <v>0</v>
      </c>
      <c r="AK286" s="21">
        <v>0</v>
      </c>
      <c r="AL286" s="11">
        <f t="shared" si="107"/>
        <v>532024.82999999984</v>
      </c>
      <c r="AM286" s="11">
        <v>532024.82999999984</v>
      </c>
      <c r="AN286" s="11">
        <v>0</v>
      </c>
      <c r="AO286" s="11">
        <v>0</v>
      </c>
      <c r="AP286" s="22">
        <v>0</v>
      </c>
      <c r="AQ286" s="21">
        <v>0</v>
      </c>
      <c r="AR286" s="11">
        <f t="shared" si="108"/>
        <v>1425</v>
      </c>
      <c r="AS286" s="11">
        <v>1425</v>
      </c>
      <c r="AT286" s="11">
        <v>0</v>
      </c>
      <c r="AU286" s="11">
        <v>0</v>
      </c>
      <c r="AV286" s="18">
        <v>0</v>
      </c>
      <c r="AW286" s="58"/>
    </row>
    <row r="287" spans="2:49" hidden="1" outlineLevel="1">
      <c r="B287" s="27" t="s">
        <v>231</v>
      </c>
      <c r="C287" s="21">
        <f t="shared" si="95"/>
        <v>0</v>
      </c>
      <c r="D287" s="36">
        <f t="shared" si="96"/>
        <v>0</v>
      </c>
      <c r="E287" s="36">
        <f t="shared" si="97"/>
        <v>47622.3</v>
      </c>
      <c r="F287" s="36">
        <f t="shared" si="98"/>
        <v>0</v>
      </c>
      <c r="G287" s="36">
        <f t="shared" si="99"/>
        <v>0</v>
      </c>
      <c r="H287" s="36">
        <f t="shared" si="100"/>
        <v>0</v>
      </c>
      <c r="I287" s="47">
        <f t="shared" si="101"/>
        <v>0</v>
      </c>
      <c r="J287" s="40"/>
      <c r="K287" s="21">
        <v>0</v>
      </c>
      <c r="L287" s="11">
        <f t="shared" si="102"/>
        <v>0</v>
      </c>
      <c r="M287" s="11">
        <v>0</v>
      </c>
      <c r="N287" s="11">
        <v>0</v>
      </c>
      <c r="O287" s="22">
        <v>0</v>
      </c>
      <c r="P287" s="21">
        <v>0</v>
      </c>
      <c r="Q287" s="11">
        <f t="shared" si="103"/>
        <v>0</v>
      </c>
      <c r="R287" s="11">
        <v>0</v>
      </c>
      <c r="S287" s="11">
        <v>0</v>
      </c>
      <c r="T287" s="22">
        <v>0</v>
      </c>
      <c r="U287" s="21">
        <v>0</v>
      </c>
      <c r="V287" s="11">
        <f t="shared" si="104"/>
        <v>47622.3</v>
      </c>
      <c r="W287" s="11">
        <v>47622.3</v>
      </c>
      <c r="X287" s="22">
        <v>0</v>
      </c>
      <c r="Y287" s="21">
        <v>0</v>
      </c>
      <c r="Z287" s="11">
        <f t="shared" si="105"/>
        <v>0</v>
      </c>
      <c r="AA287" s="11">
        <v>0</v>
      </c>
      <c r="AB287" s="11">
        <v>0</v>
      </c>
      <c r="AC287" s="11">
        <v>0</v>
      </c>
      <c r="AD287" s="22">
        <v>0</v>
      </c>
      <c r="AE287" s="21">
        <v>0</v>
      </c>
      <c r="AF287" s="11">
        <f t="shared" si="106"/>
        <v>0</v>
      </c>
      <c r="AG287" s="11">
        <v>0</v>
      </c>
      <c r="AH287" s="11">
        <v>0</v>
      </c>
      <c r="AI287" s="11">
        <v>0</v>
      </c>
      <c r="AJ287" s="22">
        <v>0</v>
      </c>
      <c r="AK287" s="21">
        <v>0</v>
      </c>
      <c r="AL287" s="11">
        <f t="shared" si="107"/>
        <v>0</v>
      </c>
      <c r="AM287" s="11">
        <v>0</v>
      </c>
      <c r="AN287" s="11">
        <v>0</v>
      </c>
      <c r="AO287" s="11">
        <v>0</v>
      </c>
      <c r="AP287" s="22">
        <v>0</v>
      </c>
      <c r="AQ287" s="21">
        <v>0</v>
      </c>
      <c r="AR287" s="11">
        <f t="shared" si="108"/>
        <v>0</v>
      </c>
      <c r="AS287" s="11">
        <v>0</v>
      </c>
      <c r="AT287" s="11">
        <v>0</v>
      </c>
      <c r="AU287" s="11">
        <v>0</v>
      </c>
      <c r="AV287" s="18">
        <v>0</v>
      </c>
      <c r="AW287" s="58"/>
    </row>
    <row r="288" spans="2:49" hidden="1" outlineLevel="1">
      <c r="B288" s="27" t="s">
        <v>403</v>
      </c>
      <c r="C288" s="21">
        <f t="shared" si="95"/>
        <v>0</v>
      </c>
      <c r="D288" s="36">
        <f t="shared" si="96"/>
        <v>568.44000000000005</v>
      </c>
      <c r="E288" s="36">
        <f t="shared" si="97"/>
        <v>0</v>
      </c>
      <c r="F288" s="36">
        <f t="shared" si="98"/>
        <v>0</v>
      </c>
      <c r="G288" s="36">
        <f t="shared" si="99"/>
        <v>0</v>
      </c>
      <c r="H288" s="36">
        <f t="shared" si="100"/>
        <v>0</v>
      </c>
      <c r="I288" s="47">
        <f t="shared" si="101"/>
        <v>0</v>
      </c>
      <c r="J288" s="40"/>
      <c r="K288" s="21">
        <v>0</v>
      </c>
      <c r="L288" s="11">
        <f t="shared" si="102"/>
        <v>0</v>
      </c>
      <c r="M288" s="11">
        <v>0</v>
      </c>
      <c r="N288" s="11">
        <v>0</v>
      </c>
      <c r="O288" s="22">
        <v>0</v>
      </c>
      <c r="P288" s="21">
        <v>530.94000000000005</v>
      </c>
      <c r="Q288" s="11">
        <f t="shared" si="103"/>
        <v>37.5</v>
      </c>
      <c r="R288" s="11">
        <v>0</v>
      </c>
      <c r="S288" s="11">
        <v>0</v>
      </c>
      <c r="T288" s="22">
        <v>37.5</v>
      </c>
      <c r="U288" s="21">
        <v>0</v>
      </c>
      <c r="V288" s="11">
        <f t="shared" si="104"/>
        <v>0</v>
      </c>
      <c r="W288" s="11">
        <v>0</v>
      </c>
      <c r="X288" s="22">
        <v>0</v>
      </c>
      <c r="Y288" s="21">
        <v>0</v>
      </c>
      <c r="Z288" s="11">
        <f t="shared" si="105"/>
        <v>0</v>
      </c>
      <c r="AA288" s="11">
        <v>0</v>
      </c>
      <c r="AB288" s="11">
        <v>0</v>
      </c>
      <c r="AC288" s="11">
        <v>0</v>
      </c>
      <c r="AD288" s="22">
        <v>0</v>
      </c>
      <c r="AE288" s="21">
        <v>0</v>
      </c>
      <c r="AF288" s="11">
        <f t="shared" si="106"/>
        <v>0</v>
      </c>
      <c r="AG288" s="11">
        <v>0</v>
      </c>
      <c r="AH288" s="11">
        <v>0</v>
      </c>
      <c r="AI288" s="11">
        <v>0</v>
      </c>
      <c r="AJ288" s="22">
        <v>0</v>
      </c>
      <c r="AK288" s="21">
        <v>0</v>
      </c>
      <c r="AL288" s="11">
        <f t="shared" si="107"/>
        <v>0</v>
      </c>
      <c r="AM288" s="11">
        <v>0</v>
      </c>
      <c r="AN288" s="11">
        <v>0</v>
      </c>
      <c r="AO288" s="11">
        <v>0</v>
      </c>
      <c r="AP288" s="22">
        <v>0</v>
      </c>
      <c r="AQ288" s="21">
        <v>0</v>
      </c>
      <c r="AR288" s="11">
        <f t="shared" si="108"/>
        <v>0</v>
      </c>
      <c r="AS288" s="11">
        <v>0</v>
      </c>
      <c r="AT288" s="11">
        <v>0</v>
      </c>
      <c r="AU288" s="11">
        <v>0</v>
      </c>
      <c r="AV288" s="18">
        <v>0</v>
      </c>
      <c r="AW288" s="58"/>
    </row>
    <row r="289" spans="2:49" s="2" customFormat="1" collapsed="1">
      <c r="B289" s="28" t="s">
        <v>26</v>
      </c>
      <c r="C289" s="19">
        <f t="shared" si="95"/>
        <v>265756.95999999996</v>
      </c>
      <c r="D289" s="37">
        <f t="shared" si="96"/>
        <v>270107.38999999996</v>
      </c>
      <c r="E289" s="37">
        <f t="shared" si="97"/>
        <v>340366.67</v>
      </c>
      <c r="F289" s="37">
        <f t="shared" si="98"/>
        <v>163620.77000000008</v>
      </c>
      <c r="G289" s="37">
        <f t="shared" si="99"/>
        <v>18414.09</v>
      </c>
      <c r="H289" s="37">
        <f t="shared" si="100"/>
        <v>39280.149999999994</v>
      </c>
      <c r="I289" s="48">
        <f t="shared" si="101"/>
        <v>23856.010000000002</v>
      </c>
      <c r="J289" s="39"/>
      <c r="K289" s="19">
        <v>0</v>
      </c>
      <c r="L289" s="12">
        <f t="shared" si="102"/>
        <v>265756.95999999996</v>
      </c>
      <c r="M289" s="12">
        <v>265756.95999999996</v>
      </c>
      <c r="N289" s="12">
        <v>0</v>
      </c>
      <c r="O289" s="20">
        <v>0</v>
      </c>
      <c r="P289" s="19">
        <v>0</v>
      </c>
      <c r="Q289" s="12">
        <f t="shared" si="103"/>
        <v>270107.38999999996</v>
      </c>
      <c r="R289" s="12">
        <v>270107.38999999996</v>
      </c>
      <c r="S289" s="12">
        <v>0</v>
      </c>
      <c r="T289" s="20">
        <v>0</v>
      </c>
      <c r="U289" s="19">
        <v>0</v>
      </c>
      <c r="V289" s="12">
        <f t="shared" si="104"/>
        <v>340366.67</v>
      </c>
      <c r="W289" s="12">
        <v>340366.67</v>
      </c>
      <c r="X289" s="20">
        <v>0</v>
      </c>
      <c r="Y289" s="19">
        <v>0</v>
      </c>
      <c r="Z289" s="12">
        <f t="shared" si="105"/>
        <v>163620.77000000008</v>
      </c>
      <c r="AA289" s="12">
        <v>163620.77000000008</v>
      </c>
      <c r="AB289" s="12">
        <v>0</v>
      </c>
      <c r="AC289" s="12">
        <v>0</v>
      </c>
      <c r="AD289" s="20">
        <v>0</v>
      </c>
      <c r="AE289" s="19">
        <v>0</v>
      </c>
      <c r="AF289" s="12">
        <f t="shared" si="106"/>
        <v>18414.09</v>
      </c>
      <c r="AG289" s="12">
        <v>18414.09</v>
      </c>
      <c r="AH289" s="12">
        <v>0</v>
      </c>
      <c r="AI289" s="12">
        <v>0</v>
      </c>
      <c r="AJ289" s="20">
        <v>0</v>
      </c>
      <c r="AK289" s="19">
        <v>0</v>
      </c>
      <c r="AL289" s="12">
        <f t="shared" si="107"/>
        <v>39280.149999999994</v>
      </c>
      <c r="AM289" s="12">
        <v>39280.149999999994</v>
      </c>
      <c r="AN289" s="12">
        <v>0</v>
      </c>
      <c r="AO289" s="12">
        <v>0</v>
      </c>
      <c r="AP289" s="20">
        <v>0</v>
      </c>
      <c r="AQ289" s="19">
        <v>179.18</v>
      </c>
      <c r="AR289" s="12">
        <f t="shared" si="108"/>
        <v>23676.83</v>
      </c>
      <c r="AS289" s="12">
        <v>23676.83</v>
      </c>
      <c r="AT289" s="12">
        <v>0</v>
      </c>
      <c r="AU289" s="12">
        <v>0</v>
      </c>
      <c r="AV289" s="17">
        <v>0</v>
      </c>
      <c r="AW289" s="60"/>
    </row>
    <row r="290" spans="2:49" hidden="1" outlineLevel="1">
      <c r="B290" s="27" t="s">
        <v>232</v>
      </c>
      <c r="C290" s="21">
        <f t="shared" si="95"/>
        <v>0</v>
      </c>
      <c r="D290" s="36">
        <f t="shared" si="96"/>
        <v>10958.45</v>
      </c>
      <c r="E290" s="36">
        <f t="shared" si="97"/>
        <v>0</v>
      </c>
      <c r="F290" s="36">
        <f t="shared" si="98"/>
        <v>0</v>
      </c>
      <c r="G290" s="36">
        <f t="shared" si="99"/>
        <v>0</v>
      </c>
      <c r="H290" s="36">
        <f t="shared" si="100"/>
        <v>0</v>
      </c>
      <c r="I290" s="47">
        <f t="shared" si="101"/>
        <v>0</v>
      </c>
      <c r="J290" s="40"/>
      <c r="K290" s="21">
        <v>0</v>
      </c>
      <c r="L290" s="11">
        <f t="shared" si="102"/>
        <v>0</v>
      </c>
      <c r="M290" s="11">
        <v>0</v>
      </c>
      <c r="N290" s="11">
        <v>0</v>
      </c>
      <c r="O290" s="22">
        <v>0</v>
      </c>
      <c r="P290" s="21">
        <v>0</v>
      </c>
      <c r="Q290" s="11">
        <f t="shared" si="103"/>
        <v>10958.45</v>
      </c>
      <c r="R290" s="11">
        <v>10958.45</v>
      </c>
      <c r="S290" s="11">
        <v>0</v>
      </c>
      <c r="T290" s="22">
        <v>0</v>
      </c>
      <c r="U290" s="21">
        <v>0</v>
      </c>
      <c r="V290" s="11">
        <f t="shared" si="104"/>
        <v>0</v>
      </c>
      <c r="W290" s="11">
        <v>0</v>
      </c>
      <c r="X290" s="22">
        <v>0</v>
      </c>
      <c r="Y290" s="21">
        <v>0</v>
      </c>
      <c r="Z290" s="11">
        <f t="shared" si="105"/>
        <v>0</v>
      </c>
      <c r="AA290" s="11">
        <v>0</v>
      </c>
      <c r="AB290" s="11">
        <v>0</v>
      </c>
      <c r="AC290" s="11">
        <v>0</v>
      </c>
      <c r="AD290" s="22">
        <v>0</v>
      </c>
      <c r="AE290" s="21">
        <v>0</v>
      </c>
      <c r="AF290" s="11">
        <f t="shared" si="106"/>
        <v>0</v>
      </c>
      <c r="AG290" s="11">
        <v>0</v>
      </c>
      <c r="AH290" s="11">
        <v>0</v>
      </c>
      <c r="AI290" s="11">
        <v>0</v>
      </c>
      <c r="AJ290" s="22">
        <v>0</v>
      </c>
      <c r="AK290" s="21">
        <v>0</v>
      </c>
      <c r="AL290" s="11">
        <f t="shared" si="107"/>
        <v>0</v>
      </c>
      <c r="AM290" s="11">
        <v>0</v>
      </c>
      <c r="AN290" s="11">
        <v>0</v>
      </c>
      <c r="AO290" s="11">
        <v>0</v>
      </c>
      <c r="AP290" s="22">
        <v>0</v>
      </c>
      <c r="AQ290" s="21">
        <v>0</v>
      </c>
      <c r="AR290" s="11">
        <f t="shared" si="108"/>
        <v>0</v>
      </c>
      <c r="AS290" s="11">
        <v>0</v>
      </c>
      <c r="AT290" s="11">
        <v>0</v>
      </c>
      <c r="AU290" s="11">
        <v>0</v>
      </c>
      <c r="AV290" s="18">
        <v>0</v>
      </c>
      <c r="AW290" s="58"/>
    </row>
    <row r="291" spans="2:49" hidden="1" outlineLevel="1">
      <c r="B291" s="27" t="s">
        <v>233</v>
      </c>
      <c r="C291" s="21">
        <f t="shared" si="95"/>
        <v>0</v>
      </c>
      <c r="D291" s="36">
        <f t="shared" si="96"/>
        <v>0</v>
      </c>
      <c r="E291" s="36">
        <f t="shared" si="97"/>
        <v>15311.310000000001</v>
      </c>
      <c r="F291" s="36">
        <f t="shared" si="98"/>
        <v>0</v>
      </c>
      <c r="G291" s="36">
        <f t="shared" si="99"/>
        <v>0</v>
      </c>
      <c r="H291" s="36">
        <f t="shared" si="100"/>
        <v>0</v>
      </c>
      <c r="I291" s="47">
        <f t="shared" si="101"/>
        <v>0</v>
      </c>
      <c r="J291" s="40"/>
      <c r="K291" s="21">
        <v>0</v>
      </c>
      <c r="L291" s="11">
        <f t="shared" si="102"/>
        <v>0</v>
      </c>
      <c r="M291" s="11">
        <v>0</v>
      </c>
      <c r="N291" s="11">
        <v>0</v>
      </c>
      <c r="O291" s="22">
        <v>0</v>
      </c>
      <c r="P291" s="21">
        <v>0</v>
      </c>
      <c r="Q291" s="11">
        <f t="shared" si="103"/>
        <v>0</v>
      </c>
      <c r="R291" s="11">
        <v>0</v>
      </c>
      <c r="S291" s="11">
        <v>0</v>
      </c>
      <c r="T291" s="22">
        <v>0</v>
      </c>
      <c r="U291" s="21">
        <v>0</v>
      </c>
      <c r="V291" s="11">
        <f t="shared" si="104"/>
        <v>15311.310000000001</v>
      </c>
      <c r="W291" s="11">
        <v>15311.310000000001</v>
      </c>
      <c r="X291" s="22">
        <v>0</v>
      </c>
      <c r="Y291" s="21">
        <v>0</v>
      </c>
      <c r="Z291" s="11">
        <f t="shared" si="105"/>
        <v>0</v>
      </c>
      <c r="AA291" s="11">
        <v>0</v>
      </c>
      <c r="AB291" s="11">
        <v>0</v>
      </c>
      <c r="AC291" s="11">
        <v>0</v>
      </c>
      <c r="AD291" s="22">
        <v>0</v>
      </c>
      <c r="AE291" s="21">
        <v>0</v>
      </c>
      <c r="AF291" s="11">
        <f t="shared" si="106"/>
        <v>0</v>
      </c>
      <c r="AG291" s="11">
        <v>0</v>
      </c>
      <c r="AH291" s="11">
        <v>0</v>
      </c>
      <c r="AI291" s="11">
        <v>0</v>
      </c>
      <c r="AJ291" s="22">
        <v>0</v>
      </c>
      <c r="AK291" s="21">
        <v>0</v>
      </c>
      <c r="AL291" s="11">
        <f t="shared" si="107"/>
        <v>0</v>
      </c>
      <c r="AM291" s="11">
        <v>0</v>
      </c>
      <c r="AN291" s="11">
        <v>0</v>
      </c>
      <c r="AO291" s="11">
        <v>0</v>
      </c>
      <c r="AP291" s="22">
        <v>0</v>
      </c>
      <c r="AQ291" s="21">
        <v>0</v>
      </c>
      <c r="AR291" s="11">
        <f t="shared" si="108"/>
        <v>0</v>
      </c>
      <c r="AS291" s="11">
        <v>0</v>
      </c>
      <c r="AT291" s="11">
        <v>0</v>
      </c>
      <c r="AU291" s="11">
        <v>0</v>
      </c>
      <c r="AV291" s="18">
        <v>0</v>
      </c>
      <c r="AW291" s="58"/>
    </row>
    <row r="292" spans="2:49" hidden="1" outlineLevel="1">
      <c r="B292" s="27" t="s">
        <v>234</v>
      </c>
      <c r="C292" s="21">
        <f t="shared" si="95"/>
        <v>0</v>
      </c>
      <c r="D292" s="36">
        <f t="shared" si="96"/>
        <v>0</v>
      </c>
      <c r="E292" s="36">
        <f t="shared" si="97"/>
        <v>0</v>
      </c>
      <c r="F292" s="36">
        <f t="shared" si="98"/>
        <v>14744.86</v>
      </c>
      <c r="G292" s="36">
        <f t="shared" si="99"/>
        <v>0</v>
      </c>
      <c r="H292" s="36">
        <f t="shared" si="100"/>
        <v>0</v>
      </c>
      <c r="I292" s="47">
        <f t="shared" si="101"/>
        <v>0</v>
      </c>
      <c r="J292" s="40"/>
      <c r="K292" s="21">
        <v>0</v>
      </c>
      <c r="L292" s="11">
        <f t="shared" si="102"/>
        <v>0</v>
      </c>
      <c r="M292" s="11">
        <v>0</v>
      </c>
      <c r="N292" s="11">
        <v>0</v>
      </c>
      <c r="O292" s="22">
        <v>0</v>
      </c>
      <c r="P292" s="21">
        <v>0</v>
      </c>
      <c r="Q292" s="11">
        <f t="shared" si="103"/>
        <v>0</v>
      </c>
      <c r="R292" s="11">
        <v>0</v>
      </c>
      <c r="S292" s="11">
        <v>0</v>
      </c>
      <c r="T292" s="22">
        <v>0</v>
      </c>
      <c r="U292" s="21">
        <v>0</v>
      </c>
      <c r="V292" s="11">
        <f t="shared" si="104"/>
        <v>0</v>
      </c>
      <c r="W292" s="11">
        <v>0</v>
      </c>
      <c r="X292" s="22">
        <v>0</v>
      </c>
      <c r="Y292" s="21">
        <v>0</v>
      </c>
      <c r="Z292" s="11">
        <f t="shared" si="105"/>
        <v>14744.86</v>
      </c>
      <c r="AA292" s="11">
        <v>14744.86</v>
      </c>
      <c r="AB292" s="11">
        <v>0</v>
      </c>
      <c r="AC292" s="11">
        <v>0</v>
      </c>
      <c r="AD292" s="22">
        <v>0</v>
      </c>
      <c r="AE292" s="21">
        <v>0</v>
      </c>
      <c r="AF292" s="11">
        <f t="shared" si="106"/>
        <v>0</v>
      </c>
      <c r="AG292" s="11">
        <v>0</v>
      </c>
      <c r="AH292" s="11">
        <v>0</v>
      </c>
      <c r="AI292" s="11">
        <v>0</v>
      </c>
      <c r="AJ292" s="22">
        <v>0</v>
      </c>
      <c r="AK292" s="21">
        <v>0</v>
      </c>
      <c r="AL292" s="11">
        <f t="shared" si="107"/>
        <v>0</v>
      </c>
      <c r="AM292" s="11">
        <v>0</v>
      </c>
      <c r="AN292" s="11">
        <v>0</v>
      </c>
      <c r="AO292" s="11">
        <v>0</v>
      </c>
      <c r="AP292" s="22">
        <v>0</v>
      </c>
      <c r="AQ292" s="21">
        <v>0</v>
      </c>
      <c r="AR292" s="11">
        <f t="shared" si="108"/>
        <v>0</v>
      </c>
      <c r="AS292" s="11">
        <v>0</v>
      </c>
      <c r="AT292" s="11">
        <v>0</v>
      </c>
      <c r="AU292" s="11">
        <v>0</v>
      </c>
      <c r="AV292" s="18">
        <v>0</v>
      </c>
      <c r="AW292" s="58"/>
    </row>
    <row r="293" spans="2:49" hidden="1" outlineLevel="1">
      <c r="B293" s="27" t="s">
        <v>235</v>
      </c>
      <c r="C293" s="21">
        <f t="shared" si="95"/>
        <v>0</v>
      </c>
      <c r="D293" s="36">
        <f t="shared" si="96"/>
        <v>0</v>
      </c>
      <c r="E293" s="36">
        <f t="shared" si="97"/>
        <v>0</v>
      </c>
      <c r="F293" s="36">
        <f t="shared" si="98"/>
        <v>0</v>
      </c>
      <c r="G293" s="36">
        <f t="shared" si="99"/>
        <v>8224.65</v>
      </c>
      <c r="H293" s="36">
        <f t="shared" si="100"/>
        <v>0</v>
      </c>
      <c r="I293" s="47">
        <f t="shared" si="101"/>
        <v>0</v>
      </c>
      <c r="J293" s="40"/>
      <c r="K293" s="21">
        <v>0</v>
      </c>
      <c r="L293" s="11">
        <f t="shared" si="102"/>
        <v>0</v>
      </c>
      <c r="M293" s="11">
        <v>0</v>
      </c>
      <c r="N293" s="11">
        <v>0</v>
      </c>
      <c r="O293" s="22">
        <v>0</v>
      </c>
      <c r="P293" s="21">
        <v>0</v>
      </c>
      <c r="Q293" s="11">
        <f t="shared" si="103"/>
        <v>0</v>
      </c>
      <c r="R293" s="11">
        <v>0</v>
      </c>
      <c r="S293" s="11">
        <v>0</v>
      </c>
      <c r="T293" s="22">
        <v>0</v>
      </c>
      <c r="U293" s="21">
        <v>0</v>
      </c>
      <c r="V293" s="11">
        <f t="shared" si="104"/>
        <v>0</v>
      </c>
      <c r="W293" s="11">
        <v>0</v>
      </c>
      <c r="X293" s="22">
        <v>0</v>
      </c>
      <c r="Y293" s="21">
        <v>0</v>
      </c>
      <c r="Z293" s="11">
        <f t="shared" si="105"/>
        <v>0</v>
      </c>
      <c r="AA293" s="11">
        <v>0</v>
      </c>
      <c r="AB293" s="11">
        <v>0</v>
      </c>
      <c r="AC293" s="11">
        <v>0</v>
      </c>
      <c r="AD293" s="22">
        <v>0</v>
      </c>
      <c r="AE293" s="21">
        <v>0</v>
      </c>
      <c r="AF293" s="11">
        <f t="shared" si="106"/>
        <v>8224.65</v>
      </c>
      <c r="AG293" s="11">
        <v>8224.65</v>
      </c>
      <c r="AH293" s="11">
        <v>0</v>
      </c>
      <c r="AI293" s="11">
        <v>0</v>
      </c>
      <c r="AJ293" s="22">
        <v>0</v>
      </c>
      <c r="AK293" s="21">
        <v>0</v>
      </c>
      <c r="AL293" s="11">
        <f t="shared" si="107"/>
        <v>0</v>
      </c>
      <c r="AM293" s="11">
        <v>0</v>
      </c>
      <c r="AN293" s="11">
        <v>0</v>
      </c>
      <c r="AO293" s="11">
        <v>0</v>
      </c>
      <c r="AP293" s="22">
        <v>0</v>
      </c>
      <c r="AQ293" s="21">
        <v>0</v>
      </c>
      <c r="AR293" s="11">
        <f t="shared" si="108"/>
        <v>0</v>
      </c>
      <c r="AS293" s="11">
        <v>0</v>
      </c>
      <c r="AT293" s="11">
        <v>0</v>
      </c>
      <c r="AU293" s="11">
        <v>0</v>
      </c>
      <c r="AV293" s="18">
        <v>0</v>
      </c>
      <c r="AW293" s="58"/>
    </row>
    <row r="294" spans="2:49" hidden="1" outlineLevel="1">
      <c r="B294" s="27" t="s">
        <v>236</v>
      </c>
      <c r="C294" s="21">
        <f t="shared" si="95"/>
        <v>0</v>
      </c>
      <c r="D294" s="36">
        <f t="shared" si="96"/>
        <v>0</v>
      </c>
      <c r="E294" s="36">
        <f t="shared" si="97"/>
        <v>0</v>
      </c>
      <c r="F294" s="36">
        <f t="shared" si="98"/>
        <v>0</v>
      </c>
      <c r="G294" s="36">
        <f t="shared" si="99"/>
        <v>0</v>
      </c>
      <c r="H294" s="36">
        <f t="shared" si="100"/>
        <v>2863.88</v>
      </c>
      <c r="I294" s="47">
        <f t="shared" si="101"/>
        <v>0</v>
      </c>
      <c r="J294" s="40"/>
      <c r="K294" s="21">
        <v>0</v>
      </c>
      <c r="L294" s="11">
        <f t="shared" si="102"/>
        <v>0</v>
      </c>
      <c r="M294" s="11">
        <v>0</v>
      </c>
      <c r="N294" s="11">
        <v>0</v>
      </c>
      <c r="O294" s="22">
        <v>0</v>
      </c>
      <c r="P294" s="21">
        <v>0</v>
      </c>
      <c r="Q294" s="11">
        <f t="shared" si="103"/>
        <v>0</v>
      </c>
      <c r="R294" s="11">
        <v>0</v>
      </c>
      <c r="S294" s="11">
        <v>0</v>
      </c>
      <c r="T294" s="22">
        <v>0</v>
      </c>
      <c r="U294" s="21">
        <v>0</v>
      </c>
      <c r="V294" s="11">
        <f t="shared" si="104"/>
        <v>0</v>
      </c>
      <c r="W294" s="11">
        <v>0</v>
      </c>
      <c r="X294" s="22">
        <v>0</v>
      </c>
      <c r="Y294" s="21">
        <v>0</v>
      </c>
      <c r="Z294" s="11">
        <f t="shared" si="105"/>
        <v>0</v>
      </c>
      <c r="AA294" s="11">
        <v>0</v>
      </c>
      <c r="AB294" s="11">
        <v>0</v>
      </c>
      <c r="AC294" s="11">
        <v>0</v>
      </c>
      <c r="AD294" s="22">
        <v>0</v>
      </c>
      <c r="AE294" s="21">
        <v>0</v>
      </c>
      <c r="AF294" s="11">
        <f t="shared" si="106"/>
        <v>0</v>
      </c>
      <c r="AG294" s="11">
        <v>0</v>
      </c>
      <c r="AH294" s="11">
        <v>0</v>
      </c>
      <c r="AI294" s="11">
        <v>0</v>
      </c>
      <c r="AJ294" s="22">
        <v>0</v>
      </c>
      <c r="AK294" s="21">
        <v>0</v>
      </c>
      <c r="AL294" s="11">
        <f t="shared" si="107"/>
        <v>2863.88</v>
      </c>
      <c r="AM294" s="11">
        <v>2863.88</v>
      </c>
      <c r="AN294" s="11">
        <v>0</v>
      </c>
      <c r="AO294" s="11">
        <v>0</v>
      </c>
      <c r="AP294" s="22">
        <v>0</v>
      </c>
      <c r="AQ294" s="21">
        <v>0</v>
      </c>
      <c r="AR294" s="11">
        <f t="shared" si="108"/>
        <v>0</v>
      </c>
      <c r="AS294" s="11">
        <v>0</v>
      </c>
      <c r="AT294" s="11">
        <v>0</v>
      </c>
      <c r="AU294" s="11">
        <v>0</v>
      </c>
      <c r="AV294" s="18">
        <v>0</v>
      </c>
      <c r="AW294" s="58"/>
    </row>
    <row r="295" spans="2:49" hidden="1" outlineLevel="1">
      <c r="B295" s="27" t="s">
        <v>237</v>
      </c>
      <c r="C295" s="21">
        <f t="shared" si="95"/>
        <v>0</v>
      </c>
      <c r="D295" s="36">
        <f t="shared" si="96"/>
        <v>0</v>
      </c>
      <c r="E295" s="36">
        <f t="shared" si="97"/>
        <v>0</v>
      </c>
      <c r="F295" s="36">
        <f t="shared" si="98"/>
        <v>0</v>
      </c>
      <c r="G295" s="36">
        <f t="shared" si="99"/>
        <v>0</v>
      </c>
      <c r="H295" s="36">
        <f t="shared" si="100"/>
        <v>0</v>
      </c>
      <c r="I295" s="47">
        <f t="shared" si="101"/>
        <v>9766.92</v>
      </c>
      <c r="J295" s="40"/>
      <c r="K295" s="21">
        <v>0</v>
      </c>
      <c r="L295" s="11">
        <f t="shared" si="102"/>
        <v>0</v>
      </c>
      <c r="M295" s="11">
        <v>0</v>
      </c>
      <c r="N295" s="11">
        <v>0</v>
      </c>
      <c r="O295" s="22">
        <v>0</v>
      </c>
      <c r="P295" s="21">
        <v>0</v>
      </c>
      <c r="Q295" s="11">
        <f t="shared" si="103"/>
        <v>0</v>
      </c>
      <c r="R295" s="11">
        <v>0</v>
      </c>
      <c r="S295" s="11">
        <v>0</v>
      </c>
      <c r="T295" s="22">
        <v>0</v>
      </c>
      <c r="U295" s="21">
        <v>0</v>
      </c>
      <c r="V295" s="11">
        <f t="shared" si="104"/>
        <v>0</v>
      </c>
      <c r="W295" s="11">
        <v>0</v>
      </c>
      <c r="X295" s="22">
        <v>0</v>
      </c>
      <c r="Y295" s="21">
        <v>0</v>
      </c>
      <c r="Z295" s="11">
        <f t="shared" si="105"/>
        <v>0</v>
      </c>
      <c r="AA295" s="11">
        <v>0</v>
      </c>
      <c r="AB295" s="11">
        <v>0</v>
      </c>
      <c r="AC295" s="11">
        <v>0</v>
      </c>
      <c r="AD295" s="22">
        <v>0</v>
      </c>
      <c r="AE295" s="21">
        <v>0</v>
      </c>
      <c r="AF295" s="11">
        <f t="shared" si="106"/>
        <v>0</v>
      </c>
      <c r="AG295" s="11">
        <v>0</v>
      </c>
      <c r="AH295" s="11">
        <v>0</v>
      </c>
      <c r="AI295" s="11">
        <v>0</v>
      </c>
      <c r="AJ295" s="22">
        <v>0</v>
      </c>
      <c r="AK295" s="21">
        <v>0</v>
      </c>
      <c r="AL295" s="11">
        <f t="shared" si="107"/>
        <v>0</v>
      </c>
      <c r="AM295" s="11">
        <v>0</v>
      </c>
      <c r="AN295" s="11">
        <v>0</v>
      </c>
      <c r="AO295" s="11">
        <v>0</v>
      </c>
      <c r="AP295" s="22">
        <v>0</v>
      </c>
      <c r="AQ295" s="21">
        <v>179.18</v>
      </c>
      <c r="AR295" s="11">
        <f t="shared" si="108"/>
        <v>9587.74</v>
      </c>
      <c r="AS295" s="11">
        <v>9587.74</v>
      </c>
      <c r="AT295" s="11">
        <v>0</v>
      </c>
      <c r="AU295" s="11">
        <v>0</v>
      </c>
      <c r="AV295" s="18">
        <v>0</v>
      </c>
      <c r="AW295" s="58"/>
    </row>
    <row r="296" spans="2:49" hidden="1" outlineLevel="1">
      <c r="B296" s="27" t="s">
        <v>238</v>
      </c>
      <c r="C296" s="21">
        <f t="shared" si="95"/>
        <v>0</v>
      </c>
      <c r="D296" s="36">
        <f t="shared" si="96"/>
        <v>0</v>
      </c>
      <c r="E296" s="36">
        <f t="shared" si="97"/>
        <v>0</v>
      </c>
      <c r="F296" s="36">
        <f t="shared" si="98"/>
        <v>0</v>
      </c>
      <c r="G296" s="36">
        <f t="shared" si="99"/>
        <v>0</v>
      </c>
      <c r="H296" s="36">
        <f t="shared" si="100"/>
        <v>0</v>
      </c>
      <c r="I296" s="47">
        <f t="shared" si="101"/>
        <v>14089.09</v>
      </c>
      <c r="J296" s="40"/>
      <c r="K296" s="21">
        <v>0</v>
      </c>
      <c r="L296" s="11">
        <f t="shared" si="102"/>
        <v>0</v>
      </c>
      <c r="M296" s="11">
        <v>0</v>
      </c>
      <c r="N296" s="11">
        <v>0</v>
      </c>
      <c r="O296" s="22">
        <v>0</v>
      </c>
      <c r="P296" s="21">
        <v>0</v>
      </c>
      <c r="Q296" s="11">
        <f t="shared" si="103"/>
        <v>0</v>
      </c>
      <c r="R296" s="11">
        <v>0</v>
      </c>
      <c r="S296" s="11">
        <v>0</v>
      </c>
      <c r="T296" s="22">
        <v>0</v>
      </c>
      <c r="U296" s="21">
        <v>0</v>
      </c>
      <c r="V296" s="11">
        <f t="shared" si="104"/>
        <v>0</v>
      </c>
      <c r="W296" s="11">
        <v>0</v>
      </c>
      <c r="X296" s="22">
        <v>0</v>
      </c>
      <c r="Y296" s="21">
        <v>0</v>
      </c>
      <c r="Z296" s="11">
        <f t="shared" si="105"/>
        <v>0</v>
      </c>
      <c r="AA296" s="11">
        <v>0</v>
      </c>
      <c r="AB296" s="11">
        <v>0</v>
      </c>
      <c r="AC296" s="11">
        <v>0</v>
      </c>
      <c r="AD296" s="22">
        <v>0</v>
      </c>
      <c r="AE296" s="21">
        <v>0</v>
      </c>
      <c r="AF296" s="11">
        <f t="shared" si="106"/>
        <v>0</v>
      </c>
      <c r="AG296" s="11">
        <v>0</v>
      </c>
      <c r="AH296" s="11">
        <v>0</v>
      </c>
      <c r="AI296" s="11">
        <v>0</v>
      </c>
      <c r="AJ296" s="22">
        <v>0</v>
      </c>
      <c r="AK296" s="21">
        <v>0</v>
      </c>
      <c r="AL296" s="11">
        <f t="shared" si="107"/>
        <v>0</v>
      </c>
      <c r="AM296" s="11">
        <v>0</v>
      </c>
      <c r="AN296" s="11">
        <v>0</v>
      </c>
      <c r="AO296" s="11">
        <v>0</v>
      </c>
      <c r="AP296" s="22">
        <v>0</v>
      </c>
      <c r="AQ296" s="21">
        <v>0</v>
      </c>
      <c r="AR296" s="11">
        <f t="shared" si="108"/>
        <v>14089.09</v>
      </c>
      <c r="AS296" s="11">
        <v>14089.09</v>
      </c>
      <c r="AT296" s="11">
        <v>0</v>
      </c>
      <c r="AU296" s="11">
        <v>0</v>
      </c>
      <c r="AV296" s="18">
        <v>0</v>
      </c>
      <c r="AW296" s="58"/>
    </row>
    <row r="297" spans="2:49" hidden="1" outlineLevel="1">
      <c r="B297" s="27" t="s">
        <v>239</v>
      </c>
      <c r="C297" s="21">
        <f t="shared" si="95"/>
        <v>0</v>
      </c>
      <c r="D297" s="36">
        <f t="shared" si="96"/>
        <v>238431.61999999997</v>
      </c>
      <c r="E297" s="36">
        <f t="shared" si="97"/>
        <v>0</v>
      </c>
      <c r="F297" s="36">
        <f t="shared" si="98"/>
        <v>0</v>
      </c>
      <c r="G297" s="36">
        <f t="shared" si="99"/>
        <v>0</v>
      </c>
      <c r="H297" s="36">
        <f t="shared" si="100"/>
        <v>0</v>
      </c>
      <c r="I297" s="47">
        <f t="shared" si="101"/>
        <v>0</v>
      </c>
      <c r="J297" s="40"/>
      <c r="K297" s="21">
        <v>0</v>
      </c>
      <c r="L297" s="11">
        <f t="shared" si="102"/>
        <v>0</v>
      </c>
      <c r="M297" s="11">
        <v>0</v>
      </c>
      <c r="N297" s="11">
        <v>0</v>
      </c>
      <c r="O297" s="22">
        <v>0</v>
      </c>
      <c r="P297" s="21">
        <v>0</v>
      </c>
      <c r="Q297" s="11">
        <f t="shared" si="103"/>
        <v>238431.61999999997</v>
      </c>
      <c r="R297" s="11">
        <v>238431.61999999997</v>
      </c>
      <c r="S297" s="11">
        <v>0</v>
      </c>
      <c r="T297" s="22">
        <v>0</v>
      </c>
      <c r="U297" s="21">
        <v>0</v>
      </c>
      <c r="V297" s="11">
        <f t="shared" si="104"/>
        <v>0</v>
      </c>
      <c r="W297" s="11">
        <v>0</v>
      </c>
      <c r="X297" s="22">
        <v>0</v>
      </c>
      <c r="Y297" s="21">
        <v>0</v>
      </c>
      <c r="Z297" s="11">
        <f t="shared" si="105"/>
        <v>0</v>
      </c>
      <c r="AA297" s="11">
        <v>0</v>
      </c>
      <c r="AB297" s="11">
        <v>0</v>
      </c>
      <c r="AC297" s="11">
        <v>0</v>
      </c>
      <c r="AD297" s="22">
        <v>0</v>
      </c>
      <c r="AE297" s="21">
        <v>0</v>
      </c>
      <c r="AF297" s="11">
        <f t="shared" si="106"/>
        <v>0</v>
      </c>
      <c r="AG297" s="11">
        <v>0</v>
      </c>
      <c r="AH297" s="11">
        <v>0</v>
      </c>
      <c r="AI297" s="11">
        <v>0</v>
      </c>
      <c r="AJ297" s="22">
        <v>0</v>
      </c>
      <c r="AK297" s="21">
        <v>0</v>
      </c>
      <c r="AL297" s="11">
        <f t="shared" si="107"/>
        <v>0</v>
      </c>
      <c r="AM297" s="11">
        <v>0</v>
      </c>
      <c r="AN297" s="11">
        <v>0</v>
      </c>
      <c r="AO297" s="11">
        <v>0</v>
      </c>
      <c r="AP297" s="22">
        <v>0</v>
      </c>
      <c r="AQ297" s="21">
        <v>0</v>
      </c>
      <c r="AR297" s="11">
        <f t="shared" si="108"/>
        <v>0</v>
      </c>
      <c r="AS297" s="11">
        <v>0</v>
      </c>
      <c r="AT297" s="11">
        <v>0</v>
      </c>
      <c r="AU297" s="11">
        <v>0</v>
      </c>
      <c r="AV297" s="18">
        <v>0</v>
      </c>
      <c r="AW297" s="58"/>
    </row>
    <row r="298" spans="2:49" hidden="1" outlineLevel="1">
      <c r="B298" s="27" t="s">
        <v>240</v>
      </c>
      <c r="C298" s="21">
        <f t="shared" si="95"/>
        <v>0</v>
      </c>
      <c r="D298" s="36">
        <f t="shared" si="96"/>
        <v>0</v>
      </c>
      <c r="E298" s="36">
        <f t="shared" si="97"/>
        <v>325055.35999999999</v>
      </c>
      <c r="F298" s="36">
        <f t="shared" si="98"/>
        <v>1061.4000000000001</v>
      </c>
      <c r="G298" s="36">
        <f t="shared" si="99"/>
        <v>0</v>
      </c>
      <c r="H298" s="36">
        <f t="shared" si="100"/>
        <v>0</v>
      </c>
      <c r="I298" s="47">
        <f t="shared" si="101"/>
        <v>0</v>
      </c>
      <c r="J298" s="40"/>
      <c r="K298" s="21">
        <v>0</v>
      </c>
      <c r="L298" s="11">
        <f t="shared" si="102"/>
        <v>0</v>
      </c>
      <c r="M298" s="11">
        <v>0</v>
      </c>
      <c r="N298" s="11">
        <v>0</v>
      </c>
      <c r="O298" s="22">
        <v>0</v>
      </c>
      <c r="P298" s="21">
        <v>0</v>
      </c>
      <c r="Q298" s="11">
        <f t="shared" si="103"/>
        <v>0</v>
      </c>
      <c r="R298" s="11">
        <v>0</v>
      </c>
      <c r="S298" s="11">
        <v>0</v>
      </c>
      <c r="T298" s="22">
        <v>0</v>
      </c>
      <c r="U298" s="21">
        <v>0</v>
      </c>
      <c r="V298" s="11">
        <f t="shared" si="104"/>
        <v>325055.35999999999</v>
      </c>
      <c r="W298" s="11">
        <v>325055.35999999999</v>
      </c>
      <c r="X298" s="22">
        <v>0</v>
      </c>
      <c r="Y298" s="21">
        <v>0</v>
      </c>
      <c r="Z298" s="11">
        <f t="shared" si="105"/>
        <v>1061.4000000000001</v>
      </c>
      <c r="AA298" s="11">
        <v>1061.4000000000001</v>
      </c>
      <c r="AB298" s="11">
        <v>0</v>
      </c>
      <c r="AC298" s="11">
        <v>0</v>
      </c>
      <c r="AD298" s="22">
        <v>0</v>
      </c>
      <c r="AE298" s="21">
        <v>0</v>
      </c>
      <c r="AF298" s="11">
        <f t="shared" si="106"/>
        <v>0</v>
      </c>
      <c r="AG298" s="11">
        <v>0</v>
      </c>
      <c r="AH298" s="11">
        <v>0</v>
      </c>
      <c r="AI298" s="11">
        <v>0</v>
      </c>
      <c r="AJ298" s="22">
        <v>0</v>
      </c>
      <c r="AK298" s="21">
        <v>0</v>
      </c>
      <c r="AL298" s="11">
        <f t="shared" si="107"/>
        <v>0</v>
      </c>
      <c r="AM298" s="11">
        <v>0</v>
      </c>
      <c r="AN298" s="11">
        <v>0</v>
      </c>
      <c r="AO298" s="11">
        <v>0</v>
      </c>
      <c r="AP298" s="22">
        <v>0</v>
      </c>
      <c r="AQ298" s="21">
        <v>0</v>
      </c>
      <c r="AR298" s="11">
        <f t="shared" si="108"/>
        <v>0</v>
      </c>
      <c r="AS298" s="11">
        <v>0</v>
      </c>
      <c r="AT298" s="11">
        <v>0</v>
      </c>
      <c r="AU298" s="11">
        <v>0</v>
      </c>
      <c r="AV298" s="18">
        <v>0</v>
      </c>
      <c r="AW298" s="58"/>
    </row>
    <row r="299" spans="2:49" hidden="1" outlineLevel="1">
      <c r="B299" s="27" t="s">
        <v>241</v>
      </c>
      <c r="C299" s="21">
        <f t="shared" si="95"/>
        <v>0</v>
      </c>
      <c r="D299" s="36">
        <f t="shared" si="96"/>
        <v>0</v>
      </c>
      <c r="E299" s="36">
        <f t="shared" si="97"/>
        <v>0</v>
      </c>
      <c r="F299" s="36">
        <f t="shared" si="98"/>
        <v>147814.51000000007</v>
      </c>
      <c r="G299" s="36">
        <f t="shared" si="99"/>
        <v>0</v>
      </c>
      <c r="H299" s="36">
        <f t="shared" si="100"/>
        <v>0</v>
      </c>
      <c r="I299" s="47">
        <f t="shared" si="101"/>
        <v>0</v>
      </c>
      <c r="J299" s="40"/>
      <c r="K299" s="21">
        <v>0</v>
      </c>
      <c r="L299" s="11">
        <f t="shared" si="102"/>
        <v>0</v>
      </c>
      <c r="M299" s="11">
        <v>0</v>
      </c>
      <c r="N299" s="11">
        <v>0</v>
      </c>
      <c r="O299" s="22">
        <v>0</v>
      </c>
      <c r="P299" s="21">
        <v>0</v>
      </c>
      <c r="Q299" s="11">
        <f t="shared" si="103"/>
        <v>0</v>
      </c>
      <c r="R299" s="11">
        <v>0</v>
      </c>
      <c r="S299" s="11">
        <v>0</v>
      </c>
      <c r="T299" s="22">
        <v>0</v>
      </c>
      <c r="U299" s="21">
        <v>0</v>
      </c>
      <c r="V299" s="11">
        <f t="shared" si="104"/>
        <v>0</v>
      </c>
      <c r="W299" s="11">
        <v>0</v>
      </c>
      <c r="X299" s="22">
        <v>0</v>
      </c>
      <c r="Y299" s="21">
        <v>0</v>
      </c>
      <c r="Z299" s="11">
        <f t="shared" si="105"/>
        <v>147814.51000000007</v>
      </c>
      <c r="AA299" s="11">
        <v>147814.51000000007</v>
      </c>
      <c r="AB299" s="11">
        <v>0</v>
      </c>
      <c r="AC299" s="11">
        <v>0</v>
      </c>
      <c r="AD299" s="22">
        <v>0</v>
      </c>
      <c r="AE299" s="21">
        <v>0</v>
      </c>
      <c r="AF299" s="11">
        <f t="shared" si="106"/>
        <v>0</v>
      </c>
      <c r="AG299" s="11">
        <v>0</v>
      </c>
      <c r="AH299" s="11">
        <v>0</v>
      </c>
      <c r="AI299" s="11">
        <v>0</v>
      </c>
      <c r="AJ299" s="22">
        <v>0</v>
      </c>
      <c r="AK299" s="21">
        <v>0</v>
      </c>
      <c r="AL299" s="11">
        <f t="shared" si="107"/>
        <v>0</v>
      </c>
      <c r="AM299" s="11">
        <v>0</v>
      </c>
      <c r="AN299" s="11">
        <v>0</v>
      </c>
      <c r="AO299" s="11">
        <v>0</v>
      </c>
      <c r="AP299" s="22">
        <v>0</v>
      </c>
      <c r="AQ299" s="21">
        <v>0</v>
      </c>
      <c r="AR299" s="11">
        <f t="shared" si="108"/>
        <v>0</v>
      </c>
      <c r="AS299" s="11">
        <v>0</v>
      </c>
      <c r="AT299" s="11">
        <v>0</v>
      </c>
      <c r="AU299" s="11">
        <v>0</v>
      </c>
      <c r="AV299" s="18">
        <v>0</v>
      </c>
      <c r="AW299" s="58"/>
    </row>
    <row r="300" spans="2:49" hidden="1" outlineLevel="1">
      <c r="B300" s="27" t="s">
        <v>242</v>
      </c>
      <c r="C300" s="21">
        <f t="shared" si="95"/>
        <v>0</v>
      </c>
      <c r="D300" s="36">
        <f t="shared" si="96"/>
        <v>0</v>
      </c>
      <c r="E300" s="36">
        <f t="shared" si="97"/>
        <v>0</v>
      </c>
      <c r="F300" s="36">
        <f t="shared" si="98"/>
        <v>0</v>
      </c>
      <c r="G300" s="36">
        <f t="shared" si="99"/>
        <v>10189.44</v>
      </c>
      <c r="H300" s="36">
        <f t="shared" si="100"/>
        <v>1060.03</v>
      </c>
      <c r="I300" s="47">
        <f t="shared" si="101"/>
        <v>0</v>
      </c>
      <c r="J300" s="40"/>
      <c r="K300" s="21">
        <v>0</v>
      </c>
      <c r="L300" s="11">
        <f t="shared" si="102"/>
        <v>0</v>
      </c>
      <c r="M300" s="11">
        <v>0</v>
      </c>
      <c r="N300" s="11">
        <v>0</v>
      </c>
      <c r="O300" s="22">
        <v>0</v>
      </c>
      <c r="P300" s="21">
        <v>0</v>
      </c>
      <c r="Q300" s="11">
        <f t="shared" si="103"/>
        <v>0</v>
      </c>
      <c r="R300" s="11">
        <v>0</v>
      </c>
      <c r="S300" s="11">
        <v>0</v>
      </c>
      <c r="T300" s="22">
        <v>0</v>
      </c>
      <c r="U300" s="21">
        <v>0</v>
      </c>
      <c r="V300" s="11">
        <f t="shared" si="104"/>
        <v>0</v>
      </c>
      <c r="W300" s="11">
        <v>0</v>
      </c>
      <c r="X300" s="22">
        <v>0</v>
      </c>
      <c r="Y300" s="21">
        <v>0</v>
      </c>
      <c r="Z300" s="11">
        <f t="shared" si="105"/>
        <v>0</v>
      </c>
      <c r="AA300" s="11">
        <v>0</v>
      </c>
      <c r="AB300" s="11">
        <v>0</v>
      </c>
      <c r="AC300" s="11">
        <v>0</v>
      </c>
      <c r="AD300" s="22">
        <v>0</v>
      </c>
      <c r="AE300" s="21">
        <v>0</v>
      </c>
      <c r="AF300" s="11">
        <f t="shared" si="106"/>
        <v>10189.44</v>
      </c>
      <c r="AG300" s="11">
        <v>10189.44</v>
      </c>
      <c r="AH300" s="11">
        <v>0</v>
      </c>
      <c r="AI300" s="11">
        <v>0</v>
      </c>
      <c r="AJ300" s="22">
        <v>0</v>
      </c>
      <c r="AK300" s="21">
        <v>0</v>
      </c>
      <c r="AL300" s="11">
        <f t="shared" si="107"/>
        <v>1060.03</v>
      </c>
      <c r="AM300" s="11">
        <v>1060.03</v>
      </c>
      <c r="AN300" s="11">
        <v>0</v>
      </c>
      <c r="AO300" s="11">
        <v>0</v>
      </c>
      <c r="AP300" s="22">
        <v>0</v>
      </c>
      <c r="AQ300" s="21">
        <v>0</v>
      </c>
      <c r="AR300" s="11">
        <f t="shared" si="108"/>
        <v>0</v>
      </c>
      <c r="AS300" s="11">
        <v>0</v>
      </c>
      <c r="AT300" s="11">
        <v>0</v>
      </c>
      <c r="AU300" s="11">
        <v>0</v>
      </c>
      <c r="AV300" s="18">
        <v>0</v>
      </c>
      <c r="AW300" s="58"/>
    </row>
    <row r="301" spans="2:49" hidden="1" outlineLevel="1">
      <c r="B301" s="27" t="s">
        <v>243</v>
      </c>
      <c r="C301" s="21">
        <f t="shared" si="95"/>
        <v>265756.95999999996</v>
      </c>
      <c r="D301" s="36">
        <f t="shared" si="96"/>
        <v>0</v>
      </c>
      <c r="E301" s="36">
        <f t="shared" si="97"/>
        <v>0</v>
      </c>
      <c r="F301" s="36">
        <f t="shared" si="98"/>
        <v>0</v>
      </c>
      <c r="G301" s="36">
        <f t="shared" si="99"/>
        <v>0</v>
      </c>
      <c r="H301" s="36">
        <f t="shared" si="100"/>
        <v>0</v>
      </c>
      <c r="I301" s="47">
        <f t="shared" si="101"/>
        <v>0</v>
      </c>
      <c r="J301" s="40"/>
      <c r="K301" s="21">
        <v>0</v>
      </c>
      <c r="L301" s="11">
        <f t="shared" si="102"/>
        <v>265756.95999999996</v>
      </c>
      <c r="M301" s="11">
        <v>265756.95999999996</v>
      </c>
      <c r="N301" s="11">
        <v>0</v>
      </c>
      <c r="O301" s="22">
        <v>0</v>
      </c>
      <c r="P301" s="21">
        <v>0</v>
      </c>
      <c r="Q301" s="11">
        <f t="shared" si="103"/>
        <v>0</v>
      </c>
      <c r="R301" s="11">
        <v>0</v>
      </c>
      <c r="S301" s="11">
        <v>0</v>
      </c>
      <c r="T301" s="22">
        <v>0</v>
      </c>
      <c r="U301" s="21">
        <v>0</v>
      </c>
      <c r="V301" s="11">
        <f t="shared" si="104"/>
        <v>0</v>
      </c>
      <c r="W301" s="11">
        <v>0</v>
      </c>
      <c r="X301" s="22">
        <v>0</v>
      </c>
      <c r="Y301" s="21">
        <v>0</v>
      </c>
      <c r="Z301" s="11">
        <f t="shared" si="105"/>
        <v>0</v>
      </c>
      <c r="AA301" s="11">
        <v>0</v>
      </c>
      <c r="AB301" s="11">
        <v>0</v>
      </c>
      <c r="AC301" s="11">
        <v>0</v>
      </c>
      <c r="AD301" s="22">
        <v>0</v>
      </c>
      <c r="AE301" s="21">
        <v>0</v>
      </c>
      <c r="AF301" s="11">
        <f t="shared" si="106"/>
        <v>0</v>
      </c>
      <c r="AG301" s="11">
        <v>0</v>
      </c>
      <c r="AH301" s="11">
        <v>0</v>
      </c>
      <c r="AI301" s="11">
        <v>0</v>
      </c>
      <c r="AJ301" s="22">
        <v>0</v>
      </c>
      <c r="AK301" s="21">
        <v>0</v>
      </c>
      <c r="AL301" s="11">
        <f t="shared" si="107"/>
        <v>0</v>
      </c>
      <c r="AM301" s="11">
        <v>0</v>
      </c>
      <c r="AN301" s="11">
        <v>0</v>
      </c>
      <c r="AO301" s="11">
        <v>0</v>
      </c>
      <c r="AP301" s="22">
        <v>0</v>
      </c>
      <c r="AQ301" s="21">
        <v>0</v>
      </c>
      <c r="AR301" s="11">
        <f t="shared" si="108"/>
        <v>0</v>
      </c>
      <c r="AS301" s="11">
        <v>0</v>
      </c>
      <c r="AT301" s="11">
        <v>0</v>
      </c>
      <c r="AU301" s="11">
        <v>0</v>
      </c>
      <c r="AV301" s="18">
        <v>0</v>
      </c>
      <c r="AW301" s="58"/>
    </row>
    <row r="302" spans="2:49" hidden="1" outlineLevel="1">
      <c r="B302" s="27" t="s">
        <v>244</v>
      </c>
      <c r="C302" s="21">
        <f t="shared" si="95"/>
        <v>0</v>
      </c>
      <c r="D302" s="36">
        <f t="shared" si="96"/>
        <v>20717.32</v>
      </c>
      <c r="E302" s="36">
        <f t="shared" si="97"/>
        <v>0</v>
      </c>
      <c r="F302" s="36">
        <f t="shared" si="98"/>
        <v>0</v>
      </c>
      <c r="G302" s="36">
        <f t="shared" si="99"/>
        <v>0</v>
      </c>
      <c r="H302" s="36">
        <f t="shared" si="100"/>
        <v>0</v>
      </c>
      <c r="I302" s="47">
        <f t="shared" si="101"/>
        <v>0</v>
      </c>
      <c r="J302" s="40"/>
      <c r="K302" s="21">
        <v>0</v>
      </c>
      <c r="L302" s="11">
        <f t="shared" si="102"/>
        <v>0</v>
      </c>
      <c r="M302" s="11">
        <v>0</v>
      </c>
      <c r="N302" s="11">
        <v>0</v>
      </c>
      <c r="O302" s="22">
        <v>0</v>
      </c>
      <c r="P302" s="21">
        <v>0</v>
      </c>
      <c r="Q302" s="11">
        <f t="shared" si="103"/>
        <v>20717.32</v>
      </c>
      <c r="R302" s="11">
        <v>20717.32</v>
      </c>
      <c r="S302" s="11">
        <v>0</v>
      </c>
      <c r="T302" s="22">
        <v>0</v>
      </c>
      <c r="U302" s="21">
        <v>0</v>
      </c>
      <c r="V302" s="11">
        <f t="shared" si="104"/>
        <v>0</v>
      </c>
      <c r="W302" s="11">
        <v>0</v>
      </c>
      <c r="X302" s="22">
        <v>0</v>
      </c>
      <c r="Y302" s="21">
        <v>0</v>
      </c>
      <c r="Z302" s="11">
        <f t="shared" si="105"/>
        <v>0</v>
      </c>
      <c r="AA302" s="11">
        <v>0</v>
      </c>
      <c r="AB302" s="11">
        <v>0</v>
      </c>
      <c r="AC302" s="11">
        <v>0</v>
      </c>
      <c r="AD302" s="22">
        <v>0</v>
      </c>
      <c r="AE302" s="21">
        <v>0</v>
      </c>
      <c r="AF302" s="11">
        <f t="shared" si="106"/>
        <v>0</v>
      </c>
      <c r="AG302" s="11">
        <v>0</v>
      </c>
      <c r="AH302" s="11">
        <v>0</v>
      </c>
      <c r="AI302" s="11">
        <v>0</v>
      </c>
      <c r="AJ302" s="22">
        <v>0</v>
      </c>
      <c r="AK302" s="21">
        <v>0</v>
      </c>
      <c r="AL302" s="11">
        <f t="shared" si="107"/>
        <v>0</v>
      </c>
      <c r="AM302" s="11">
        <v>0</v>
      </c>
      <c r="AN302" s="11">
        <v>0</v>
      </c>
      <c r="AO302" s="11">
        <v>0</v>
      </c>
      <c r="AP302" s="22">
        <v>0</v>
      </c>
      <c r="AQ302" s="21">
        <v>0</v>
      </c>
      <c r="AR302" s="11">
        <f t="shared" si="108"/>
        <v>0</v>
      </c>
      <c r="AS302" s="11">
        <v>0</v>
      </c>
      <c r="AT302" s="11">
        <v>0</v>
      </c>
      <c r="AU302" s="11">
        <v>0</v>
      </c>
      <c r="AV302" s="18">
        <v>0</v>
      </c>
      <c r="AW302" s="58"/>
    </row>
    <row r="303" spans="2:49" hidden="1" outlineLevel="1">
      <c r="B303" s="27" t="s">
        <v>245</v>
      </c>
      <c r="C303" s="21">
        <f t="shared" si="95"/>
        <v>0</v>
      </c>
      <c r="D303" s="36">
        <f t="shared" si="96"/>
        <v>0</v>
      </c>
      <c r="E303" s="36">
        <f t="shared" si="97"/>
        <v>0</v>
      </c>
      <c r="F303" s="36">
        <f t="shared" si="98"/>
        <v>0</v>
      </c>
      <c r="G303" s="36">
        <f t="shared" si="99"/>
        <v>0</v>
      </c>
      <c r="H303" s="36">
        <f t="shared" si="100"/>
        <v>35356.239999999998</v>
      </c>
      <c r="I303" s="47">
        <f t="shared" si="101"/>
        <v>0</v>
      </c>
      <c r="J303" s="40"/>
      <c r="K303" s="21">
        <v>0</v>
      </c>
      <c r="L303" s="11">
        <f t="shared" si="102"/>
        <v>0</v>
      </c>
      <c r="M303" s="11">
        <v>0</v>
      </c>
      <c r="N303" s="11">
        <v>0</v>
      </c>
      <c r="O303" s="22">
        <v>0</v>
      </c>
      <c r="P303" s="21">
        <v>0</v>
      </c>
      <c r="Q303" s="11">
        <f t="shared" si="103"/>
        <v>0</v>
      </c>
      <c r="R303" s="11">
        <v>0</v>
      </c>
      <c r="S303" s="11">
        <v>0</v>
      </c>
      <c r="T303" s="22">
        <v>0</v>
      </c>
      <c r="U303" s="21">
        <v>0</v>
      </c>
      <c r="V303" s="11">
        <f t="shared" si="104"/>
        <v>0</v>
      </c>
      <c r="W303" s="11">
        <v>0</v>
      </c>
      <c r="X303" s="22">
        <v>0</v>
      </c>
      <c r="Y303" s="21">
        <v>0</v>
      </c>
      <c r="Z303" s="11">
        <f t="shared" si="105"/>
        <v>0</v>
      </c>
      <c r="AA303" s="11">
        <v>0</v>
      </c>
      <c r="AB303" s="11">
        <v>0</v>
      </c>
      <c r="AC303" s="11">
        <v>0</v>
      </c>
      <c r="AD303" s="22">
        <v>0</v>
      </c>
      <c r="AE303" s="21">
        <v>0</v>
      </c>
      <c r="AF303" s="11">
        <f t="shared" si="106"/>
        <v>0</v>
      </c>
      <c r="AG303" s="11">
        <v>0</v>
      </c>
      <c r="AH303" s="11">
        <v>0</v>
      </c>
      <c r="AI303" s="11">
        <v>0</v>
      </c>
      <c r="AJ303" s="22">
        <v>0</v>
      </c>
      <c r="AK303" s="21">
        <v>0</v>
      </c>
      <c r="AL303" s="11">
        <f t="shared" si="107"/>
        <v>35356.239999999998</v>
      </c>
      <c r="AM303" s="11">
        <v>35356.239999999998</v>
      </c>
      <c r="AN303" s="11">
        <v>0</v>
      </c>
      <c r="AO303" s="11">
        <v>0</v>
      </c>
      <c r="AP303" s="22">
        <v>0</v>
      </c>
      <c r="AQ303" s="21">
        <v>0</v>
      </c>
      <c r="AR303" s="11">
        <f t="shared" si="108"/>
        <v>0</v>
      </c>
      <c r="AS303" s="11">
        <v>0</v>
      </c>
      <c r="AT303" s="11">
        <v>0</v>
      </c>
      <c r="AU303" s="11">
        <v>0</v>
      </c>
      <c r="AV303" s="18">
        <v>0</v>
      </c>
      <c r="AW303" s="58"/>
    </row>
    <row r="304" spans="2:49" s="2" customFormat="1" collapsed="1">
      <c r="B304" s="28" t="s">
        <v>27</v>
      </c>
      <c r="C304" s="19">
        <f t="shared" si="95"/>
        <v>840508.29999999981</v>
      </c>
      <c r="D304" s="37">
        <f t="shared" si="96"/>
        <v>1246210.4700000004</v>
      </c>
      <c r="E304" s="37">
        <f t="shared" si="97"/>
        <v>1107833.3600000003</v>
      </c>
      <c r="F304" s="37">
        <f t="shared" si="98"/>
        <v>613739.89999999979</v>
      </c>
      <c r="G304" s="37">
        <f t="shared" si="99"/>
        <v>446559.08999999991</v>
      </c>
      <c r="H304" s="37">
        <f t="shared" si="100"/>
        <v>669922.58999999985</v>
      </c>
      <c r="I304" s="48">
        <f t="shared" si="101"/>
        <v>675115.08000000031</v>
      </c>
      <c r="J304" s="39"/>
      <c r="K304" s="19">
        <v>840508.29999999981</v>
      </c>
      <c r="L304" s="12">
        <f t="shared" si="102"/>
        <v>0</v>
      </c>
      <c r="M304" s="12">
        <v>0</v>
      </c>
      <c r="N304" s="12">
        <v>0</v>
      </c>
      <c r="O304" s="20">
        <v>0</v>
      </c>
      <c r="P304" s="19">
        <v>1242709.5300000005</v>
      </c>
      <c r="Q304" s="12">
        <f t="shared" si="103"/>
        <v>3500.94</v>
      </c>
      <c r="R304" s="12">
        <v>3500.94</v>
      </c>
      <c r="S304" s="12">
        <v>0</v>
      </c>
      <c r="T304" s="20">
        <v>0</v>
      </c>
      <c r="U304" s="19">
        <v>1106649.2900000003</v>
      </c>
      <c r="V304" s="12">
        <f t="shared" si="104"/>
        <v>1184.0700000000002</v>
      </c>
      <c r="W304" s="12">
        <v>1184.0700000000002</v>
      </c>
      <c r="X304" s="20">
        <v>0</v>
      </c>
      <c r="Y304" s="19">
        <v>613739.89999999979</v>
      </c>
      <c r="Z304" s="12">
        <f t="shared" si="105"/>
        <v>0</v>
      </c>
      <c r="AA304" s="12">
        <v>0</v>
      </c>
      <c r="AB304" s="12">
        <v>0</v>
      </c>
      <c r="AC304" s="12">
        <v>0</v>
      </c>
      <c r="AD304" s="20">
        <v>0</v>
      </c>
      <c r="AE304" s="19">
        <v>446559.08999999991</v>
      </c>
      <c r="AF304" s="12">
        <f t="shared" si="106"/>
        <v>0</v>
      </c>
      <c r="AG304" s="12">
        <v>0</v>
      </c>
      <c r="AH304" s="12">
        <v>0</v>
      </c>
      <c r="AI304" s="12">
        <v>0</v>
      </c>
      <c r="AJ304" s="20">
        <v>0</v>
      </c>
      <c r="AK304" s="19">
        <v>669922.58999999985</v>
      </c>
      <c r="AL304" s="12">
        <f t="shared" si="107"/>
        <v>0</v>
      </c>
      <c r="AM304" s="12">
        <v>0</v>
      </c>
      <c r="AN304" s="12">
        <v>0</v>
      </c>
      <c r="AO304" s="12">
        <v>0</v>
      </c>
      <c r="AP304" s="20">
        <v>0</v>
      </c>
      <c r="AQ304" s="19">
        <v>675822.31000000029</v>
      </c>
      <c r="AR304" s="12">
        <f t="shared" si="108"/>
        <v>-707.2300000000032</v>
      </c>
      <c r="AS304" s="12">
        <v>-707.2300000000032</v>
      </c>
      <c r="AT304" s="12">
        <v>0</v>
      </c>
      <c r="AU304" s="12">
        <v>0</v>
      </c>
      <c r="AV304" s="17">
        <v>0</v>
      </c>
      <c r="AW304" s="60"/>
    </row>
    <row r="305" spans="2:49" hidden="1" outlineLevel="1">
      <c r="B305" s="27" t="s">
        <v>246</v>
      </c>
      <c r="C305" s="21">
        <f t="shared" si="95"/>
        <v>0</v>
      </c>
      <c r="D305" s="36">
        <f t="shared" si="96"/>
        <v>0</v>
      </c>
      <c r="E305" s="36">
        <f t="shared" si="97"/>
        <v>0</v>
      </c>
      <c r="F305" s="36">
        <f t="shared" si="98"/>
        <v>1045.3499999999999</v>
      </c>
      <c r="G305" s="36">
        <f t="shared" si="99"/>
        <v>0</v>
      </c>
      <c r="H305" s="36">
        <f t="shared" si="100"/>
        <v>0</v>
      </c>
      <c r="I305" s="47">
        <f t="shared" si="101"/>
        <v>0</v>
      </c>
      <c r="J305" s="40"/>
      <c r="K305" s="21">
        <v>0</v>
      </c>
      <c r="L305" s="11">
        <f t="shared" si="102"/>
        <v>0</v>
      </c>
      <c r="M305" s="11">
        <v>0</v>
      </c>
      <c r="N305" s="11">
        <v>0</v>
      </c>
      <c r="O305" s="22">
        <v>0</v>
      </c>
      <c r="P305" s="21">
        <v>0</v>
      </c>
      <c r="Q305" s="11">
        <f t="shared" si="103"/>
        <v>0</v>
      </c>
      <c r="R305" s="11">
        <v>0</v>
      </c>
      <c r="S305" s="11">
        <v>0</v>
      </c>
      <c r="T305" s="22">
        <v>0</v>
      </c>
      <c r="U305" s="21">
        <v>0</v>
      </c>
      <c r="V305" s="11">
        <f t="shared" si="104"/>
        <v>0</v>
      </c>
      <c r="W305" s="11">
        <v>0</v>
      </c>
      <c r="X305" s="22">
        <v>0</v>
      </c>
      <c r="Y305" s="21">
        <v>1045.3499999999999</v>
      </c>
      <c r="Z305" s="11">
        <f t="shared" si="105"/>
        <v>0</v>
      </c>
      <c r="AA305" s="11">
        <v>0</v>
      </c>
      <c r="AB305" s="11">
        <v>0</v>
      </c>
      <c r="AC305" s="11">
        <v>0</v>
      </c>
      <c r="AD305" s="22">
        <v>0</v>
      </c>
      <c r="AE305" s="21">
        <v>0</v>
      </c>
      <c r="AF305" s="11">
        <f t="shared" si="106"/>
        <v>0</v>
      </c>
      <c r="AG305" s="11">
        <v>0</v>
      </c>
      <c r="AH305" s="11">
        <v>0</v>
      </c>
      <c r="AI305" s="11">
        <v>0</v>
      </c>
      <c r="AJ305" s="22">
        <v>0</v>
      </c>
      <c r="AK305" s="21">
        <v>0</v>
      </c>
      <c r="AL305" s="11">
        <f t="shared" si="107"/>
        <v>0</v>
      </c>
      <c r="AM305" s="11">
        <v>0</v>
      </c>
      <c r="AN305" s="11">
        <v>0</v>
      </c>
      <c r="AO305" s="11">
        <v>0</v>
      </c>
      <c r="AP305" s="22">
        <v>0</v>
      </c>
      <c r="AQ305" s="21">
        <v>0</v>
      </c>
      <c r="AR305" s="11">
        <f t="shared" si="108"/>
        <v>0</v>
      </c>
      <c r="AS305" s="11">
        <v>0</v>
      </c>
      <c r="AT305" s="11">
        <v>0</v>
      </c>
      <c r="AU305" s="11">
        <v>0</v>
      </c>
      <c r="AV305" s="18">
        <v>0</v>
      </c>
      <c r="AW305" s="58"/>
    </row>
    <row r="306" spans="2:49" hidden="1" outlineLevel="1">
      <c r="B306" s="27" t="s">
        <v>247</v>
      </c>
      <c r="C306" s="21">
        <f t="shared" si="95"/>
        <v>0</v>
      </c>
      <c r="D306" s="36">
        <f t="shared" si="96"/>
        <v>0</v>
      </c>
      <c r="E306" s="36">
        <f t="shared" si="97"/>
        <v>0</v>
      </c>
      <c r="F306" s="36">
        <f t="shared" si="98"/>
        <v>0</v>
      </c>
      <c r="G306" s="36">
        <f t="shared" si="99"/>
        <v>9180.84</v>
      </c>
      <c r="H306" s="36">
        <f t="shared" si="100"/>
        <v>1941.7499999999998</v>
      </c>
      <c r="I306" s="47">
        <f t="shared" si="101"/>
        <v>0</v>
      </c>
      <c r="J306" s="40"/>
      <c r="K306" s="21">
        <v>0</v>
      </c>
      <c r="L306" s="11">
        <f t="shared" si="102"/>
        <v>0</v>
      </c>
      <c r="M306" s="11">
        <v>0</v>
      </c>
      <c r="N306" s="11">
        <v>0</v>
      </c>
      <c r="O306" s="22">
        <v>0</v>
      </c>
      <c r="P306" s="21">
        <v>0</v>
      </c>
      <c r="Q306" s="11">
        <f t="shared" si="103"/>
        <v>0</v>
      </c>
      <c r="R306" s="11">
        <v>0</v>
      </c>
      <c r="S306" s="11">
        <v>0</v>
      </c>
      <c r="T306" s="22">
        <v>0</v>
      </c>
      <c r="U306" s="21">
        <v>0</v>
      </c>
      <c r="V306" s="11">
        <f t="shared" si="104"/>
        <v>0</v>
      </c>
      <c r="W306" s="11">
        <v>0</v>
      </c>
      <c r="X306" s="22">
        <v>0</v>
      </c>
      <c r="Y306" s="21">
        <v>0</v>
      </c>
      <c r="Z306" s="11">
        <f t="shared" si="105"/>
        <v>0</v>
      </c>
      <c r="AA306" s="11">
        <v>0</v>
      </c>
      <c r="AB306" s="11">
        <v>0</v>
      </c>
      <c r="AC306" s="11">
        <v>0</v>
      </c>
      <c r="AD306" s="22">
        <v>0</v>
      </c>
      <c r="AE306" s="21">
        <v>9180.84</v>
      </c>
      <c r="AF306" s="11">
        <f t="shared" si="106"/>
        <v>0</v>
      </c>
      <c r="AG306" s="11">
        <v>0</v>
      </c>
      <c r="AH306" s="11">
        <v>0</v>
      </c>
      <c r="AI306" s="11">
        <v>0</v>
      </c>
      <c r="AJ306" s="22">
        <v>0</v>
      </c>
      <c r="AK306" s="21">
        <v>1941.7499999999998</v>
      </c>
      <c r="AL306" s="11">
        <f t="shared" si="107"/>
        <v>0</v>
      </c>
      <c r="AM306" s="11">
        <v>0</v>
      </c>
      <c r="AN306" s="11">
        <v>0</v>
      </c>
      <c r="AO306" s="11">
        <v>0</v>
      </c>
      <c r="AP306" s="22">
        <v>0</v>
      </c>
      <c r="AQ306" s="21">
        <v>0</v>
      </c>
      <c r="AR306" s="11">
        <f t="shared" si="108"/>
        <v>0</v>
      </c>
      <c r="AS306" s="11">
        <v>0</v>
      </c>
      <c r="AT306" s="11">
        <v>0</v>
      </c>
      <c r="AU306" s="11">
        <v>0</v>
      </c>
      <c r="AV306" s="18">
        <v>0</v>
      </c>
      <c r="AW306" s="58"/>
    </row>
    <row r="307" spans="2:49" hidden="1" outlineLevel="1">
      <c r="B307" s="27" t="s">
        <v>248</v>
      </c>
      <c r="C307" s="21">
        <f t="shared" si="95"/>
        <v>0</v>
      </c>
      <c r="D307" s="36">
        <f t="shared" si="96"/>
        <v>0</v>
      </c>
      <c r="E307" s="36">
        <f t="shared" si="97"/>
        <v>0</v>
      </c>
      <c r="F307" s="36">
        <f t="shared" si="98"/>
        <v>0</v>
      </c>
      <c r="G307" s="36">
        <f t="shared" si="99"/>
        <v>0</v>
      </c>
      <c r="H307" s="36">
        <f t="shared" si="100"/>
        <v>10167.26</v>
      </c>
      <c r="I307" s="47">
        <f t="shared" si="101"/>
        <v>0</v>
      </c>
      <c r="J307" s="40"/>
      <c r="K307" s="21">
        <v>0</v>
      </c>
      <c r="L307" s="11">
        <f t="shared" si="102"/>
        <v>0</v>
      </c>
      <c r="M307" s="11">
        <v>0</v>
      </c>
      <c r="N307" s="11">
        <v>0</v>
      </c>
      <c r="O307" s="22">
        <v>0</v>
      </c>
      <c r="P307" s="21">
        <v>0</v>
      </c>
      <c r="Q307" s="11">
        <f t="shared" si="103"/>
        <v>0</v>
      </c>
      <c r="R307" s="11">
        <v>0</v>
      </c>
      <c r="S307" s="11">
        <v>0</v>
      </c>
      <c r="T307" s="22">
        <v>0</v>
      </c>
      <c r="U307" s="21">
        <v>0</v>
      </c>
      <c r="V307" s="11">
        <f t="shared" si="104"/>
        <v>0</v>
      </c>
      <c r="W307" s="11">
        <v>0</v>
      </c>
      <c r="X307" s="22">
        <v>0</v>
      </c>
      <c r="Y307" s="21">
        <v>0</v>
      </c>
      <c r="Z307" s="11">
        <f t="shared" si="105"/>
        <v>0</v>
      </c>
      <c r="AA307" s="11">
        <v>0</v>
      </c>
      <c r="AB307" s="11">
        <v>0</v>
      </c>
      <c r="AC307" s="11">
        <v>0</v>
      </c>
      <c r="AD307" s="22">
        <v>0</v>
      </c>
      <c r="AE307" s="21">
        <v>0</v>
      </c>
      <c r="AF307" s="11">
        <f t="shared" si="106"/>
        <v>0</v>
      </c>
      <c r="AG307" s="11">
        <v>0</v>
      </c>
      <c r="AH307" s="11">
        <v>0</v>
      </c>
      <c r="AI307" s="11">
        <v>0</v>
      </c>
      <c r="AJ307" s="22">
        <v>0</v>
      </c>
      <c r="AK307" s="21">
        <v>10167.26</v>
      </c>
      <c r="AL307" s="11">
        <f t="shared" si="107"/>
        <v>0</v>
      </c>
      <c r="AM307" s="11">
        <v>0</v>
      </c>
      <c r="AN307" s="11">
        <v>0</v>
      </c>
      <c r="AO307" s="11">
        <v>0</v>
      </c>
      <c r="AP307" s="22">
        <v>0</v>
      </c>
      <c r="AQ307" s="21">
        <v>0</v>
      </c>
      <c r="AR307" s="11">
        <f t="shared" si="108"/>
        <v>0</v>
      </c>
      <c r="AS307" s="11">
        <v>0</v>
      </c>
      <c r="AT307" s="11">
        <v>0</v>
      </c>
      <c r="AU307" s="11">
        <v>0</v>
      </c>
      <c r="AV307" s="18">
        <v>0</v>
      </c>
      <c r="AW307" s="58"/>
    </row>
    <row r="308" spans="2:49" hidden="1" outlineLevel="1">
      <c r="B308" s="27" t="s">
        <v>404</v>
      </c>
      <c r="C308" s="21">
        <f t="shared" si="95"/>
        <v>33159.410000000003</v>
      </c>
      <c r="D308" s="36">
        <f t="shared" si="96"/>
        <v>1829.4</v>
      </c>
      <c r="E308" s="36">
        <f t="shared" si="97"/>
        <v>0</v>
      </c>
      <c r="F308" s="36">
        <f t="shared" si="98"/>
        <v>0</v>
      </c>
      <c r="G308" s="36">
        <f t="shared" si="99"/>
        <v>0</v>
      </c>
      <c r="H308" s="36">
        <f t="shared" si="100"/>
        <v>0</v>
      </c>
      <c r="I308" s="47">
        <f t="shared" si="101"/>
        <v>0</v>
      </c>
      <c r="J308" s="40"/>
      <c r="K308" s="21">
        <v>33159.410000000003</v>
      </c>
      <c r="L308" s="11">
        <f t="shared" si="102"/>
        <v>0</v>
      </c>
      <c r="M308" s="11">
        <v>0</v>
      </c>
      <c r="N308" s="11">
        <v>0</v>
      </c>
      <c r="O308" s="22">
        <v>0</v>
      </c>
      <c r="P308" s="21">
        <v>1829.4</v>
      </c>
      <c r="Q308" s="11">
        <f t="shared" si="103"/>
        <v>0</v>
      </c>
      <c r="R308" s="11">
        <v>0</v>
      </c>
      <c r="S308" s="11">
        <v>0</v>
      </c>
      <c r="T308" s="22">
        <v>0</v>
      </c>
      <c r="U308" s="21">
        <v>0</v>
      </c>
      <c r="V308" s="11">
        <f t="shared" si="104"/>
        <v>0</v>
      </c>
      <c r="W308" s="11">
        <v>0</v>
      </c>
      <c r="X308" s="22">
        <v>0</v>
      </c>
      <c r="Y308" s="21">
        <v>0</v>
      </c>
      <c r="Z308" s="11">
        <f t="shared" si="105"/>
        <v>0</v>
      </c>
      <c r="AA308" s="11">
        <v>0</v>
      </c>
      <c r="AB308" s="11">
        <v>0</v>
      </c>
      <c r="AC308" s="11">
        <v>0</v>
      </c>
      <c r="AD308" s="22">
        <v>0</v>
      </c>
      <c r="AE308" s="21">
        <v>0</v>
      </c>
      <c r="AF308" s="11">
        <f t="shared" si="106"/>
        <v>0</v>
      </c>
      <c r="AG308" s="11">
        <v>0</v>
      </c>
      <c r="AH308" s="11">
        <v>0</v>
      </c>
      <c r="AI308" s="11">
        <v>0</v>
      </c>
      <c r="AJ308" s="22">
        <v>0</v>
      </c>
      <c r="AK308" s="21">
        <v>0</v>
      </c>
      <c r="AL308" s="11">
        <f t="shared" si="107"/>
        <v>0</v>
      </c>
      <c r="AM308" s="11">
        <v>0</v>
      </c>
      <c r="AN308" s="11">
        <v>0</v>
      </c>
      <c r="AO308" s="11">
        <v>0</v>
      </c>
      <c r="AP308" s="22">
        <v>0</v>
      </c>
      <c r="AQ308" s="21">
        <v>0</v>
      </c>
      <c r="AR308" s="11">
        <f t="shared" si="108"/>
        <v>0</v>
      </c>
      <c r="AS308" s="11">
        <v>0</v>
      </c>
      <c r="AT308" s="11">
        <v>0</v>
      </c>
      <c r="AU308" s="11">
        <v>0</v>
      </c>
      <c r="AV308" s="18">
        <v>0</v>
      </c>
      <c r="AW308" s="58"/>
    </row>
    <row r="309" spans="2:49" hidden="1" outlineLevel="1">
      <c r="B309" s="27" t="s">
        <v>405</v>
      </c>
      <c r="C309" s="21">
        <f t="shared" si="95"/>
        <v>0</v>
      </c>
      <c r="D309" s="36">
        <f t="shared" si="96"/>
        <v>33629.790000000008</v>
      </c>
      <c r="E309" s="36">
        <f t="shared" si="97"/>
        <v>630.48</v>
      </c>
      <c r="F309" s="36">
        <f t="shared" si="98"/>
        <v>0</v>
      </c>
      <c r="G309" s="36">
        <f t="shared" si="99"/>
        <v>0</v>
      </c>
      <c r="H309" s="36">
        <f t="shared" si="100"/>
        <v>0</v>
      </c>
      <c r="I309" s="47">
        <f t="shared" si="101"/>
        <v>0</v>
      </c>
      <c r="J309" s="40"/>
      <c r="K309" s="21">
        <v>0</v>
      </c>
      <c r="L309" s="11">
        <f t="shared" si="102"/>
        <v>0</v>
      </c>
      <c r="M309" s="11">
        <v>0</v>
      </c>
      <c r="N309" s="11">
        <v>0</v>
      </c>
      <c r="O309" s="22">
        <v>0</v>
      </c>
      <c r="P309" s="21">
        <v>33629.790000000008</v>
      </c>
      <c r="Q309" s="11">
        <f t="shared" si="103"/>
        <v>0</v>
      </c>
      <c r="R309" s="11">
        <v>0</v>
      </c>
      <c r="S309" s="11">
        <v>0</v>
      </c>
      <c r="T309" s="22">
        <v>0</v>
      </c>
      <c r="U309" s="21">
        <v>630.48</v>
      </c>
      <c r="V309" s="11">
        <f t="shared" si="104"/>
        <v>0</v>
      </c>
      <c r="W309" s="11">
        <v>0</v>
      </c>
      <c r="X309" s="22">
        <v>0</v>
      </c>
      <c r="Y309" s="21">
        <v>0</v>
      </c>
      <c r="Z309" s="11">
        <f t="shared" si="105"/>
        <v>0</v>
      </c>
      <c r="AA309" s="11">
        <v>0</v>
      </c>
      <c r="AB309" s="11">
        <v>0</v>
      </c>
      <c r="AC309" s="11">
        <v>0</v>
      </c>
      <c r="AD309" s="22">
        <v>0</v>
      </c>
      <c r="AE309" s="21">
        <v>0</v>
      </c>
      <c r="AF309" s="11">
        <f t="shared" si="106"/>
        <v>0</v>
      </c>
      <c r="AG309" s="11">
        <v>0</v>
      </c>
      <c r="AH309" s="11">
        <v>0</v>
      </c>
      <c r="AI309" s="11">
        <v>0</v>
      </c>
      <c r="AJ309" s="22">
        <v>0</v>
      </c>
      <c r="AK309" s="21">
        <v>0</v>
      </c>
      <c r="AL309" s="11">
        <f t="shared" si="107"/>
        <v>0</v>
      </c>
      <c r="AM309" s="11">
        <v>0</v>
      </c>
      <c r="AN309" s="11">
        <v>0</v>
      </c>
      <c r="AO309" s="11">
        <v>0</v>
      </c>
      <c r="AP309" s="22">
        <v>0</v>
      </c>
      <c r="AQ309" s="21">
        <v>0</v>
      </c>
      <c r="AR309" s="11">
        <f t="shared" si="108"/>
        <v>0</v>
      </c>
      <c r="AS309" s="11">
        <v>0</v>
      </c>
      <c r="AT309" s="11">
        <v>0</v>
      </c>
      <c r="AU309" s="11">
        <v>0</v>
      </c>
      <c r="AV309" s="18">
        <v>0</v>
      </c>
      <c r="AW309" s="58"/>
    </row>
    <row r="310" spans="2:49" hidden="1" outlineLevel="1">
      <c r="B310" s="27" t="s">
        <v>406</v>
      </c>
      <c r="C310" s="21">
        <f t="shared" si="95"/>
        <v>0</v>
      </c>
      <c r="D310" s="36">
        <f t="shared" si="96"/>
        <v>0</v>
      </c>
      <c r="E310" s="36">
        <f t="shared" si="97"/>
        <v>28353.11</v>
      </c>
      <c r="F310" s="36">
        <f t="shared" si="98"/>
        <v>0</v>
      </c>
      <c r="G310" s="36">
        <f t="shared" si="99"/>
        <v>0</v>
      </c>
      <c r="H310" s="36">
        <f t="shared" si="100"/>
        <v>0</v>
      </c>
      <c r="I310" s="47">
        <f t="shared" si="101"/>
        <v>0</v>
      </c>
      <c r="J310" s="40"/>
      <c r="K310" s="21">
        <v>0</v>
      </c>
      <c r="L310" s="11">
        <f t="shared" si="102"/>
        <v>0</v>
      </c>
      <c r="M310" s="11">
        <v>0</v>
      </c>
      <c r="N310" s="11">
        <v>0</v>
      </c>
      <c r="O310" s="22">
        <v>0</v>
      </c>
      <c r="P310" s="21">
        <v>0</v>
      </c>
      <c r="Q310" s="11">
        <f t="shared" si="103"/>
        <v>0</v>
      </c>
      <c r="R310" s="11">
        <v>0</v>
      </c>
      <c r="S310" s="11">
        <v>0</v>
      </c>
      <c r="T310" s="22">
        <v>0</v>
      </c>
      <c r="U310" s="21">
        <v>28353.11</v>
      </c>
      <c r="V310" s="11">
        <f t="shared" si="104"/>
        <v>0</v>
      </c>
      <c r="W310" s="11">
        <v>0</v>
      </c>
      <c r="X310" s="22">
        <v>0</v>
      </c>
      <c r="Y310" s="21">
        <v>0</v>
      </c>
      <c r="Z310" s="11">
        <f t="shared" si="105"/>
        <v>0</v>
      </c>
      <c r="AA310" s="11">
        <v>0</v>
      </c>
      <c r="AB310" s="11">
        <v>0</v>
      </c>
      <c r="AC310" s="11">
        <v>0</v>
      </c>
      <c r="AD310" s="22">
        <v>0</v>
      </c>
      <c r="AE310" s="21">
        <v>0</v>
      </c>
      <c r="AF310" s="11">
        <f t="shared" si="106"/>
        <v>0</v>
      </c>
      <c r="AG310" s="11">
        <v>0</v>
      </c>
      <c r="AH310" s="11">
        <v>0</v>
      </c>
      <c r="AI310" s="11">
        <v>0</v>
      </c>
      <c r="AJ310" s="22">
        <v>0</v>
      </c>
      <c r="AK310" s="21">
        <v>0</v>
      </c>
      <c r="AL310" s="11">
        <f t="shared" si="107"/>
        <v>0</v>
      </c>
      <c r="AM310" s="11">
        <v>0</v>
      </c>
      <c r="AN310" s="11">
        <v>0</v>
      </c>
      <c r="AO310" s="11">
        <v>0</v>
      </c>
      <c r="AP310" s="22">
        <v>0</v>
      </c>
      <c r="AQ310" s="21">
        <v>0</v>
      </c>
      <c r="AR310" s="11">
        <f t="shared" si="108"/>
        <v>0</v>
      </c>
      <c r="AS310" s="11">
        <v>0</v>
      </c>
      <c r="AT310" s="11">
        <v>0</v>
      </c>
      <c r="AU310" s="11">
        <v>0</v>
      </c>
      <c r="AV310" s="18">
        <v>0</v>
      </c>
      <c r="AW310" s="58"/>
    </row>
    <row r="311" spans="2:49" hidden="1" outlineLevel="1">
      <c r="B311" s="27" t="s">
        <v>249</v>
      </c>
      <c r="C311" s="21">
        <f t="shared" si="95"/>
        <v>0</v>
      </c>
      <c r="D311" s="36">
        <f t="shared" si="96"/>
        <v>0</v>
      </c>
      <c r="E311" s="36">
        <f t="shared" si="97"/>
        <v>0</v>
      </c>
      <c r="F311" s="36">
        <f t="shared" si="98"/>
        <v>0</v>
      </c>
      <c r="G311" s="36">
        <f t="shared" si="99"/>
        <v>0</v>
      </c>
      <c r="H311" s="36">
        <f t="shared" si="100"/>
        <v>0</v>
      </c>
      <c r="I311" s="47">
        <f t="shared" si="101"/>
        <v>413322.32000000041</v>
      </c>
      <c r="J311" s="40"/>
      <c r="K311" s="21">
        <v>0</v>
      </c>
      <c r="L311" s="11">
        <f t="shared" si="102"/>
        <v>0</v>
      </c>
      <c r="M311" s="11">
        <v>0</v>
      </c>
      <c r="N311" s="11">
        <v>0</v>
      </c>
      <c r="O311" s="22">
        <v>0</v>
      </c>
      <c r="P311" s="21">
        <v>0</v>
      </c>
      <c r="Q311" s="11">
        <f t="shared" si="103"/>
        <v>0</v>
      </c>
      <c r="R311" s="11">
        <v>0</v>
      </c>
      <c r="S311" s="11">
        <v>0</v>
      </c>
      <c r="T311" s="22">
        <v>0</v>
      </c>
      <c r="U311" s="21">
        <v>0</v>
      </c>
      <c r="V311" s="11">
        <f t="shared" si="104"/>
        <v>0</v>
      </c>
      <c r="W311" s="11">
        <v>0</v>
      </c>
      <c r="X311" s="22">
        <v>0</v>
      </c>
      <c r="Y311" s="21">
        <v>0</v>
      </c>
      <c r="Z311" s="11">
        <f t="shared" si="105"/>
        <v>0</v>
      </c>
      <c r="AA311" s="11">
        <v>0</v>
      </c>
      <c r="AB311" s="11">
        <v>0</v>
      </c>
      <c r="AC311" s="11">
        <v>0</v>
      </c>
      <c r="AD311" s="22">
        <v>0</v>
      </c>
      <c r="AE311" s="21">
        <v>0</v>
      </c>
      <c r="AF311" s="11">
        <f t="shared" si="106"/>
        <v>0</v>
      </c>
      <c r="AG311" s="11">
        <v>0</v>
      </c>
      <c r="AH311" s="11">
        <v>0</v>
      </c>
      <c r="AI311" s="11">
        <v>0</v>
      </c>
      <c r="AJ311" s="22">
        <v>0</v>
      </c>
      <c r="AK311" s="21">
        <v>0</v>
      </c>
      <c r="AL311" s="11">
        <f t="shared" si="107"/>
        <v>0</v>
      </c>
      <c r="AM311" s="11">
        <v>0</v>
      </c>
      <c r="AN311" s="11">
        <v>0</v>
      </c>
      <c r="AO311" s="11">
        <v>0</v>
      </c>
      <c r="AP311" s="22">
        <v>0</v>
      </c>
      <c r="AQ311" s="21">
        <v>413322.32000000041</v>
      </c>
      <c r="AR311" s="11">
        <f t="shared" si="108"/>
        <v>0</v>
      </c>
      <c r="AS311" s="11">
        <v>0</v>
      </c>
      <c r="AT311" s="11">
        <v>0</v>
      </c>
      <c r="AU311" s="11">
        <v>0</v>
      </c>
      <c r="AV311" s="18">
        <v>0</v>
      </c>
      <c r="AW311" s="58"/>
    </row>
    <row r="312" spans="2:49" hidden="1" outlineLevel="1">
      <c r="B312" s="27" t="s">
        <v>250</v>
      </c>
      <c r="C312" s="21">
        <f t="shared" si="95"/>
        <v>0</v>
      </c>
      <c r="D312" s="36">
        <f t="shared" si="96"/>
        <v>0</v>
      </c>
      <c r="E312" s="36">
        <f t="shared" si="97"/>
        <v>0</v>
      </c>
      <c r="F312" s="36">
        <f t="shared" si="98"/>
        <v>0</v>
      </c>
      <c r="G312" s="36">
        <f t="shared" si="99"/>
        <v>0</v>
      </c>
      <c r="H312" s="36">
        <f t="shared" si="100"/>
        <v>0</v>
      </c>
      <c r="I312" s="47">
        <f t="shared" si="101"/>
        <v>243868.91000000003</v>
      </c>
      <c r="J312" s="40"/>
      <c r="K312" s="21">
        <v>0</v>
      </c>
      <c r="L312" s="11">
        <f t="shared" si="102"/>
        <v>0</v>
      </c>
      <c r="M312" s="11">
        <v>0</v>
      </c>
      <c r="N312" s="11">
        <v>0</v>
      </c>
      <c r="O312" s="22">
        <v>0</v>
      </c>
      <c r="P312" s="21">
        <v>0</v>
      </c>
      <c r="Q312" s="11">
        <f t="shared" si="103"/>
        <v>0</v>
      </c>
      <c r="R312" s="11">
        <v>0</v>
      </c>
      <c r="S312" s="11">
        <v>0</v>
      </c>
      <c r="T312" s="22">
        <v>0</v>
      </c>
      <c r="U312" s="21">
        <v>0</v>
      </c>
      <c r="V312" s="11">
        <f t="shared" si="104"/>
        <v>0</v>
      </c>
      <c r="W312" s="11">
        <v>0</v>
      </c>
      <c r="X312" s="22">
        <v>0</v>
      </c>
      <c r="Y312" s="21">
        <v>0</v>
      </c>
      <c r="Z312" s="11">
        <f t="shared" si="105"/>
        <v>0</v>
      </c>
      <c r="AA312" s="11">
        <v>0</v>
      </c>
      <c r="AB312" s="11">
        <v>0</v>
      </c>
      <c r="AC312" s="11">
        <v>0</v>
      </c>
      <c r="AD312" s="22">
        <v>0</v>
      </c>
      <c r="AE312" s="21">
        <v>0</v>
      </c>
      <c r="AF312" s="11">
        <f t="shared" si="106"/>
        <v>0</v>
      </c>
      <c r="AG312" s="11">
        <v>0</v>
      </c>
      <c r="AH312" s="11">
        <v>0</v>
      </c>
      <c r="AI312" s="11">
        <v>0</v>
      </c>
      <c r="AJ312" s="22">
        <v>0</v>
      </c>
      <c r="AK312" s="21">
        <v>0</v>
      </c>
      <c r="AL312" s="11">
        <f t="shared" si="107"/>
        <v>0</v>
      </c>
      <c r="AM312" s="11">
        <v>0</v>
      </c>
      <c r="AN312" s="11">
        <v>0</v>
      </c>
      <c r="AO312" s="11">
        <v>0</v>
      </c>
      <c r="AP312" s="22">
        <v>0</v>
      </c>
      <c r="AQ312" s="21">
        <v>244576.14000000004</v>
      </c>
      <c r="AR312" s="11">
        <f t="shared" si="108"/>
        <v>-707.2300000000032</v>
      </c>
      <c r="AS312" s="11">
        <v>-707.2300000000032</v>
      </c>
      <c r="AT312" s="11">
        <v>0</v>
      </c>
      <c r="AU312" s="11">
        <v>0</v>
      </c>
      <c r="AV312" s="18">
        <v>0</v>
      </c>
      <c r="AW312" s="58"/>
    </row>
    <row r="313" spans="2:49" hidden="1" outlineLevel="1">
      <c r="B313" s="27" t="s">
        <v>251</v>
      </c>
      <c r="C313" s="21">
        <f t="shared" si="95"/>
        <v>0</v>
      </c>
      <c r="D313" s="36">
        <f t="shared" si="96"/>
        <v>29109.929999999997</v>
      </c>
      <c r="E313" s="36">
        <f t="shared" si="97"/>
        <v>0</v>
      </c>
      <c r="F313" s="36">
        <f t="shared" si="98"/>
        <v>0</v>
      </c>
      <c r="G313" s="36">
        <f t="shared" si="99"/>
        <v>0</v>
      </c>
      <c r="H313" s="36">
        <f t="shared" si="100"/>
        <v>0</v>
      </c>
      <c r="I313" s="47">
        <f t="shared" si="101"/>
        <v>0</v>
      </c>
      <c r="J313" s="40"/>
      <c r="K313" s="21">
        <v>0</v>
      </c>
      <c r="L313" s="11">
        <f t="shared" si="102"/>
        <v>0</v>
      </c>
      <c r="M313" s="11">
        <v>0</v>
      </c>
      <c r="N313" s="11">
        <v>0</v>
      </c>
      <c r="O313" s="22">
        <v>0</v>
      </c>
      <c r="P313" s="21">
        <v>29109.929999999997</v>
      </c>
      <c r="Q313" s="11">
        <f t="shared" si="103"/>
        <v>0</v>
      </c>
      <c r="R313" s="11">
        <v>0</v>
      </c>
      <c r="S313" s="11">
        <v>0</v>
      </c>
      <c r="T313" s="22">
        <v>0</v>
      </c>
      <c r="U313" s="21">
        <v>0</v>
      </c>
      <c r="V313" s="11">
        <f t="shared" si="104"/>
        <v>0</v>
      </c>
      <c r="W313" s="11">
        <v>0</v>
      </c>
      <c r="X313" s="22">
        <v>0</v>
      </c>
      <c r="Y313" s="21">
        <v>0</v>
      </c>
      <c r="Z313" s="11">
        <f t="shared" si="105"/>
        <v>0</v>
      </c>
      <c r="AA313" s="11">
        <v>0</v>
      </c>
      <c r="AB313" s="11">
        <v>0</v>
      </c>
      <c r="AC313" s="11">
        <v>0</v>
      </c>
      <c r="AD313" s="22">
        <v>0</v>
      </c>
      <c r="AE313" s="21">
        <v>0</v>
      </c>
      <c r="AF313" s="11">
        <f t="shared" si="106"/>
        <v>0</v>
      </c>
      <c r="AG313" s="11">
        <v>0</v>
      </c>
      <c r="AH313" s="11">
        <v>0</v>
      </c>
      <c r="AI313" s="11">
        <v>0</v>
      </c>
      <c r="AJ313" s="22">
        <v>0</v>
      </c>
      <c r="AK313" s="21">
        <v>0</v>
      </c>
      <c r="AL313" s="11">
        <f t="shared" si="107"/>
        <v>0</v>
      </c>
      <c r="AM313" s="11">
        <v>0</v>
      </c>
      <c r="AN313" s="11">
        <v>0</v>
      </c>
      <c r="AO313" s="11">
        <v>0</v>
      </c>
      <c r="AP313" s="22">
        <v>0</v>
      </c>
      <c r="AQ313" s="21">
        <v>0</v>
      </c>
      <c r="AR313" s="11">
        <f t="shared" si="108"/>
        <v>0</v>
      </c>
      <c r="AS313" s="11">
        <v>0</v>
      </c>
      <c r="AT313" s="11">
        <v>0</v>
      </c>
      <c r="AU313" s="11">
        <v>0</v>
      </c>
      <c r="AV313" s="18">
        <v>0</v>
      </c>
      <c r="AW313" s="58"/>
    </row>
    <row r="314" spans="2:49" hidden="1" outlineLevel="1">
      <c r="B314" s="27" t="s">
        <v>252</v>
      </c>
      <c r="C314" s="21">
        <f t="shared" si="95"/>
        <v>0</v>
      </c>
      <c r="D314" s="36">
        <f t="shared" si="96"/>
        <v>0</v>
      </c>
      <c r="E314" s="36">
        <f t="shared" si="97"/>
        <v>5480.28</v>
      </c>
      <c r="F314" s="36">
        <f t="shared" si="98"/>
        <v>0</v>
      </c>
      <c r="G314" s="36">
        <f t="shared" si="99"/>
        <v>0</v>
      </c>
      <c r="H314" s="36">
        <f t="shared" si="100"/>
        <v>0</v>
      </c>
      <c r="I314" s="47">
        <f t="shared" si="101"/>
        <v>0</v>
      </c>
      <c r="J314" s="40"/>
      <c r="K314" s="21">
        <v>0</v>
      </c>
      <c r="L314" s="11">
        <f t="shared" si="102"/>
        <v>0</v>
      </c>
      <c r="M314" s="11">
        <v>0</v>
      </c>
      <c r="N314" s="11">
        <v>0</v>
      </c>
      <c r="O314" s="22">
        <v>0</v>
      </c>
      <c r="P314" s="21">
        <v>0</v>
      </c>
      <c r="Q314" s="11">
        <f t="shared" si="103"/>
        <v>0</v>
      </c>
      <c r="R314" s="11">
        <v>0</v>
      </c>
      <c r="S314" s="11">
        <v>0</v>
      </c>
      <c r="T314" s="22">
        <v>0</v>
      </c>
      <c r="U314" s="21">
        <v>5480.28</v>
      </c>
      <c r="V314" s="11">
        <f t="shared" si="104"/>
        <v>0</v>
      </c>
      <c r="W314" s="11">
        <v>0</v>
      </c>
      <c r="X314" s="22">
        <v>0</v>
      </c>
      <c r="Y314" s="21">
        <v>0</v>
      </c>
      <c r="Z314" s="11">
        <f t="shared" si="105"/>
        <v>0</v>
      </c>
      <c r="AA314" s="11">
        <v>0</v>
      </c>
      <c r="AB314" s="11">
        <v>0</v>
      </c>
      <c r="AC314" s="11">
        <v>0</v>
      </c>
      <c r="AD314" s="22">
        <v>0</v>
      </c>
      <c r="AE314" s="21">
        <v>0</v>
      </c>
      <c r="AF314" s="11">
        <f t="shared" si="106"/>
        <v>0</v>
      </c>
      <c r="AG314" s="11">
        <v>0</v>
      </c>
      <c r="AH314" s="11">
        <v>0</v>
      </c>
      <c r="AI314" s="11">
        <v>0</v>
      </c>
      <c r="AJ314" s="22">
        <v>0</v>
      </c>
      <c r="AK314" s="21">
        <v>0</v>
      </c>
      <c r="AL314" s="11">
        <f t="shared" si="107"/>
        <v>0</v>
      </c>
      <c r="AM314" s="11">
        <v>0</v>
      </c>
      <c r="AN314" s="11">
        <v>0</v>
      </c>
      <c r="AO314" s="11">
        <v>0</v>
      </c>
      <c r="AP314" s="22">
        <v>0</v>
      </c>
      <c r="AQ314" s="21">
        <v>0</v>
      </c>
      <c r="AR314" s="11">
        <f t="shared" si="108"/>
        <v>0</v>
      </c>
      <c r="AS314" s="11">
        <v>0</v>
      </c>
      <c r="AT314" s="11">
        <v>0</v>
      </c>
      <c r="AU314" s="11">
        <v>0</v>
      </c>
      <c r="AV314" s="18">
        <v>0</v>
      </c>
      <c r="AW314" s="58"/>
    </row>
    <row r="315" spans="2:49" hidden="1" outlineLevel="1">
      <c r="B315" s="27" t="s">
        <v>407</v>
      </c>
      <c r="C315" s="21">
        <f t="shared" si="95"/>
        <v>0</v>
      </c>
      <c r="D315" s="36">
        <f t="shared" si="96"/>
        <v>0</v>
      </c>
      <c r="E315" s="36">
        <f t="shared" si="97"/>
        <v>738.4</v>
      </c>
      <c r="F315" s="36">
        <f t="shared" si="98"/>
        <v>0</v>
      </c>
      <c r="G315" s="36">
        <f t="shared" si="99"/>
        <v>0</v>
      </c>
      <c r="H315" s="36">
        <f t="shared" si="100"/>
        <v>0</v>
      </c>
      <c r="I315" s="47">
        <f t="shared" si="101"/>
        <v>0</v>
      </c>
      <c r="J315" s="40"/>
      <c r="K315" s="21">
        <v>0</v>
      </c>
      <c r="L315" s="11">
        <f t="shared" si="102"/>
        <v>0</v>
      </c>
      <c r="M315" s="11">
        <v>0</v>
      </c>
      <c r="N315" s="11">
        <v>0</v>
      </c>
      <c r="O315" s="22">
        <v>0</v>
      </c>
      <c r="P315" s="21">
        <v>0</v>
      </c>
      <c r="Q315" s="11">
        <f t="shared" si="103"/>
        <v>0</v>
      </c>
      <c r="R315" s="11">
        <v>0</v>
      </c>
      <c r="S315" s="11">
        <v>0</v>
      </c>
      <c r="T315" s="22">
        <v>0</v>
      </c>
      <c r="U315" s="21">
        <v>738.4</v>
      </c>
      <c r="V315" s="11">
        <f t="shared" si="104"/>
        <v>0</v>
      </c>
      <c r="W315" s="11">
        <v>0</v>
      </c>
      <c r="X315" s="22">
        <v>0</v>
      </c>
      <c r="Y315" s="21">
        <v>0</v>
      </c>
      <c r="Z315" s="11">
        <f t="shared" si="105"/>
        <v>0</v>
      </c>
      <c r="AA315" s="11">
        <v>0</v>
      </c>
      <c r="AB315" s="11">
        <v>0</v>
      </c>
      <c r="AC315" s="11">
        <v>0</v>
      </c>
      <c r="AD315" s="22">
        <v>0</v>
      </c>
      <c r="AE315" s="21">
        <v>0</v>
      </c>
      <c r="AF315" s="11">
        <f t="shared" si="106"/>
        <v>0</v>
      </c>
      <c r="AG315" s="11">
        <v>0</v>
      </c>
      <c r="AH315" s="11">
        <v>0</v>
      </c>
      <c r="AI315" s="11">
        <v>0</v>
      </c>
      <c r="AJ315" s="22">
        <v>0</v>
      </c>
      <c r="AK315" s="21">
        <v>0</v>
      </c>
      <c r="AL315" s="11">
        <f t="shared" si="107"/>
        <v>0</v>
      </c>
      <c r="AM315" s="11">
        <v>0</v>
      </c>
      <c r="AN315" s="11">
        <v>0</v>
      </c>
      <c r="AO315" s="11">
        <v>0</v>
      </c>
      <c r="AP315" s="22">
        <v>0</v>
      </c>
      <c r="AQ315" s="21">
        <v>0</v>
      </c>
      <c r="AR315" s="11">
        <f t="shared" si="108"/>
        <v>0</v>
      </c>
      <c r="AS315" s="11">
        <v>0</v>
      </c>
      <c r="AT315" s="11">
        <v>0</v>
      </c>
      <c r="AU315" s="11">
        <v>0</v>
      </c>
      <c r="AV315" s="18">
        <v>0</v>
      </c>
      <c r="AW315" s="58"/>
    </row>
    <row r="316" spans="2:49" hidden="1" outlineLevel="1">
      <c r="B316" s="27" t="s">
        <v>253</v>
      </c>
      <c r="C316" s="21">
        <f t="shared" si="95"/>
        <v>0</v>
      </c>
      <c r="D316" s="36">
        <f t="shared" si="96"/>
        <v>0</v>
      </c>
      <c r="E316" s="36">
        <f t="shared" si="97"/>
        <v>0</v>
      </c>
      <c r="F316" s="36">
        <f t="shared" si="98"/>
        <v>0</v>
      </c>
      <c r="G316" s="36">
        <f t="shared" si="99"/>
        <v>0</v>
      </c>
      <c r="H316" s="36">
        <f t="shared" si="100"/>
        <v>6253.81</v>
      </c>
      <c r="I316" s="47">
        <f t="shared" si="101"/>
        <v>0</v>
      </c>
      <c r="J316" s="40"/>
      <c r="K316" s="21">
        <v>0</v>
      </c>
      <c r="L316" s="11">
        <f t="shared" si="102"/>
        <v>0</v>
      </c>
      <c r="M316" s="11">
        <v>0</v>
      </c>
      <c r="N316" s="11">
        <v>0</v>
      </c>
      <c r="O316" s="22">
        <v>0</v>
      </c>
      <c r="P316" s="21">
        <v>0</v>
      </c>
      <c r="Q316" s="11">
        <f t="shared" si="103"/>
        <v>0</v>
      </c>
      <c r="R316" s="11">
        <v>0</v>
      </c>
      <c r="S316" s="11">
        <v>0</v>
      </c>
      <c r="T316" s="22">
        <v>0</v>
      </c>
      <c r="U316" s="21">
        <v>0</v>
      </c>
      <c r="V316" s="11">
        <f t="shared" si="104"/>
        <v>0</v>
      </c>
      <c r="W316" s="11">
        <v>0</v>
      </c>
      <c r="X316" s="22">
        <v>0</v>
      </c>
      <c r="Y316" s="21">
        <v>0</v>
      </c>
      <c r="Z316" s="11">
        <f t="shared" si="105"/>
        <v>0</v>
      </c>
      <c r="AA316" s="11">
        <v>0</v>
      </c>
      <c r="AB316" s="11">
        <v>0</v>
      </c>
      <c r="AC316" s="11">
        <v>0</v>
      </c>
      <c r="AD316" s="22">
        <v>0</v>
      </c>
      <c r="AE316" s="21">
        <v>0</v>
      </c>
      <c r="AF316" s="11">
        <f t="shared" si="106"/>
        <v>0</v>
      </c>
      <c r="AG316" s="11">
        <v>0</v>
      </c>
      <c r="AH316" s="11">
        <v>0</v>
      </c>
      <c r="AI316" s="11">
        <v>0</v>
      </c>
      <c r="AJ316" s="22">
        <v>0</v>
      </c>
      <c r="AK316" s="21">
        <v>6253.81</v>
      </c>
      <c r="AL316" s="11">
        <f t="shared" si="107"/>
        <v>0</v>
      </c>
      <c r="AM316" s="11">
        <v>0</v>
      </c>
      <c r="AN316" s="11">
        <v>0</v>
      </c>
      <c r="AO316" s="11">
        <v>0</v>
      </c>
      <c r="AP316" s="22">
        <v>0</v>
      </c>
      <c r="AQ316" s="21">
        <v>0</v>
      </c>
      <c r="AR316" s="11">
        <f t="shared" si="108"/>
        <v>0</v>
      </c>
      <c r="AS316" s="11">
        <v>0</v>
      </c>
      <c r="AT316" s="11">
        <v>0</v>
      </c>
      <c r="AU316" s="11">
        <v>0</v>
      </c>
      <c r="AV316" s="18">
        <v>0</v>
      </c>
      <c r="AW316" s="58"/>
    </row>
    <row r="317" spans="2:49" hidden="1" outlineLevel="1">
      <c r="B317" s="27" t="s">
        <v>254</v>
      </c>
      <c r="C317" s="21">
        <f t="shared" si="95"/>
        <v>0</v>
      </c>
      <c r="D317" s="36">
        <f t="shared" si="96"/>
        <v>113141.03000000003</v>
      </c>
      <c r="E317" s="36">
        <f t="shared" si="97"/>
        <v>0</v>
      </c>
      <c r="F317" s="36">
        <f t="shared" si="98"/>
        <v>0</v>
      </c>
      <c r="G317" s="36">
        <f t="shared" si="99"/>
        <v>0</v>
      </c>
      <c r="H317" s="36">
        <f t="shared" si="100"/>
        <v>0</v>
      </c>
      <c r="I317" s="47">
        <f t="shared" si="101"/>
        <v>0</v>
      </c>
      <c r="J317" s="40"/>
      <c r="K317" s="21">
        <v>0</v>
      </c>
      <c r="L317" s="11">
        <f t="shared" si="102"/>
        <v>0</v>
      </c>
      <c r="M317" s="11">
        <v>0</v>
      </c>
      <c r="N317" s="11">
        <v>0</v>
      </c>
      <c r="O317" s="22">
        <v>0</v>
      </c>
      <c r="P317" s="21">
        <v>113141.03000000003</v>
      </c>
      <c r="Q317" s="11">
        <f t="shared" si="103"/>
        <v>0</v>
      </c>
      <c r="R317" s="11">
        <v>0</v>
      </c>
      <c r="S317" s="11">
        <v>0</v>
      </c>
      <c r="T317" s="22">
        <v>0</v>
      </c>
      <c r="U317" s="21">
        <v>0</v>
      </c>
      <c r="V317" s="11">
        <f t="shared" si="104"/>
        <v>0</v>
      </c>
      <c r="W317" s="11">
        <v>0</v>
      </c>
      <c r="X317" s="22">
        <v>0</v>
      </c>
      <c r="Y317" s="21">
        <v>0</v>
      </c>
      <c r="Z317" s="11">
        <f t="shared" si="105"/>
        <v>0</v>
      </c>
      <c r="AA317" s="11">
        <v>0</v>
      </c>
      <c r="AB317" s="11">
        <v>0</v>
      </c>
      <c r="AC317" s="11">
        <v>0</v>
      </c>
      <c r="AD317" s="22">
        <v>0</v>
      </c>
      <c r="AE317" s="21">
        <v>0</v>
      </c>
      <c r="AF317" s="11">
        <f t="shared" si="106"/>
        <v>0</v>
      </c>
      <c r="AG317" s="11">
        <v>0</v>
      </c>
      <c r="AH317" s="11">
        <v>0</v>
      </c>
      <c r="AI317" s="11">
        <v>0</v>
      </c>
      <c r="AJ317" s="22">
        <v>0</v>
      </c>
      <c r="AK317" s="21">
        <v>0</v>
      </c>
      <c r="AL317" s="11">
        <f t="shared" si="107"/>
        <v>0</v>
      </c>
      <c r="AM317" s="11">
        <v>0</v>
      </c>
      <c r="AN317" s="11">
        <v>0</v>
      </c>
      <c r="AO317" s="11">
        <v>0</v>
      </c>
      <c r="AP317" s="22">
        <v>0</v>
      </c>
      <c r="AQ317" s="21">
        <v>0</v>
      </c>
      <c r="AR317" s="11">
        <f t="shared" si="108"/>
        <v>0</v>
      </c>
      <c r="AS317" s="11">
        <v>0</v>
      </c>
      <c r="AT317" s="11">
        <v>0</v>
      </c>
      <c r="AU317" s="11">
        <v>0</v>
      </c>
      <c r="AV317" s="18">
        <v>0</v>
      </c>
      <c r="AW317" s="58"/>
    </row>
    <row r="318" spans="2:49" hidden="1" outlineLevel="1">
      <c r="B318" s="27" t="s">
        <v>255</v>
      </c>
      <c r="C318" s="21">
        <f t="shared" si="95"/>
        <v>0</v>
      </c>
      <c r="D318" s="36">
        <f t="shared" si="96"/>
        <v>0</v>
      </c>
      <c r="E318" s="36">
        <f t="shared" si="97"/>
        <v>64464.72</v>
      </c>
      <c r="F318" s="36">
        <f t="shared" si="98"/>
        <v>0</v>
      </c>
      <c r="G318" s="36">
        <f t="shared" si="99"/>
        <v>0</v>
      </c>
      <c r="H318" s="36">
        <f t="shared" si="100"/>
        <v>0</v>
      </c>
      <c r="I318" s="47">
        <f t="shared" si="101"/>
        <v>0</v>
      </c>
      <c r="J318" s="40"/>
      <c r="K318" s="21">
        <v>0</v>
      </c>
      <c r="L318" s="11">
        <f t="shared" si="102"/>
        <v>0</v>
      </c>
      <c r="M318" s="11">
        <v>0</v>
      </c>
      <c r="N318" s="11">
        <v>0</v>
      </c>
      <c r="O318" s="22">
        <v>0</v>
      </c>
      <c r="P318" s="21">
        <v>0</v>
      </c>
      <c r="Q318" s="11">
        <f t="shared" si="103"/>
        <v>0</v>
      </c>
      <c r="R318" s="11">
        <v>0</v>
      </c>
      <c r="S318" s="11">
        <v>0</v>
      </c>
      <c r="T318" s="22">
        <v>0</v>
      </c>
      <c r="U318" s="21">
        <v>64464.72</v>
      </c>
      <c r="V318" s="11">
        <f t="shared" si="104"/>
        <v>0</v>
      </c>
      <c r="W318" s="11">
        <v>0</v>
      </c>
      <c r="X318" s="22">
        <v>0</v>
      </c>
      <c r="Y318" s="21">
        <v>0</v>
      </c>
      <c r="Z318" s="11">
        <f t="shared" si="105"/>
        <v>0</v>
      </c>
      <c r="AA318" s="11">
        <v>0</v>
      </c>
      <c r="AB318" s="11">
        <v>0</v>
      </c>
      <c r="AC318" s="11">
        <v>0</v>
      </c>
      <c r="AD318" s="22">
        <v>0</v>
      </c>
      <c r="AE318" s="21">
        <v>0</v>
      </c>
      <c r="AF318" s="11">
        <f t="shared" si="106"/>
        <v>0</v>
      </c>
      <c r="AG318" s="11">
        <v>0</v>
      </c>
      <c r="AH318" s="11">
        <v>0</v>
      </c>
      <c r="AI318" s="11">
        <v>0</v>
      </c>
      <c r="AJ318" s="22">
        <v>0</v>
      </c>
      <c r="AK318" s="21">
        <v>0</v>
      </c>
      <c r="AL318" s="11">
        <f t="shared" si="107"/>
        <v>0</v>
      </c>
      <c r="AM318" s="11">
        <v>0</v>
      </c>
      <c r="AN318" s="11">
        <v>0</v>
      </c>
      <c r="AO318" s="11">
        <v>0</v>
      </c>
      <c r="AP318" s="22">
        <v>0</v>
      </c>
      <c r="AQ318" s="21">
        <v>0</v>
      </c>
      <c r="AR318" s="11">
        <f t="shared" si="108"/>
        <v>0</v>
      </c>
      <c r="AS318" s="11">
        <v>0</v>
      </c>
      <c r="AT318" s="11">
        <v>0</v>
      </c>
      <c r="AU318" s="11">
        <v>0</v>
      </c>
      <c r="AV318" s="18">
        <v>0</v>
      </c>
      <c r="AW318" s="58"/>
    </row>
    <row r="319" spans="2:49" hidden="1" outlineLevel="1">
      <c r="B319" s="27" t="s">
        <v>256</v>
      </c>
      <c r="C319" s="21">
        <f t="shared" si="95"/>
        <v>0</v>
      </c>
      <c r="D319" s="36">
        <f t="shared" si="96"/>
        <v>0</v>
      </c>
      <c r="E319" s="36">
        <f t="shared" si="97"/>
        <v>0</v>
      </c>
      <c r="F319" s="36">
        <f t="shared" si="98"/>
        <v>41467.589999999997</v>
      </c>
      <c r="G319" s="36">
        <f t="shared" si="99"/>
        <v>0</v>
      </c>
      <c r="H319" s="36">
        <f t="shared" si="100"/>
        <v>0</v>
      </c>
      <c r="I319" s="47">
        <f t="shared" si="101"/>
        <v>0</v>
      </c>
      <c r="J319" s="40"/>
      <c r="K319" s="21">
        <v>0</v>
      </c>
      <c r="L319" s="11">
        <f t="shared" si="102"/>
        <v>0</v>
      </c>
      <c r="M319" s="11">
        <v>0</v>
      </c>
      <c r="N319" s="11">
        <v>0</v>
      </c>
      <c r="O319" s="22">
        <v>0</v>
      </c>
      <c r="P319" s="21">
        <v>0</v>
      </c>
      <c r="Q319" s="11">
        <f t="shared" si="103"/>
        <v>0</v>
      </c>
      <c r="R319" s="11">
        <v>0</v>
      </c>
      <c r="S319" s="11">
        <v>0</v>
      </c>
      <c r="T319" s="22">
        <v>0</v>
      </c>
      <c r="U319" s="21">
        <v>0</v>
      </c>
      <c r="V319" s="11">
        <f t="shared" si="104"/>
        <v>0</v>
      </c>
      <c r="W319" s="11">
        <v>0</v>
      </c>
      <c r="X319" s="22">
        <v>0</v>
      </c>
      <c r="Y319" s="21">
        <v>41467.589999999997</v>
      </c>
      <c r="Z319" s="11">
        <f t="shared" si="105"/>
        <v>0</v>
      </c>
      <c r="AA319" s="11">
        <v>0</v>
      </c>
      <c r="AB319" s="11">
        <v>0</v>
      </c>
      <c r="AC319" s="11">
        <v>0</v>
      </c>
      <c r="AD319" s="22">
        <v>0</v>
      </c>
      <c r="AE319" s="21">
        <v>0</v>
      </c>
      <c r="AF319" s="11">
        <f t="shared" si="106"/>
        <v>0</v>
      </c>
      <c r="AG319" s="11">
        <v>0</v>
      </c>
      <c r="AH319" s="11">
        <v>0</v>
      </c>
      <c r="AI319" s="11">
        <v>0</v>
      </c>
      <c r="AJ319" s="22">
        <v>0</v>
      </c>
      <c r="AK319" s="21">
        <v>0</v>
      </c>
      <c r="AL319" s="11">
        <f t="shared" si="107"/>
        <v>0</v>
      </c>
      <c r="AM319" s="11">
        <v>0</v>
      </c>
      <c r="AN319" s="11">
        <v>0</v>
      </c>
      <c r="AO319" s="11">
        <v>0</v>
      </c>
      <c r="AP319" s="22">
        <v>0</v>
      </c>
      <c r="AQ319" s="21">
        <v>0</v>
      </c>
      <c r="AR319" s="11">
        <f t="shared" si="108"/>
        <v>0</v>
      </c>
      <c r="AS319" s="11">
        <v>0</v>
      </c>
      <c r="AT319" s="11">
        <v>0</v>
      </c>
      <c r="AU319" s="11">
        <v>0</v>
      </c>
      <c r="AV319" s="18">
        <v>0</v>
      </c>
      <c r="AW319" s="58"/>
    </row>
    <row r="320" spans="2:49" hidden="1" outlineLevel="1">
      <c r="B320" s="27" t="s">
        <v>257</v>
      </c>
      <c r="C320" s="21">
        <f t="shared" si="95"/>
        <v>0</v>
      </c>
      <c r="D320" s="36">
        <f t="shared" si="96"/>
        <v>0</v>
      </c>
      <c r="E320" s="36">
        <f t="shared" si="97"/>
        <v>0</v>
      </c>
      <c r="F320" s="36">
        <f t="shared" si="98"/>
        <v>0</v>
      </c>
      <c r="G320" s="36">
        <f t="shared" si="99"/>
        <v>45221.07</v>
      </c>
      <c r="H320" s="36">
        <f t="shared" si="100"/>
        <v>0</v>
      </c>
      <c r="I320" s="47">
        <f t="shared" si="101"/>
        <v>0</v>
      </c>
      <c r="J320" s="40"/>
      <c r="K320" s="21">
        <v>0</v>
      </c>
      <c r="L320" s="11">
        <f t="shared" si="102"/>
        <v>0</v>
      </c>
      <c r="M320" s="11">
        <v>0</v>
      </c>
      <c r="N320" s="11">
        <v>0</v>
      </c>
      <c r="O320" s="22">
        <v>0</v>
      </c>
      <c r="P320" s="21">
        <v>0</v>
      </c>
      <c r="Q320" s="11">
        <f t="shared" si="103"/>
        <v>0</v>
      </c>
      <c r="R320" s="11">
        <v>0</v>
      </c>
      <c r="S320" s="11">
        <v>0</v>
      </c>
      <c r="T320" s="22">
        <v>0</v>
      </c>
      <c r="U320" s="21">
        <v>0</v>
      </c>
      <c r="V320" s="11">
        <f t="shared" si="104"/>
        <v>0</v>
      </c>
      <c r="W320" s="11">
        <v>0</v>
      </c>
      <c r="X320" s="22">
        <v>0</v>
      </c>
      <c r="Y320" s="21">
        <v>0</v>
      </c>
      <c r="Z320" s="11">
        <f t="shared" si="105"/>
        <v>0</v>
      </c>
      <c r="AA320" s="11">
        <v>0</v>
      </c>
      <c r="AB320" s="11">
        <v>0</v>
      </c>
      <c r="AC320" s="11">
        <v>0</v>
      </c>
      <c r="AD320" s="22">
        <v>0</v>
      </c>
      <c r="AE320" s="21">
        <v>45221.07</v>
      </c>
      <c r="AF320" s="11">
        <f t="shared" si="106"/>
        <v>0</v>
      </c>
      <c r="AG320" s="11">
        <v>0</v>
      </c>
      <c r="AH320" s="11">
        <v>0</v>
      </c>
      <c r="AI320" s="11">
        <v>0</v>
      </c>
      <c r="AJ320" s="22">
        <v>0</v>
      </c>
      <c r="AK320" s="21">
        <v>0</v>
      </c>
      <c r="AL320" s="11">
        <f t="shared" si="107"/>
        <v>0</v>
      </c>
      <c r="AM320" s="11">
        <v>0</v>
      </c>
      <c r="AN320" s="11">
        <v>0</v>
      </c>
      <c r="AO320" s="11">
        <v>0</v>
      </c>
      <c r="AP320" s="22">
        <v>0</v>
      </c>
      <c r="AQ320" s="21">
        <v>0</v>
      </c>
      <c r="AR320" s="11">
        <f t="shared" si="108"/>
        <v>0</v>
      </c>
      <c r="AS320" s="11">
        <v>0</v>
      </c>
      <c r="AT320" s="11">
        <v>0</v>
      </c>
      <c r="AU320" s="11">
        <v>0</v>
      </c>
      <c r="AV320" s="18">
        <v>0</v>
      </c>
      <c r="AW320" s="58"/>
    </row>
    <row r="321" spans="2:49" hidden="1" outlineLevel="1">
      <c r="B321" s="27" t="s">
        <v>258</v>
      </c>
      <c r="C321" s="21">
        <f t="shared" si="95"/>
        <v>0</v>
      </c>
      <c r="D321" s="36">
        <f t="shared" si="96"/>
        <v>0</v>
      </c>
      <c r="E321" s="36">
        <f t="shared" si="97"/>
        <v>0</v>
      </c>
      <c r="F321" s="36">
        <f t="shared" si="98"/>
        <v>0</v>
      </c>
      <c r="G321" s="36">
        <f t="shared" si="99"/>
        <v>0</v>
      </c>
      <c r="H321" s="36">
        <f t="shared" si="100"/>
        <v>42777.57</v>
      </c>
      <c r="I321" s="47">
        <f t="shared" si="101"/>
        <v>0</v>
      </c>
      <c r="J321" s="40"/>
      <c r="K321" s="21">
        <v>0</v>
      </c>
      <c r="L321" s="11">
        <f t="shared" si="102"/>
        <v>0</v>
      </c>
      <c r="M321" s="11">
        <v>0</v>
      </c>
      <c r="N321" s="11">
        <v>0</v>
      </c>
      <c r="O321" s="22">
        <v>0</v>
      </c>
      <c r="P321" s="21">
        <v>0</v>
      </c>
      <c r="Q321" s="11">
        <f t="shared" si="103"/>
        <v>0</v>
      </c>
      <c r="R321" s="11">
        <v>0</v>
      </c>
      <c r="S321" s="11">
        <v>0</v>
      </c>
      <c r="T321" s="22">
        <v>0</v>
      </c>
      <c r="U321" s="21">
        <v>0</v>
      </c>
      <c r="V321" s="11">
        <f t="shared" si="104"/>
        <v>0</v>
      </c>
      <c r="W321" s="11">
        <v>0</v>
      </c>
      <c r="X321" s="22">
        <v>0</v>
      </c>
      <c r="Y321" s="21">
        <v>0</v>
      </c>
      <c r="Z321" s="11">
        <f t="shared" si="105"/>
        <v>0</v>
      </c>
      <c r="AA321" s="11">
        <v>0</v>
      </c>
      <c r="AB321" s="11">
        <v>0</v>
      </c>
      <c r="AC321" s="11">
        <v>0</v>
      </c>
      <c r="AD321" s="22">
        <v>0</v>
      </c>
      <c r="AE321" s="21">
        <v>0</v>
      </c>
      <c r="AF321" s="11">
        <f t="shared" si="106"/>
        <v>0</v>
      </c>
      <c r="AG321" s="11">
        <v>0</v>
      </c>
      <c r="AH321" s="11">
        <v>0</v>
      </c>
      <c r="AI321" s="11">
        <v>0</v>
      </c>
      <c r="AJ321" s="22">
        <v>0</v>
      </c>
      <c r="AK321" s="21">
        <v>42777.57</v>
      </c>
      <c r="AL321" s="11">
        <f t="shared" si="107"/>
        <v>0</v>
      </c>
      <c r="AM321" s="11">
        <v>0</v>
      </c>
      <c r="AN321" s="11">
        <v>0</v>
      </c>
      <c r="AO321" s="11">
        <v>0</v>
      </c>
      <c r="AP321" s="22">
        <v>0</v>
      </c>
      <c r="AQ321" s="21">
        <v>0</v>
      </c>
      <c r="AR321" s="11">
        <f t="shared" si="108"/>
        <v>0</v>
      </c>
      <c r="AS321" s="11">
        <v>0</v>
      </c>
      <c r="AT321" s="11">
        <v>0</v>
      </c>
      <c r="AU321" s="11">
        <v>0</v>
      </c>
      <c r="AV321" s="18">
        <v>0</v>
      </c>
      <c r="AW321" s="58"/>
    </row>
    <row r="322" spans="2:49" hidden="1" outlineLevel="1">
      <c r="B322" s="27" t="s">
        <v>259</v>
      </c>
      <c r="C322" s="21">
        <f t="shared" si="95"/>
        <v>0</v>
      </c>
      <c r="D322" s="36">
        <f t="shared" si="96"/>
        <v>793023.72000000032</v>
      </c>
      <c r="E322" s="36">
        <f t="shared" si="97"/>
        <v>1580.01</v>
      </c>
      <c r="F322" s="36">
        <f t="shared" si="98"/>
        <v>0</v>
      </c>
      <c r="G322" s="36">
        <f t="shared" si="99"/>
        <v>0</v>
      </c>
      <c r="H322" s="36">
        <f t="shared" si="100"/>
        <v>0</v>
      </c>
      <c r="I322" s="47">
        <f t="shared" si="101"/>
        <v>0</v>
      </c>
      <c r="J322" s="40"/>
      <c r="K322" s="21">
        <v>0</v>
      </c>
      <c r="L322" s="11">
        <f t="shared" si="102"/>
        <v>0</v>
      </c>
      <c r="M322" s="11">
        <v>0</v>
      </c>
      <c r="N322" s="11">
        <v>0</v>
      </c>
      <c r="O322" s="22">
        <v>0</v>
      </c>
      <c r="P322" s="21">
        <v>789522.78000000038</v>
      </c>
      <c r="Q322" s="11">
        <f t="shared" si="103"/>
        <v>3500.94</v>
      </c>
      <c r="R322" s="11">
        <v>3500.94</v>
      </c>
      <c r="S322" s="11">
        <v>0</v>
      </c>
      <c r="T322" s="22">
        <v>0</v>
      </c>
      <c r="U322" s="21">
        <v>1580.01</v>
      </c>
      <c r="V322" s="11">
        <f t="shared" si="104"/>
        <v>0</v>
      </c>
      <c r="W322" s="11">
        <v>0</v>
      </c>
      <c r="X322" s="22">
        <v>0</v>
      </c>
      <c r="Y322" s="21">
        <v>0</v>
      </c>
      <c r="Z322" s="11">
        <f t="shared" si="105"/>
        <v>0</v>
      </c>
      <c r="AA322" s="11">
        <v>0</v>
      </c>
      <c r="AB322" s="11">
        <v>0</v>
      </c>
      <c r="AC322" s="11">
        <v>0</v>
      </c>
      <c r="AD322" s="22">
        <v>0</v>
      </c>
      <c r="AE322" s="21">
        <v>0</v>
      </c>
      <c r="AF322" s="11">
        <f t="shared" si="106"/>
        <v>0</v>
      </c>
      <c r="AG322" s="11">
        <v>0</v>
      </c>
      <c r="AH322" s="11">
        <v>0</v>
      </c>
      <c r="AI322" s="11">
        <v>0</v>
      </c>
      <c r="AJ322" s="22">
        <v>0</v>
      </c>
      <c r="AK322" s="21">
        <v>0</v>
      </c>
      <c r="AL322" s="11">
        <f t="shared" si="107"/>
        <v>0</v>
      </c>
      <c r="AM322" s="11">
        <v>0</v>
      </c>
      <c r="AN322" s="11">
        <v>0</v>
      </c>
      <c r="AO322" s="11">
        <v>0</v>
      </c>
      <c r="AP322" s="22">
        <v>0</v>
      </c>
      <c r="AQ322" s="21">
        <v>0</v>
      </c>
      <c r="AR322" s="11">
        <f t="shared" si="108"/>
        <v>0</v>
      </c>
      <c r="AS322" s="11">
        <v>0</v>
      </c>
      <c r="AT322" s="11">
        <v>0</v>
      </c>
      <c r="AU322" s="11">
        <v>0</v>
      </c>
      <c r="AV322" s="18">
        <v>0</v>
      </c>
      <c r="AW322" s="58"/>
    </row>
    <row r="323" spans="2:49" hidden="1" outlineLevel="1">
      <c r="B323" s="27" t="s">
        <v>260</v>
      </c>
      <c r="C323" s="21">
        <f t="shared" si="95"/>
        <v>0</v>
      </c>
      <c r="D323" s="36">
        <f t="shared" si="96"/>
        <v>0</v>
      </c>
      <c r="E323" s="36">
        <f t="shared" si="97"/>
        <v>74007.059999999983</v>
      </c>
      <c r="F323" s="36">
        <f t="shared" si="98"/>
        <v>0</v>
      </c>
      <c r="G323" s="36">
        <f t="shared" si="99"/>
        <v>0</v>
      </c>
      <c r="H323" s="36">
        <f t="shared" si="100"/>
        <v>0</v>
      </c>
      <c r="I323" s="47">
        <f t="shared" si="101"/>
        <v>0</v>
      </c>
      <c r="J323" s="40"/>
      <c r="K323" s="21">
        <v>0</v>
      </c>
      <c r="L323" s="11">
        <f t="shared" si="102"/>
        <v>0</v>
      </c>
      <c r="M323" s="11">
        <v>0</v>
      </c>
      <c r="N323" s="11">
        <v>0</v>
      </c>
      <c r="O323" s="22">
        <v>0</v>
      </c>
      <c r="P323" s="21">
        <v>0</v>
      </c>
      <c r="Q323" s="11">
        <f t="shared" si="103"/>
        <v>0</v>
      </c>
      <c r="R323" s="11">
        <v>0</v>
      </c>
      <c r="S323" s="11">
        <v>0</v>
      </c>
      <c r="T323" s="22">
        <v>0</v>
      </c>
      <c r="U323" s="21">
        <v>74007.059999999983</v>
      </c>
      <c r="V323" s="11">
        <f t="shared" si="104"/>
        <v>0</v>
      </c>
      <c r="W323" s="11">
        <v>0</v>
      </c>
      <c r="X323" s="22">
        <v>0</v>
      </c>
      <c r="Y323" s="21">
        <v>0</v>
      </c>
      <c r="Z323" s="11">
        <f t="shared" si="105"/>
        <v>0</v>
      </c>
      <c r="AA323" s="11">
        <v>0</v>
      </c>
      <c r="AB323" s="11">
        <v>0</v>
      </c>
      <c r="AC323" s="11">
        <v>0</v>
      </c>
      <c r="AD323" s="22">
        <v>0</v>
      </c>
      <c r="AE323" s="21">
        <v>0</v>
      </c>
      <c r="AF323" s="11">
        <f t="shared" si="106"/>
        <v>0</v>
      </c>
      <c r="AG323" s="11">
        <v>0</v>
      </c>
      <c r="AH323" s="11">
        <v>0</v>
      </c>
      <c r="AI323" s="11">
        <v>0</v>
      </c>
      <c r="AJ323" s="22">
        <v>0</v>
      </c>
      <c r="AK323" s="21">
        <v>0</v>
      </c>
      <c r="AL323" s="11">
        <f t="shared" si="107"/>
        <v>0</v>
      </c>
      <c r="AM323" s="11">
        <v>0</v>
      </c>
      <c r="AN323" s="11">
        <v>0</v>
      </c>
      <c r="AO323" s="11">
        <v>0</v>
      </c>
      <c r="AP323" s="22">
        <v>0</v>
      </c>
      <c r="AQ323" s="21">
        <v>0</v>
      </c>
      <c r="AR323" s="11">
        <f t="shared" si="108"/>
        <v>0</v>
      </c>
      <c r="AS323" s="11">
        <v>0</v>
      </c>
      <c r="AT323" s="11">
        <v>0</v>
      </c>
      <c r="AU323" s="11">
        <v>0</v>
      </c>
      <c r="AV323" s="18">
        <v>0</v>
      </c>
      <c r="AW323" s="58"/>
    </row>
    <row r="324" spans="2:49" hidden="1" outlineLevel="1">
      <c r="B324" s="27" t="s">
        <v>261</v>
      </c>
      <c r="C324" s="21">
        <f t="shared" si="95"/>
        <v>0</v>
      </c>
      <c r="D324" s="36">
        <f t="shared" si="96"/>
        <v>0</v>
      </c>
      <c r="E324" s="36">
        <f t="shared" si="97"/>
        <v>0</v>
      </c>
      <c r="F324" s="36">
        <f t="shared" si="98"/>
        <v>23870.41</v>
      </c>
      <c r="G324" s="36">
        <f t="shared" si="99"/>
        <v>0</v>
      </c>
      <c r="H324" s="36">
        <f t="shared" si="100"/>
        <v>0</v>
      </c>
      <c r="I324" s="47">
        <f t="shared" si="101"/>
        <v>0</v>
      </c>
      <c r="J324" s="40"/>
      <c r="K324" s="21">
        <v>0</v>
      </c>
      <c r="L324" s="11">
        <f t="shared" si="102"/>
        <v>0</v>
      </c>
      <c r="M324" s="11">
        <v>0</v>
      </c>
      <c r="N324" s="11">
        <v>0</v>
      </c>
      <c r="O324" s="22">
        <v>0</v>
      </c>
      <c r="P324" s="21">
        <v>0</v>
      </c>
      <c r="Q324" s="11">
        <f t="shared" si="103"/>
        <v>0</v>
      </c>
      <c r="R324" s="11">
        <v>0</v>
      </c>
      <c r="S324" s="11">
        <v>0</v>
      </c>
      <c r="T324" s="22">
        <v>0</v>
      </c>
      <c r="U324" s="21">
        <v>0</v>
      </c>
      <c r="V324" s="11">
        <f t="shared" si="104"/>
        <v>0</v>
      </c>
      <c r="W324" s="11">
        <v>0</v>
      </c>
      <c r="X324" s="22">
        <v>0</v>
      </c>
      <c r="Y324" s="21">
        <v>23870.41</v>
      </c>
      <c r="Z324" s="11">
        <f t="shared" si="105"/>
        <v>0</v>
      </c>
      <c r="AA324" s="11">
        <v>0</v>
      </c>
      <c r="AB324" s="11">
        <v>0</v>
      </c>
      <c r="AC324" s="11">
        <v>0</v>
      </c>
      <c r="AD324" s="22">
        <v>0</v>
      </c>
      <c r="AE324" s="21">
        <v>0</v>
      </c>
      <c r="AF324" s="11">
        <f t="shared" si="106"/>
        <v>0</v>
      </c>
      <c r="AG324" s="11">
        <v>0</v>
      </c>
      <c r="AH324" s="11">
        <v>0</v>
      </c>
      <c r="AI324" s="11">
        <v>0</v>
      </c>
      <c r="AJ324" s="22">
        <v>0</v>
      </c>
      <c r="AK324" s="21">
        <v>0</v>
      </c>
      <c r="AL324" s="11">
        <f t="shared" si="107"/>
        <v>0</v>
      </c>
      <c r="AM324" s="11">
        <v>0</v>
      </c>
      <c r="AN324" s="11">
        <v>0</v>
      </c>
      <c r="AO324" s="11">
        <v>0</v>
      </c>
      <c r="AP324" s="22">
        <v>0</v>
      </c>
      <c r="AQ324" s="21">
        <v>0</v>
      </c>
      <c r="AR324" s="11">
        <f t="shared" si="108"/>
        <v>0</v>
      </c>
      <c r="AS324" s="11">
        <v>0</v>
      </c>
      <c r="AT324" s="11">
        <v>0</v>
      </c>
      <c r="AU324" s="11">
        <v>0</v>
      </c>
      <c r="AV324" s="18">
        <v>0</v>
      </c>
      <c r="AW324" s="58"/>
    </row>
    <row r="325" spans="2:49" hidden="1" outlineLevel="1">
      <c r="B325" s="27" t="s">
        <v>262</v>
      </c>
      <c r="C325" s="21">
        <f t="shared" si="95"/>
        <v>0</v>
      </c>
      <c r="D325" s="36">
        <f t="shared" si="96"/>
        <v>0</v>
      </c>
      <c r="E325" s="36">
        <f t="shared" si="97"/>
        <v>0</v>
      </c>
      <c r="F325" s="36">
        <f t="shared" si="98"/>
        <v>0</v>
      </c>
      <c r="G325" s="36">
        <f t="shared" si="99"/>
        <v>628.46</v>
      </c>
      <c r="H325" s="36">
        <f t="shared" si="100"/>
        <v>0</v>
      </c>
      <c r="I325" s="47">
        <f t="shared" si="101"/>
        <v>0</v>
      </c>
      <c r="J325" s="40"/>
      <c r="K325" s="21">
        <v>0</v>
      </c>
      <c r="L325" s="11">
        <f t="shared" si="102"/>
        <v>0</v>
      </c>
      <c r="M325" s="11">
        <v>0</v>
      </c>
      <c r="N325" s="11">
        <v>0</v>
      </c>
      <c r="O325" s="22">
        <v>0</v>
      </c>
      <c r="P325" s="21">
        <v>0</v>
      </c>
      <c r="Q325" s="11">
        <f t="shared" si="103"/>
        <v>0</v>
      </c>
      <c r="R325" s="11">
        <v>0</v>
      </c>
      <c r="S325" s="11">
        <v>0</v>
      </c>
      <c r="T325" s="22">
        <v>0</v>
      </c>
      <c r="U325" s="21">
        <v>0</v>
      </c>
      <c r="V325" s="11">
        <f t="shared" si="104"/>
        <v>0</v>
      </c>
      <c r="W325" s="11">
        <v>0</v>
      </c>
      <c r="X325" s="22">
        <v>0</v>
      </c>
      <c r="Y325" s="21">
        <v>0</v>
      </c>
      <c r="Z325" s="11">
        <f t="shared" si="105"/>
        <v>0</v>
      </c>
      <c r="AA325" s="11">
        <v>0</v>
      </c>
      <c r="AB325" s="11">
        <v>0</v>
      </c>
      <c r="AC325" s="11">
        <v>0</v>
      </c>
      <c r="AD325" s="22">
        <v>0</v>
      </c>
      <c r="AE325" s="21">
        <v>628.46</v>
      </c>
      <c r="AF325" s="11">
        <f t="shared" si="106"/>
        <v>0</v>
      </c>
      <c r="AG325" s="11">
        <v>0</v>
      </c>
      <c r="AH325" s="11">
        <v>0</v>
      </c>
      <c r="AI325" s="11">
        <v>0</v>
      </c>
      <c r="AJ325" s="22">
        <v>0</v>
      </c>
      <c r="AK325" s="21">
        <v>0</v>
      </c>
      <c r="AL325" s="11">
        <f t="shared" si="107"/>
        <v>0</v>
      </c>
      <c r="AM325" s="11">
        <v>0</v>
      </c>
      <c r="AN325" s="11">
        <v>0</v>
      </c>
      <c r="AO325" s="11">
        <v>0</v>
      </c>
      <c r="AP325" s="22">
        <v>0</v>
      </c>
      <c r="AQ325" s="21">
        <v>0</v>
      </c>
      <c r="AR325" s="11">
        <f t="shared" si="108"/>
        <v>0</v>
      </c>
      <c r="AS325" s="11">
        <v>0</v>
      </c>
      <c r="AT325" s="11">
        <v>0</v>
      </c>
      <c r="AU325" s="11">
        <v>0</v>
      </c>
      <c r="AV325" s="18">
        <v>0</v>
      </c>
      <c r="AW325" s="58"/>
    </row>
    <row r="326" spans="2:49" hidden="1" outlineLevel="1">
      <c r="B326" s="27" t="s">
        <v>263</v>
      </c>
      <c r="C326" s="21">
        <f t="shared" si="95"/>
        <v>17381.530000000002</v>
      </c>
      <c r="D326" s="36">
        <f t="shared" si="96"/>
        <v>0</v>
      </c>
      <c r="E326" s="36">
        <f t="shared" si="97"/>
        <v>0</v>
      </c>
      <c r="F326" s="36">
        <f t="shared" si="98"/>
        <v>0</v>
      </c>
      <c r="G326" s="36">
        <f t="shared" si="99"/>
        <v>0</v>
      </c>
      <c r="H326" s="36">
        <f t="shared" si="100"/>
        <v>0</v>
      </c>
      <c r="I326" s="47">
        <f t="shared" si="101"/>
        <v>0</v>
      </c>
      <c r="J326" s="40"/>
      <c r="K326" s="21">
        <v>17381.530000000002</v>
      </c>
      <c r="L326" s="11">
        <f t="shared" si="102"/>
        <v>0</v>
      </c>
      <c r="M326" s="11">
        <v>0</v>
      </c>
      <c r="N326" s="11">
        <v>0</v>
      </c>
      <c r="O326" s="22">
        <v>0</v>
      </c>
      <c r="P326" s="21">
        <v>0</v>
      </c>
      <c r="Q326" s="11">
        <f t="shared" si="103"/>
        <v>0</v>
      </c>
      <c r="R326" s="11">
        <v>0</v>
      </c>
      <c r="S326" s="11">
        <v>0</v>
      </c>
      <c r="T326" s="22">
        <v>0</v>
      </c>
      <c r="U326" s="21">
        <v>0</v>
      </c>
      <c r="V326" s="11">
        <f t="shared" si="104"/>
        <v>0</v>
      </c>
      <c r="W326" s="11">
        <v>0</v>
      </c>
      <c r="X326" s="22">
        <v>0</v>
      </c>
      <c r="Y326" s="21">
        <v>0</v>
      </c>
      <c r="Z326" s="11">
        <f t="shared" si="105"/>
        <v>0</v>
      </c>
      <c r="AA326" s="11">
        <v>0</v>
      </c>
      <c r="AB326" s="11">
        <v>0</v>
      </c>
      <c r="AC326" s="11">
        <v>0</v>
      </c>
      <c r="AD326" s="22">
        <v>0</v>
      </c>
      <c r="AE326" s="21">
        <v>0</v>
      </c>
      <c r="AF326" s="11">
        <f t="shared" si="106"/>
        <v>0</v>
      </c>
      <c r="AG326" s="11">
        <v>0</v>
      </c>
      <c r="AH326" s="11">
        <v>0</v>
      </c>
      <c r="AI326" s="11">
        <v>0</v>
      </c>
      <c r="AJ326" s="22">
        <v>0</v>
      </c>
      <c r="AK326" s="21">
        <v>0</v>
      </c>
      <c r="AL326" s="11">
        <f t="shared" si="107"/>
        <v>0</v>
      </c>
      <c r="AM326" s="11">
        <v>0</v>
      </c>
      <c r="AN326" s="11">
        <v>0</v>
      </c>
      <c r="AO326" s="11">
        <v>0</v>
      </c>
      <c r="AP326" s="22">
        <v>0</v>
      </c>
      <c r="AQ326" s="21">
        <v>0</v>
      </c>
      <c r="AR326" s="11">
        <f t="shared" si="108"/>
        <v>0</v>
      </c>
      <c r="AS326" s="11">
        <v>0</v>
      </c>
      <c r="AT326" s="11">
        <v>0</v>
      </c>
      <c r="AU326" s="11">
        <v>0</v>
      </c>
      <c r="AV326" s="18">
        <v>0</v>
      </c>
      <c r="AW326" s="58"/>
    </row>
    <row r="327" spans="2:49" hidden="1" outlineLevel="1">
      <c r="B327" s="27" t="s">
        <v>264</v>
      </c>
      <c r="C327" s="21">
        <f t="shared" si="95"/>
        <v>0</v>
      </c>
      <c r="D327" s="36">
        <f t="shared" si="96"/>
        <v>0</v>
      </c>
      <c r="E327" s="36">
        <f t="shared" si="97"/>
        <v>922233.51000000013</v>
      </c>
      <c r="F327" s="36">
        <f t="shared" si="98"/>
        <v>0</v>
      </c>
      <c r="G327" s="36">
        <f t="shared" si="99"/>
        <v>0</v>
      </c>
      <c r="H327" s="36">
        <f t="shared" si="100"/>
        <v>0</v>
      </c>
      <c r="I327" s="47">
        <f t="shared" si="101"/>
        <v>0</v>
      </c>
      <c r="J327" s="40"/>
      <c r="K327" s="21">
        <v>0</v>
      </c>
      <c r="L327" s="11">
        <f t="shared" si="102"/>
        <v>0</v>
      </c>
      <c r="M327" s="11">
        <v>0</v>
      </c>
      <c r="N327" s="11">
        <v>0</v>
      </c>
      <c r="O327" s="22">
        <v>0</v>
      </c>
      <c r="P327" s="21">
        <v>0</v>
      </c>
      <c r="Q327" s="11">
        <f t="shared" si="103"/>
        <v>0</v>
      </c>
      <c r="R327" s="11">
        <v>0</v>
      </c>
      <c r="S327" s="11">
        <v>0</v>
      </c>
      <c r="T327" s="22">
        <v>0</v>
      </c>
      <c r="U327" s="21">
        <v>921049.44000000018</v>
      </c>
      <c r="V327" s="11">
        <f t="shared" si="104"/>
        <v>1184.0700000000002</v>
      </c>
      <c r="W327" s="11">
        <v>1184.0700000000002</v>
      </c>
      <c r="X327" s="22">
        <v>0</v>
      </c>
      <c r="Y327" s="21">
        <v>0</v>
      </c>
      <c r="Z327" s="11">
        <f t="shared" si="105"/>
        <v>0</v>
      </c>
      <c r="AA327" s="11">
        <v>0</v>
      </c>
      <c r="AB327" s="11">
        <v>0</v>
      </c>
      <c r="AC327" s="11">
        <v>0</v>
      </c>
      <c r="AD327" s="22">
        <v>0</v>
      </c>
      <c r="AE327" s="21">
        <v>0</v>
      </c>
      <c r="AF327" s="11">
        <f t="shared" si="106"/>
        <v>0</v>
      </c>
      <c r="AG327" s="11">
        <v>0</v>
      </c>
      <c r="AH327" s="11">
        <v>0</v>
      </c>
      <c r="AI327" s="11">
        <v>0</v>
      </c>
      <c r="AJ327" s="22">
        <v>0</v>
      </c>
      <c r="AK327" s="21">
        <v>0</v>
      </c>
      <c r="AL327" s="11">
        <f t="shared" si="107"/>
        <v>0</v>
      </c>
      <c r="AM327" s="11">
        <v>0</v>
      </c>
      <c r="AN327" s="11">
        <v>0</v>
      </c>
      <c r="AO327" s="11">
        <v>0</v>
      </c>
      <c r="AP327" s="22">
        <v>0</v>
      </c>
      <c r="AQ327" s="21">
        <v>0</v>
      </c>
      <c r="AR327" s="11">
        <f t="shared" si="108"/>
        <v>0</v>
      </c>
      <c r="AS327" s="11">
        <v>0</v>
      </c>
      <c r="AT327" s="11">
        <v>0</v>
      </c>
      <c r="AU327" s="11">
        <v>0</v>
      </c>
      <c r="AV327" s="18">
        <v>0</v>
      </c>
      <c r="AW327" s="58"/>
    </row>
    <row r="328" spans="2:49" hidden="1" outlineLevel="1">
      <c r="B328" s="27" t="s">
        <v>265</v>
      </c>
      <c r="C328" s="21">
        <f t="shared" si="95"/>
        <v>0</v>
      </c>
      <c r="D328" s="36">
        <f t="shared" si="96"/>
        <v>0</v>
      </c>
      <c r="E328" s="36">
        <f t="shared" si="97"/>
        <v>0</v>
      </c>
      <c r="F328" s="36">
        <f t="shared" si="98"/>
        <v>413804.47999999969</v>
      </c>
      <c r="G328" s="36">
        <f t="shared" si="99"/>
        <v>0</v>
      </c>
      <c r="H328" s="36">
        <f t="shared" si="100"/>
        <v>0</v>
      </c>
      <c r="I328" s="47">
        <f t="shared" si="101"/>
        <v>0</v>
      </c>
      <c r="J328" s="40"/>
      <c r="K328" s="21">
        <v>0</v>
      </c>
      <c r="L328" s="11">
        <f t="shared" si="102"/>
        <v>0</v>
      </c>
      <c r="M328" s="11">
        <v>0</v>
      </c>
      <c r="N328" s="11">
        <v>0</v>
      </c>
      <c r="O328" s="22">
        <v>0</v>
      </c>
      <c r="P328" s="21">
        <v>0</v>
      </c>
      <c r="Q328" s="11">
        <f t="shared" si="103"/>
        <v>0</v>
      </c>
      <c r="R328" s="11">
        <v>0</v>
      </c>
      <c r="S328" s="11">
        <v>0</v>
      </c>
      <c r="T328" s="22">
        <v>0</v>
      </c>
      <c r="U328" s="21">
        <v>0</v>
      </c>
      <c r="V328" s="11">
        <f t="shared" si="104"/>
        <v>0</v>
      </c>
      <c r="W328" s="11">
        <v>0</v>
      </c>
      <c r="X328" s="22">
        <v>0</v>
      </c>
      <c r="Y328" s="21">
        <v>413804.47999999969</v>
      </c>
      <c r="Z328" s="11">
        <f t="shared" si="105"/>
        <v>0</v>
      </c>
      <c r="AA328" s="11">
        <v>0</v>
      </c>
      <c r="AB328" s="11">
        <v>0</v>
      </c>
      <c r="AC328" s="11">
        <v>0</v>
      </c>
      <c r="AD328" s="22">
        <v>0</v>
      </c>
      <c r="AE328" s="21">
        <v>0</v>
      </c>
      <c r="AF328" s="11">
        <f t="shared" si="106"/>
        <v>0</v>
      </c>
      <c r="AG328" s="11">
        <v>0</v>
      </c>
      <c r="AH328" s="11">
        <v>0</v>
      </c>
      <c r="AI328" s="11">
        <v>0</v>
      </c>
      <c r="AJ328" s="22">
        <v>0</v>
      </c>
      <c r="AK328" s="21">
        <v>0</v>
      </c>
      <c r="AL328" s="11">
        <f t="shared" si="107"/>
        <v>0</v>
      </c>
      <c r="AM328" s="11">
        <v>0</v>
      </c>
      <c r="AN328" s="11">
        <v>0</v>
      </c>
      <c r="AO328" s="11">
        <v>0</v>
      </c>
      <c r="AP328" s="22">
        <v>0</v>
      </c>
      <c r="AQ328" s="21">
        <v>0</v>
      </c>
      <c r="AR328" s="11">
        <f t="shared" si="108"/>
        <v>0</v>
      </c>
      <c r="AS328" s="11">
        <v>0</v>
      </c>
      <c r="AT328" s="11">
        <v>0</v>
      </c>
      <c r="AU328" s="11">
        <v>0</v>
      </c>
      <c r="AV328" s="18">
        <v>0</v>
      </c>
      <c r="AW328" s="58"/>
    </row>
    <row r="329" spans="2:49" hidden="1" outlineLevel="1">
      <c r="B329" s="27" t="s">
        <v>266</v>
      </c>
      <c r="C329" s="21">
        <f t="shared" si="95"/>
        <v>0</v>
      </c>
      <c r="D329" s="36">
        <f t="shared" si="96"/>
        <v>0</v>
      </c>
      <c r="E329" s="36">
        <f t="shared" si="97"/>
        <v>0</v>
      </c>
      <c r="F329" s="36">
        <f t="shared" si="98"/>
        <v>0</v>
      </c>
      <c r="G329" s="36">
        <f t="shared" si="99"/>
        <v>242142.81000000006</v>
      </c>
      <c r="H329" s="36">
        <f t="shared" si="100"/>
        <v>2339.7600000000002</v>
      </c>
      <c r="I329" s="47">
        <f t="shared" si="101"/>
        <v>0</v>
      </c>
      <c r="J329" s="40"/>
      <c r="K329" s="21">
        <v>0</v>
      </c>
      <c r="L329" s="11">
        <f t="shared" si="102"/>
        <v>0</v>
      </c>
      <c r="M329" s="11">
        <v>0</v>
      </c>
      <c r="N329" s="11">
        <v>0</v>
      </c>
      <c r="O329" s="22">
        <v>0</v>
      </c>
      <c r="P329" s="21">
        <v>0</v>
      </c>
      <c r="Q329" s="11">
        <f t="shared" si="103"/>
        <v>0</v>
      </c>
      <c r="R329" s="11">
        <v>0</v>
      </c>
      <c r="S329" s="11">
        <v>0</v>
      </c>
      <c r="T329" s="22">
        <v>0</v>
      </c>
      <c r="U329" s="21">
        <v>0</v>
      </c>
      <c r="V329" s="11">
        <f t="shared" si="104"/>
        <v>0</v>
      </c>
      <c r="W329" s="11">
        <v>0</v>
      </c>
      <c r="X329" s="22">
        <v>0</v>
      </c>
      <c r="Y329" s="21">
        <v>0</v>
      </c>
      <c r="Z329" s="11">
        <f t="shared" si="105"/>
        <v>0</v>
      </c>
      <c r="AA329" s="11">
        <v>0</v>
      </c>
      <c r="AB329" s="11">
        <v>0</v>
      </c>
      <c r="AC329" s="11">
        <v>0</v>
      </c>
      <c r="AD329" s="22">
        <v>0</v>
      </c>
      <c r="AE329" s="21">
        <v>242142.81000000006</v>
      </c>
      <c r="AF329" s="11">
        <f t="shared" si="106"/>
        <v>0</v>
      </c>
      <c r="AG329" s="11">
        <v>0</v>
      </c>
      <c r="AH329" s="11">
        <v>0</v>
      </c>
      <c r="AI329" s="11">
        <v>0</v>
      </c>
      <c r="AJ329" s="22">
        <v>0</v>
      </c>
      <c r="AK329" s="21">
        <v>2339.7600000000002</v>
      </c>
      <c r="AL329" s="11">
        <f t="shared" si="107"/>
        <v>0</v>
      </c>
      <c r="AM329" s="11">
        <v>0</v>
      </c>
      <c r="AN329" s="11">
        <v>0</v>
      </c>
      <c r="AO329" s="11">
        <v>0</v>
      </c>
      <c r="AP329" s="22">
        <v>0</v>
      </c>
      <c r="AQ329" s="21">
        <v>0</v>
      </c>
      <c r="AR329" s="11">
        <f t="shared" si="108"/>
        <v>0</v>
      </c>
      <c r="AS329" s="11">
        <v>0</v>
      </c>
      <c r="AT329" s="11">
        <v>0</v>
      </c>
      <c r="AU329" s="11">
        <v>0</v>
      </c>
      <c r="AV329" s="18">
        <v>0</v>
      </c>
      <c r="AW329" s="58"/>
    </row>
    <row r="330" spans="2:49" hidden="1" outlineLevel="1">
      <c r="B330" s="27" t="s">
        <v>267</v>
      </c>
      <c r="C330" s="21">
        <f t="shared" si="95"/>
        <v>0</v>
      </c>
      <c r="D330" s="36">
        <f t="shared" si="96"/>
        <v>0</v>
      </c>
      <c r="E330" s="36">
        <f t="shared" si="97"/>
        <v>0</v>
      </c>
      <c r="F330" s="36">
        <f t="shared" si="98"/>
        <v>0</v>
      </c>
      <c r="G330" s="36">
        <f t="shared" si="99"/>
        <v>0</v>
      </c>
      <c r="H330" s="36">
        <f t="shared" si="100"/>
        <v>558142.96</v>
      </c>
      <c r="I330" s="47">
        <f t="shared" si="101"/>
        <v>3523.9799999999996</v>
      </c>
      <c r="J330" s="40"/>
      <c r="K330" s="21">
        <v>0</v>
      </c>
      <c r="L330" s="11">
        <f t="shared" si="102"/>
        <v>0</v>
      </c>
      <c r="M330" s="11">
        <v>0</v>
      </c>
      <c r="N330" s="11">
        <v>0</v>
      </c>
      <c r="O330" s="22">
        <v>0</v>
      </c>
      <c r="P330" s="21">
        <v>0</v>
      </c>
      <c r="Q330" s="11">
        <f t="shared" si="103"/>
        <v>0</v>
      </c>
      <c r="R330" s="11">
        <v>0</v>
      </c>
      <c r="S330" s="11">
        <v>0</v>
      </c>
      <c r="T330" s="22">
        <v>0</v>
      </c>
      <c r="U330" s="21">
        <v>0</v>
      </c>
      <c r="V330" s="11">
        <f t="shared" si="104"/>
        <v>0</v>
      </c>
      <c r="W330" s="11">
        <v>0</v>
      </c>
      <c r="X330" s="22">
        <v>0</v>
      </c>
      <c r="Y330" s="21">
        <v>0</v>
      </c>
      <c r="Z330" s="11">
        <f t="shared" si="105"/>
        <v>0</v>
      </c>
      <c r="AA330" s="11">
        <v>0</v>
      </c>
      <c r="AB330" s="11">
        <v>0</v>
      </c>
      <c r="AC330" s="11">
        <v>0</v>
      </c>
      <c r="AD330" s="22">
        <v>0</v>
      </c>
      <c r="AE330" s="21">
        <v>0</v>
      </c>
      <c r="AF330" s="11">
        <f t="shared" si="106"/>
        <v>0</v>
      </c>
      <c r="AG330" s="11">
        <v>0</v>
      </c>
      <c r="AH330" s="11">
        <v>0</v>
      </c>
      <c r="AI330" s="11">
        <v>0</v>
      </c>
      <c r="AJ330" s="22">
        <v>0</v>
      </c>
      <c r="AK330" s="21">
        <v>558142.96</v>
      </c>
      <c r="AL330" s="11">
        <f t="shared" si="107"/>
        <v>0</v>
      </c>
      <c r="AM330" s="11">
        <v>0</v>
      </c>
      <c r="AN330" s="11">
        <v>0</v>
      </c>
      <c r="AO330" s="11">
        <v>0</v>
      </c>
      <c r="AP330" s="22">
        <v>0</v>
      </c>
      <c r="AQ330" s="21">
        <v>3523.9799999999996</v>
      </c>
      <c r="AR330" s="11">
        <f t="shared" si="108"/>
        <v>0</v>
      </c>
      <c r="AS330" s="11">
        <v>0</v>
      </c>
      <c r="AT330" s="11">
        <v>0</v>
      </c>
      <c r="AU330" s="11">
        <v>0</v>
      </c>
      <c r="AV330" s="18">
        <v>0</v>
      </c>
      <c r="AW330" s="58"/>
    </row>
    <row r="331" spans="2:49" hidden="1" outlineLevel="1">
      <c r="B331" s="27" t="s">
        <v>268</v>
      </c>
      <c r="C331" s="21">
        <f t="shared" si="95"/>
        <v>0</v>
      </c>
      <c r="D331" s="36">
        <f t="shared" si="96"/>
        <v>0</v>
      </c>
      <c r="E331" s="36">
        <f t="shared" si="97"/>
        <v>10345.789999999999</v>
      </c>
      <c r="F331" s="36">
        <f t="shared" si="98"/>
        <v>0</v>
      </c>
      <c r="G331" s="36">
        <f t="shared" si="99"/>
        <v>0</v>
      </c>
      <c r="H331" s="36">
        <f t="shared" si="100"/>
        <v>0</v>
      </c>
      <c r="I331" s="47">
        <f t="shared" si="101"/>
        <v>0</v>
      </c>
      <c r="J331" s="40"/>
      <c r="K331" s="21">
        <v>0</v>
      </c>
      <c r="L331" s="11">
        <f t="shared" si="102"/>
        <v>0</v>
      </c>
      <c r="M331" s="11">
        <v>0</v>
      </c>
      <c r="N331" s="11">
        <v>0</v>
      </c>
      <c r="O331" s="22">
        <v>0</v>
      </c>
      <c r="P331" s="21">
        <v>0</v>
      </c>
      <c r="Q331" s="11">
        <f t="shared" si="103"/>
        <v>0</v>
      </c>
      <c r="R331" s="11">
        <v>0</v>
      </c>
      <c r="S331" s="11">
        <v>0</v>
      </c>
      <c r="T331" s="22">
        <v>0</v>
      </c>
      <c r="U331" s="21">
        <v>10345.789999999999</v>
      </c>
      <c r="V331" s="11">
        <f t="shared" si="104"/>
        <v>0</v>
      </c>
      <c r="W331" s="11">
        <v>0</v>
      </c>
      <c r="X331" s="22">
        <v>0</v>
      </c>
      <c r="Y331" s="21">
        <v>0</v>
      </c>
      <c r="Z331" s="11">
        <f t="shared" si="105"/>
        <v>0</v>
      </c>
      <c r="AA331" s="11">
        <v>0</v>
      </c>
      <c r="AB331" s="11">
        <v>0</v>
      </c>
      <c r="AC331" s="11">
        <v>0</v>
      </c>
      <c r="AD331" s="22">
        <v>0</v>
      </c>
      <c r="AE331" s="21">
        <v>0</v>
      </c>
      <c r="AF331" s="11">
        <f t="shared" si="106"/>
        <v>0</v>
      </c>
      <c r="AG331" s="11">
        <v>0</v>
      </c>
      <c r="AH331" s="11">
        <v>0</v>
      </c>
      <c r="AI331" s="11">
        <v>0</v>
      </c>
      <c r="AJ331" s="22">
        <v>0</v>
      </c>
      <c r="AK331" s="21">
        <v>0</v>
      </c>
      <c r="AL331" s="11">
        <f t="shared" si="107"/>
        <v>0</v>
      </c>
      <c r="AM331" s="11">
        <v>0</v>
      </c>
      <c r="AN331" s="11">
        <v>0</v>
      </c>
      <c r="AO331" s="11">
        <v>0</v>
      </c>
      <c r="AP331" s="22">
        <v>0</v>
      </c>
      <c r="AQ331" s="21">
        <v>0</v>
      </c>
      <c r="AR331" s="11">
        <f t="shared" si="108"/>
        <v>0</v>
      </c>
      <c r="AS331" s="11">
        <v>0</v>
      </c>
      <c r="AT331" s="11">
        <v>0</v>
      </c>
      <c r="AU331" s="11">
        <v>0</v>
      </c>
      <c r="AV331" s="18">
        <v>0</v>
      </c>
      <c r="AW331" s="58"/>
    </row>
    <row r="332" spans="2:49" hidden="1" outlineLevel="1">
      <c r="B332" s="27" t="s">
        <v>269</v>
      </c>
      <c r="C332" s="21">
        <f t="shared" si="95"/>
        <v>706269.43999999971</v>
      </c>
      <c r="D332" s="36">
        <f t="shared" si="96"/>
        <v>55654.140000000007</v>
      </c>
      <c r="E332" s="36">
        <f t="shared" si="97"/>
        <v>0</v>
      </c>
      <c r="F332" s="36">
        <f t="shared" si="98"/>
        <v>0</v>
      </c>
      <c r="G332" s="36">
        <f t="shared" si="99"/>
        <v>0</v>
      </c>
      <c r="H332" s="36">
        <f t="shared" si="100"/>
        <v>0</v>
      </c>
      <c r="I332" s="47">
        <f t="shared" si="101"/>
        <v>0</v>
      </c>
      <c r="J332" s="40"/>
      <c r="K332" s="21">
        <v>706269.43999999971</v>
      </c>
      <c r="L332" s="11">
        <f t="shared" si="102"/>
        <v>0</v>
      </c>
      <c r="M332" s="11">
        <v>0</v>
      </c>
      <c r="N332" s="11">
        <v>0</v>
      </c>
      <c r="O332" s="22">
        <v>0</v>
      </c>
      <c r="P332" s="21">
        <v>55654.140000000007</v>
      </c>
      <c r="Q332" s="11">
        <f t="shared" si="103"/>
        <v>0</v>
      </c>
      <c r="R332" s="11">
        <v>0</v>
      </c>
      <c r="S332" s="11">
        <v>0</v>
      </c>
      <c r="T332" s="22">
        <v>0</v>
      </c>
      <c r="U332" s="21">
        <v>0</v>
      </c>
      <c r="V332" s="11">
        <f t="shared" si="104"/>
        <v>0</v>
      </c>
      <c r="W332" s="11">
        <v>0</v>
      </c>
      <c r="X332" s="22">
        <v>0</v>
      </c>
      <c r="Y332" s="21">
        <v>0</v>
      </c>
      <c r="Z332" s="11">
        <f t="shared" si="105"/>
        <v>0</v>
      </c>
      <c r="AA332" s="11">
        <v>0</v>
      </c>
      <c r="AB332" s="11">
        <v>0</v>
      </c>
      <c r="AC332" s="11">
        <v>0</v>
      </c>
      <c r="AD332" s="22">
        <v>0</v>
      </c>
      <c r="AE332" s="21">
        <v>0</v>
      </c>
      <c r="AF332" s="11">
        <f t="shared" si="106"/>
        <v>0</v>
      </c>
      <c r="AG332" s="11">
        <v>0</v>
      </c>
      <c r="AH332" s="11">
        <v>0</v>
      </c>
      <c r="AI332" s="11">
        <v>0</v>
      </c>
      <c r="AJ332" s="22">
        <v>0</v>
      </c>
      <c r="AK332" s="21">
        <v>0</v>
      </c>
      <c r="AL332" s="11">
        <f t="shared" si="107"/>
        <v>0</v>
      </c>
      <c r="AM332" s="11">
        <v>0</v>
      </c>
      <c r="AN332" s="11">
        <v>0</v>
      </c>
      <c r="AO332" s="11">
        <v>0</v>
      </c>
      <c r="AP332" s="22">
        <v>0</v>
      </c>
      <c r="AQ332" s="21">
        <v>0</v>
      </c>
      <c r="AR332" s="11">
        <f t="shared" si="108"/>
        <v>0</v>
      </c>
      <c r="AS332" s="11">
        <v>0</v>
      </c>
      <c r="AT332" s="11">
        <v>0</v>
      </c>
      <c r="AU332" s="11">
        <v>0</v>
      </c>
      <c r="AV332" s="18">
        <v>0</v>
      </c>
      <c r="AW332" s="58"/>
    </row>
    <row r="333" spans="2:49" hidden="1" outlineLevel="1">
      <c r="B333" s="27" t="s">
        <v>270</v>
      </c>
      <c r="C333" s="21">
        <f t="shared" si="95"/>
        <v>0</v>
      </c>
      <c r="D333" s="36">
        <f t="shared" si="96"/>
        <v>215449.90000000002</v>
      </c>
      <c r="E333" s="36">
        <f t="shared" si="97"/>
        <v>0</v>
      </c>
      <c r="F333" s="36">
        <f t="shared" si="98"/>
        <v>0</v>
      </c>
      <c r="G333" s="36">
        <f t="shared" si="99"/>
        <v>0</v>
      </c>
      <c r="H333" s="36">
        <f t="shared" si="100"/>
        <v>0</v>
      </c>
      <c r="I333" s="47">
        <f t="shared" si="101"/>
        <v>0</v>
      </c>
      <c r="J333" s="40"/>
      <c r="K333" s="21">
        <v>0</v>
      </c>
      <c r="L333" s="11">
        <f t="shared" si="102"/>
        <v>0</v>
      </c>
      <c r="M333" s="11">
        <v>0</v>
      </c>
      <c r="N333" s="11">
        <v>0</v>
      </c>
      <c r="O333" s="22">
        <v>0</v>
      </c>
      <c r="P333" s="21">
        <v>215449.90000000002</v>
      </c>
      <c r="Q333" s="11">
        <f t="shared" si="103"/>
        <v>0</v>
      </c>
      <c r="R333" s="11">
        <v>0</v>
      </c>
      <c r="S333" s="11">
        <v>0</v>
      </c>
      <c r="T333" s="22">
        <v>0</v>
      </c>
      <c r="U333" s="21">
        <v>0</v>
      </c>
      <c r="V333" s="11">
        <f t="shared" si="104"/>
        <v>0</v>
      </c>
      <c r="W333" s="11">
        <v>0</v>
      </c>
      <c r="X333" s="22">
        <v>0</v>
      </c>
      <c r="Y333" s="21">
        <v>0</v>
      </c>
      <c r="Z333" s="11">
        <f t="shared" si="105"/>
        <v>0</v>
      </c>
      <c r="AA333" s="11">
        <v>0</v>
      </c>
      <c r="AB333" s="11">
        <v>0</v>
      </c>
      <c r="AC333" s="11">
        <v>0</v>
      </c>
      <c r="AD333" s="22">
        <v>0</v>
      </c>
      <c r="AE333" s="21">
        <v>0</v>
      </c>
      <c r="AF333" s="11">
        <f t="shared" si="106"/>
        <v>0</v>
      </c>
      <c r="AG333" s="11">
        <v>0</v>
      </c>
      <c r="AH333" s="11">
        <v>0</v>
      </c>
      <c r="AI333" s="11">
        <v>0</v>
      </c>
      <c r="AJ333" s="22">
        <v>0</v>
      </c>
      <c r="AK333" s="21">
        <v>0</v>
      </c>
      <c r="AL333" s="11">
        <f t="shared" si="107"/>
        <v>0</v>
      </c>
      <c r="AM333" s="11">
        <v>0</v>
      </c>
      <c r="AN333" s="11">
        <v>0</v>
      </c>
      <c r="AO333" s="11">
        <v>0</v>
      </c>
      <c r="AP333" s="22">
        <v>0</v>
      </c>
      <c r="AQ333" s="21">
        <v>0</v>
      </c>
      <c r="AR333" s="11">
        <f t="shared" si="108"/>
        <v>0</v>
      </c>
      <c r="AS333" s="11">
        <v>0</v>
      </c>
      <c r="AT333" s="11">
        <v>0</v>
      </c>
      <c r="AU333" s="11">
        <v>0</v>
      </c>
      <c r="AV333" s="18">
        <v>0</v>
      </c>
      <c r="AW333" s="58"/>
    </row>
    <row r="334" spans="2:49" hidden="1" outlineLevel="1">
      <c r="B334" s="27" t="s">
        <v>271</v>
      </c>
      <c r="C334" s="21">
        <f t="shared" si="95"/>
        <v>0</v>
      </c>
      <c r="D334" s="36">
        <f t="shared" si="96"/>
        <v>0</v>
      </c>
      <c r="E334" s="36">
        <f t="shared" si="97"/>
        <v>0</v>
      </c>
      <c r="F334" s="36">
        <f t="shared" si="98"/>
        <v>0</v>
      </c>
      <c r="G334" s="36">
        <f t="shared" si="99"/>
        <v>9347.42</v>
      </c>
      <c r="H334" s="36">
        <f t="shared" si="100"/>
        <v>0</v>
      </c>
      <c r="I334" s="47">
        <f t="shared" si="101"/>
        <v>0</v>
      </c>
      <c r="J334" s="40"/>
      <c r="K334" s="21">
        <v>0</v>
      </c>
      <c r="L334" s="11">
        <f t="shared" si="102"/>
        <v>0</v>
      </c>
      <c r="M334" s="11">
        <v>0</v>
      </c>
      <c r="N334" s="11">
        <v>0</v>
      </c>
      <c r="O334" s="22">
        <v>0</v>
      </c>
      <c r="P334" s="21">
        <v>0</v>
      </c>
      <c r="Q334" s="11">
        <f t="shared" si="103"/>
        <v>0</v>
      </c>
      <c r="R334" s="11">
        <v>0</v>
      </c>
      <c r="S334" s="11">
        <v>0</v>
      </c>
      <c r="T334" s="22">
        <v>0</v>
      </c>
      <c r="U334" s="21">
        <v>0</v>
      </c>
      <c r="V334" s="11">
        <f t="shared" si="104"/>
        <v>0</v>
      </c>
      <c r="W334" s="11">
        <v>0</v>
      </c>
      <c r="X334" s="22">
        <v>0</v>
      </c>
      <c r="Y334" s="21">
        <v>0</v>
      </c>
      <c r="Z334" s="11">
        <f t="shared" si="105"/>
        <v>0</v>
      </c>
      <c r="AA334" s="11">
        <v>0</v>
      </c>
      <c r="AB334" s="11">
        <v>0</v>
      </c>
      <c r="AC334" s="11">
        <v>0</v>
      </c>
      <c r="AD334" s="22">
        <v>0</v>
      </c>
      <c r="AE334" s="21">
        <v>9347.42</v>
      </c>
      <c r="AF334" s="11">
        <f t="shared" si="106"/>
        <v>0</v>
      </c>
      <c r="AG334" s="11">
        <v>0</v>
      </c>
      <c r="AH334" s="11">
        <v>0</v>
      </c>
      <c r="AI334" s="11">
        <v>0</v>
      </c>
      <c r="AJ334" s="22">
        <v>0</v>
      </c>
      <c r="AK334" s="21">
        <v>0</v>
      </c>
      <c r="AL334" s="11">
        <f t="shared" si="107"/>
        <v>0</v>
      </c>
      <c r="AM334" s="11">
        <v>0</v>
      </c>
      <c r="AN334" s="11">
        <v>0</v>
      </c>
      <c r="AO334" s="11">
        <v>0</v>
      </c>
      <c r="AP334" s="22">
        <v>0</v>
      </c>
      <c r="AQ334" s="21">
        <v>0</v>
      </c>
      <c r="AR334" s="11">
        <f t="shared" si="108"/>
        <v>0</v>
      </c>
      <c r="AS334" s="11">
        <v>0</v>
      </c>
      <c r="AT334" s="11">
        <v>0</v>
      </c>
      <c r="AU334" s="11">
        <v>0</v>
      </c>
      <c r="AV334" s="18">
        <v>0</v>
      </c>
      <c r="AW334" s="58"/>
    </row>
    <row r="335" spans="2:49" hidden="1" outlineLevel="1">
      <c r="B335" s="27" t="s">
        <v>272</v>
      </c>
      <c r="C335" s="21">
        <f t="shared" si="95"/>
        <v>0</v>
      </c>
      <c r="D335" s="36">
        <f t="shared" si="96"/>
        <v>0</v>
      </c>
      <c r="E335" s="36">
        <f t="shared" si="97"/>
        <v>0</v>
      </c>
      <c r="F335" s="36">
        <f t="shared" si="98"/>
        <v>0</v>
      </c>
      <c r="G335" s="36">
        <f t="shared" si="99"/>
        <v>0</v>
      </c>
      <c r="H335" s="36">
        <f t="shared" si="100"/>
        <v>3918.94</v>
      </c>
      <c r="I335" s="47">
        <f t="shared" si="101"/>
        <v>0</v>
      </c>
      <c r="J335" s="40"/>
      <c r="K335" s="21">
        <v>0</v>
      </c>
      <c r="L335" s="11">
        <f t="shared" si="102"/>
        <v>0</v>
      </c>
      <c r="M335" s="11">
        <v>0</v>
      </c>
      <c r="N335" s="11">
        <v>0</v>
      </c>
      <c r="O335" s="22">
        <v>0</v>
      </c>
      <c r="P335" s="21">
        <v>0</v>
      </c>
      <c r="Q335" s="11">
        <f t="shared" si="103"/>
        <v>0</v>
      </c>
      <c r="R335" s="11">
        <v>0</v>
      </c>
      <c r="S335" s="11">
        <v>0</v>
      </c>
      <c r="T335" s="22">
        <v>0</v>
      </c>
      <c r="U335" s="21">
        <v>0</v>
      </c>
      <c r="V335" s="11">
        <f t="shared" si="104"/>
        <v>0</v>
      </c>
      <c r="W335" s="11">
        <v>0</v>
      </c>
      <c r="X335" s="22">
        <v>0</v>
      </c>
      <c r="Y335" s="21">
        <v>0</v>
      </c>
      <c r="Z335" s="11">
        <f t="shared" si="105"/>
        <v>0</v>
      </c>
      <c r="AA335" s="11">
        <v>0</v>
      </c>
      <c r="AB335" s="11">
        <v>0</v>
      </c>
      <c r="AC335" s="11">
        <v>0</v>
      </c>
      <c r="AD335" s="22">
        <v>0</v>
      </c>
      <c r="AE335" s="21">
        <v>0</v>
      </c>
      <c r="AF335" s="11">
        <f t="shared" si="106"/>
        <v>0</v>
      </c>
      <c r="AG335" s="11">
        <v>0</v>
      </c>
      <c r="AH335" s="11">
        <v>0</v>
      </c>
      <c r="AI335" s="11">
        <v>0</v>
      </c>
      <c r="AJ335" s="22">
        <v>0</v>
      </c>
      <c r="AK335" s="21">
        <v>3918.94</v>
      </c>
      <c r="AL335" s="11">
        <f t="shared" si="107"/>
        <v>0</v>
      </c>
      <c r="AM335" s="11">
        <v>0</v>
      </c>
      <c r="AN335" s="11">
        <v>0</v>
      </c>
      <c r="AO335" s="11">
        <v>0</v>
      </c>
      <c r="AP335" s="22">
        <v>0</v>
      </c>
      <c r="AQ335" s="21">
        <v>0</v>
      </c>
      <c r="AR335" s="11">
        <f t="shared" si="108"/>
        <v>0</v>
      </c>
      <c r="AS335" s="11">
        <v>0</v>
      </c>
      <c r="AT335" s="11">
        <v>0</v>
      </c>
      <c r="AU335" s="11">
        <v>0</v>
      </c>
      <c r="AV335" s="18">
        <v>0</v>
      </c>
      <c r="AW335" s="58"/>
    </row>
    <row r="336" spans="2:49" hidden="1" outlineLevel="1">
      <c r="B336" s="27" t="s">
        <v>273</v>
      </c>
      <c r="C336" s="21">
        <f t="shared" si="95"/>
        <v>2.8421709430404007E-14</v>
      </c>
      <c r="D336" s="36">
        <f t="shared" si="96"/>
        <v>0</v>
      </c>
      <c r="E336" s="36">
        <f t="shared" si="97"/>
        <v>0</v>
      </c>
      <c r="F336" s="36">
        <f t="shared" si="98"/>
        <v>0</v>
      </c>
      <c r="G336" s="36">
        <f t="shared" si="99"/>
        <v>0</v>
      </c>
      <c r="H336" s="36">
        <f t="shared" si="100"/>
        <v>0</v>
      </c>
      <c r="I336" s="47">
        <f t="shared" si="101"/>
        <v>0</v>
      </c>
      <c r="J336" s="40"/>
      <c r="K336" s="21">
        <v>2.8421709430404007E-14</v>
      </c>
      <c r="L336" s="11">
        <f t="shared" si="102"/>
        <v>0</v>
      </c>
      <c r="M336" s="11">
        <v>0</v>
      </c>
      <c r="N336" s="11">
        <v>0</v>
      </c>
      <c r="O336" s="22">
        <v>0</v>
      </c>
      <c r="P336" s="21">
        <v>0</v>
      </c>
      <c r="Q336" s="11">
        <f t="shared" si="103"/>
        <v>0</v>
      </c>
      <c r="R336" s="11">
        <v>0</v>
      </c>
      <c r="S336" s="11">
        <v>0</v>
      </c>
      <c r="T336" s="22">
        <v>0</v>
      </c>
      <c r="U336" s="21">
        <v>0</v>
      </c>
      <c r="V336" s="11">
        <f t="shared" si="104"/>
        <v>0</v>
      </c>
      <c r="W336" s="11">
        <v>0</v>
      </c>
      <c r="X336" s="22">
        <v>0</v>
      </c>
      <c r="Y336" s="21">
        <v>0</v>
      </c>
      <c r="Z336" s="11">
        <f t="shared" si="105"/>
        <v>0</v>
      </c>
      <c r="AA336" s="11">
        <v>0</v>
      </c>
      <c r="AB336" s="11">
        <v>0</v>
      </c>
      <c r="AC336" s="11">
        <v>0</v>
      </c>
      <c r="AD336" s="22">
        <v>0</v>
      </c>
      <c r="AE336" s="21">
        <v>0</v>
      </c>
      <c r="AF336" s="11">
        <f t="shared" si="106"/>
        <v>0</v>
      </c>
      <c r="AG336" s="11">
        <v>0</v>
      </c>
      <c r="AH336" s="11">
        <v>0</v>
      </c>
      <c r="AI336" s="11">
        <v>0</v>
      </c>
      <c r="AJ336" s="22">
        <v>0</v>
      </c>
      <c r="AK336" s="21">
        <v>0</v>
      </c>
      <c r="AL336" s="11">
        <f t="shared" si="107"/>
        <v>0</v>
      </c>
      <c r="AM336" s="11">
        <v>0</v>
      </c>
      <c r="AN336" s="11">
        <v>0</v>
      </c>
      <c r="AO336" s="11">
        <v>0</v>
      </c>
      <c r="AP336" s="22">
        <v>0</v>
      </c>
      <c r="AQ336" s="21">
        <v>0</v>
      </c>
      <c r="AR336" s="11">
        <f t="shared" si="108"/>
        <v>0</v>
      </c>
      <c r="AS336" s="11">
        <v>0</v>
      </c>
      <c r="AT336" s="11">
        <v>0</v>
      </c>
      <c r="AU336" s="11">
        <v>0</v>
      </c>
      <c r="AV336" s="18">
        <v>0</v>
      </c>
      <c r="AW336" s="58"/>
    </row>
    <row r="337" spans="2:49" hidden="1" outlineLevel="1">
      <c r="B337" s="27" t="s">
        <v>274</v>
      </c>
      <c r="C337" s="21">
        <f t="shared" si="95"/>
        <v>83697.919999999998</v>
      </c>
      <c r="D337" s="36">
        <f t="shared" si="96"/>
        <v>0</v>
      </c>
      <c r="E337" s="36">
        <f t="shared" si="97"/>
        <v>0</v>
      </c>
      <c r="F337" s="36">
        <f t="shared" si="98"/>
        <v>0</v>
      </c>
      <c r="G337" s="36">
        <f t="shared" si="99"/>
        <v>0</v>
      </c>
      <c r="H337" s="36">
        <f t="shared" si="100"/>
        <v>0</v>
      </c>
      <c r="I337" s="47">
        <f t="shared" si="101"/>
        <v>0</v>
      </c>
      <c r="J337" s="40"/>
      <c r="K337" s="21">
        <v>83697.919999999998</v>
      </c>
      <c r="L337" s="11">
        <f t="shared" si="102"/>
        <v>0</v>
      </c>
      <c r="M337" s="11">
        <v>0</v>
      </c>
      <c r="N337" s="11">
        <v>0</v>
      </c>
      <c r="O337" s="22">
        <v>0</v>
      </c>
      <c r="P337" s="21">
        <v>0</v>
      </c>
      <c r="Q337" s="11">
        <f t="shared" si="103"/>
        <v>0</v>
      </c>
      <c r="R337" s="11">
        <v>0</v>
      </c>
      <c r="S337" s="11">
        <v>0</v>
      </c>
      <c r="T337" s="22">
        <v>0</v>
      </c>
      <c r="U337" s="21">
        <v>0</v>
      </c>
      <c r="V337" s="11">
        <f t="shared" si="104"/>
        <v>0</v>
      </c>
      <c r="W337" s="11">
        <v>0</v>
      </c>
      <c r="X337" s="22">
        <v>0</v>
      </c>
      <c r="Y337" s="21">
        <v>0</v>
      </c>
      <c r="Z337" s="11">
        <f t="shared" si="105"/>
        <v>0</v>
      </c>
      <c r="AA337" s="11">
        <v>0</v>
      </c>
      <c r="AB337" s="11">
        <v>0</v>
      </c>
      <c r="AC337" s="11">
        <v>0</v>
      </c>
      <c r="AD337" s="22">
        <v>0</v>
      </c>
      <c r="AE337" s="21">
        <v>0</v>
      </c>
      <c r="AF337" s="11">
        <f t="shared" si="106"/>
        <v>0</v>
      </c>
      <c r="AG337" s="11">
        <v>0</v>
      </c>
      <c r="AH337" s="11">
        <v>0</v>
      </c>
      <c r="AI337" s="11">
        <v>0</v>
      </c>
      <c r="AJ337" s="22">
        <v>0</v>
      </c>
      <c r="AK337" s="21">
        <v>0</v>
      </c>
      <c r="AL337" s="11">
        <f t="shared" si="107"/>
        <v>0</v>
      </c>
      <c r="AM337" s="11">
        <v>0</v>
      </c>
      <c r="AN337" s="11">
        <v>0</v>
      </c>
      <c r="AO337" s="11">
        <v>0</v>
      </c>
      <c r="AP337" s="22">
        <v>0</v>
      </c>
      <c r="AQ337" s="21">
        <v>0</v>
      </c>
      <c r="AR337" s="11">
        <f t="shared" si="108"/>
        <v>0</v>
      </c>
      <c r="AS337" s="11">
        <v>0</v>
      </c>
      <c r="AT337" s="11">
        <v>0</v>
      </c>
      <c r="AU337" s="11">
        <v>0</v>
      </c>
      <c r="AV337" s="18">
        <v>0</v>
      </c>
      <c r="AW337" s="58"/>
    </row>
    <row r="338" spans="2:49" hidden="1" outlineLevel="1">
      <c r="B338" s="27" t="s">
        <v>275</v>
      </c>
      <c r="C338" s="21">
        <f t="shared" si="95"/>
        <v>0</v>
      </c>
      <c r="D338" s="36">
        <f t="shared" si="96"/>
        <v>4372.5599999999986</v>
      </c>
      <c r="E338" s="36">
        <f t="shared" si="97"/>
        <v>0</v>
      </c>
      <c r="F338" s="36">
        <f t="shared" si="98"/>
        <v>0</v>
      </c>
      <c r="G338" s="36">
        <f t="shared" si="99"/>
        <v>0</v>
      </c>
      <c r="H338" s="36">
        <f t="shared" si="100"/>
        <v>0</v>
      </c>
      <c r="I338" s="47">
        <f t="shared" si="101"/>
        <v>0</v>
      </c>
      <c r="J338" s="40"/>
      <c r="K338" s="21">
        <v>0</v>
      </c>
      <c r="L338" s="11">
        <f t="shared" si="102"/>
        <v>0</v>
      </c>
      <c r="M338" s="11">
        <v>0</v>
      </c>
      <c r="N338" s="11">
        <v>0</v>
      </c>
      <c r="O338" s="22">
        <v>0</v>
      </c>
      <c r="P338" s="21">
        <v>4372.5599999999986</v>
      </c>
      <c r="Q338" s="11">
        <f t="shared" si="103"/>
        <v>0</v>
      </c>
      <c r="R338" s="11">
        <v>0</v>
      </c>
      <c r="S338" s="11">
        <v>0</v>
      </c>
      <c r="T338" s="22">
        <v>0</v>
      </c>
      <c r="U338" s="21">
        <v>0</v>
      </c>
      <c r="V338" s="11">
        <f t="shared" si="104"/>
        <v>0</v>
      </c>
      <c r="W338" s="11">
        <v>0</v>
      </c>
      <c r="X338" s="22">
        <v>0</v>
      </c>
      <c r="Y338" s="21">
        <v>0</v>
      </c>
      <c r="Z338" s="11">
        <f t="shared" si="105"/>
        <v>0</v>
      </c>
      <c r="AA338" s="11">
        <v>0</v>
      </c>
      <c r="AB338" s="11">
        <v>0</v>
      </c>
      <c r="AC338" s="11">
        <v>0</v>
      </c>
      <c r="AD338" s="22">
        <v>0</v>
      </c>
      <c r="AE338" s="21">
        <v>0</v>
      </c>
      <c r="AF338" s="11">
        <f t="shared" si="106"/>
        <v>0</v>
      </c>
      <c r="AG338" s="11">
        <v>0</v>
      </c>
      <c r="AH338" s="11">
        <v>0</v>
      </c>
      <c r="AI338" s="11">
        <v>0</v>
      </c>
      <c r="AJ338" s="22">
        <v>0</v>
      </c>
      <c r="AK338" s="21">
        <v>0</v>
      </c>
      <c r="AL338" s="11">
        <f t="shared" si="107"/>
        <v>0</v>
      </c>
      <c r="AM338" s="11">
        <v>0</v>
      </c>
      <c r="AN338" s="11">
        <v>0</v>
      </c>
      <c r="AO338" s="11">
        <v>0</v>
      </c>
      <c r="AP338" s="22">
        <v>0</v>
      </c>
      <c r="AQ338" s="21">
        <v>0</v>
      </c>
      <c r="AR338" s="11">
        <f t="shared" si="108"/>
        <v>0</v>
      </c>
      <c r="AS338" s="11">
        <v>0</v>
      </c>
      <c r="AT338" s="11">
        <v>0</v>
      </c>
      <c r="AU338" s="11">
        <v>0</v>
      </c>
      <c r="AV338" s="18">
        <v>0</v>
      </c>
      <c r="AW338" s="58"/>
    </row>
    <row r="339" spans="2:49" hidden="1" outlineLevel="1">
      <c r="B339" s="27" t="s">
        <v>276</v>
      </c>
      <c r="C339" s="21">
        <f t="shared" si="95"/>
        <v>0</v>
      </c>
      <c r="D339" s="36">
        <f t="shared" si="96"/>
        <v>0</v>
      </c>
      <c r="E339" s="36">
        <f t="shared" si="97"/>
        <v>0</v>
      </c>
      <c r="F339" s="36">
        <f t="shared" si="98"/>
        <v>89976.54</v>
      </c>
      <c r="G339" s="36">
        <f t="shared" si="99"/>
        <v>7136.2099999999991</v>
      </c>
      <c r="H339" s="36">
        <f t="shared" si="100"/>
        <v>0</v>
      </c>
      <c r="I339" s="47">
        <f t="shared" si="101"/>
        <v>0</v>
      </c>
      <c r="J339" s="40"/>
      <c r="K339" s="21">
        <v>0</v>
      </c>
      <c r="L339" s="11">
        <f t="shared" si="102"/>
        <v>0</v>
      </c>
      <c r="M339" s="11">
        <v>0</v>
      </c>
      <c r="N339" s="11">
        <v>0</v>
      </c>
      <c r="O339" s="22">
        <v>0</v>
      </c>
      <c r="P339" s="21">
        <v>0</v>
      </c>
      <c r="Q339" s="11">
        <f t="shared" si="103"/>
        <v>0</v>
      </c>
      <c r="R339" s="11">
        <v>0</v>
      </c>
      <c r="S339" s="11">
        <v>0</v>
      </c>
      <c r="T339" s="22">
        <v>0</v>
      </c>
      <c r="U339" s="21">
        <v>0</v>
      </c>
      <c r="V339" s="11">
        <f t="shared" si="104"/>
        <v>0</v>
      </c>
      <c r="W339" s="11">
        <v>0</v>
      </c>
      <c r="X339" s="22">
        <v>0</v>
      </c>
      <c r="Y339" s="21">
        <v>89976.54</v>
      </c>
      <c r="Z339" s="11">
        <f t="shared" si="105"/>
        <v>0</v>
      </c>
      <c r="AA339" s="11">
        <v>0</v>
      </c>
      <c r="AB339" s="11">
        <v>0</v>
      </c>
      <c r="AC339" s="11">
        <v>0</v>
      </c>
      <c r="AD339" s="22">
        <v>0</v>
      </c>
      <c r="AE339" s="21">
        <v>7136.2099999999991</v>
      </c>
      <c r="AF339" s="11">
        <f t="shared" si="106"/>
        <v>0</v>
      </c>
      <c r="AG339" s="11">
        <v>0</v>
      </c>
      <c r="AH339" s="11">
        <v>0</v>
      </c>
      <c r="AI339" s="11">
        <v>0</v>
      </c>
      <c r="AJ339" s="22">
        <v>0</v>
      </c>
      <c r="AK339" s="21">
        <v>0</v>
      </c>
      <c r="AL339" s="11">
        <f t="shared" si="107"/>
        <v>0</v>
      </c>
      <c r="AM339" s="11">
        <v>0</v>
      </c>
      <c r="AN339" s="11">
        <v>0</v>
      </c>
      <c r="AO339" s="11">
        <v>0</v>
      </c>
      <c r="AP339" s="22">
        <v>0</v>
      </c>
      <c r="AQ339" s="21">
        <v>0</v>
      </c>
      <c r="AR339" s="11">
        <f t="shared" si="108"/>
        <v>0</v>
      </c>
      <c r="AS339" s="11">
        <v>0</v>
      </c>
      <c r="AT339" s="11">
        <v>0</v>
      </c>
      <c r="AU339" s="11">
        <v>0</v>
      </c>
      <c r="AV339" s="18">
        <v>0</v>
      </c>
      <c r="AW339" s="58"/>
    </row>
    <row r="340" spans="2:49" hidden="1" outlineLevel="1">
      <c r="B340" s="27" t="s">
        <v>277</v>
      </c>
      <c r="C340" s="21">
        <f t="shared" si="95"/>
        <v>0</v>
      </c>
      <c r="D340" s="36">
        <f t="shared" si="96"/>
        <v>0</v>
      </c>
      <c r="E340" s="36">
        <f t="shared" si="97"/>
        <v>0</v>
      </c>
      <c r="F340" s="36">
        <f t="shared" si="98"/>
        <v>0</v>
      </c>
      <c r="G340" s="36">
        <f t="shared" si="99"/>
        <v>70568.81</v>
      </c>
      <c r="H340" s="36">
        <f t="shared" si="100"/>
        <v>0</v>
      </c>
      <c r="I340" s="47">
        <f t="shared" si="101"/>
        <v>0</v>
      </c>
      <c r="J340" s="40"/>
      <c r="K340" s="21">
        <v>0</v>
      </c>
      <c r="L340" s="11">
        <f t="shared" si="102"/>
        <v>0</v>
      </c>
      <c r="M340" s="11">
        <v>0</v>
      </c>
      <c r="N340" s="11">
        <v>0</v>
      </c>
      <c r="O340" s="22">
        <v>0</v>
      </c>
      <c r="P340" s="21">
        <v>0</v>
      </c>
      <c r="Q340" s="11">
        <f t="shared" si="103"/>
        <v>0</v>
      </c>
      <c r="R340" s="11">
        <v>0</v>
      </c>
      <c r="S340" s="11">
        <v>0</v>
      </c>
      <c r="T340" s="22">
        <v>0</v>
      </c>
      <c r="U340" s="21">
        <v>0</v>
      </c>
      <c r="V340" s="11">
        <f t="shared" si="104"/>
        <v>0</v>
      </c>
      <c r="W340" s="11">
        <v>0</v>
      </c>
      <c r="X340" s="22">
        <v>0</v>
      </c>
      <c r="Y340" s="21">
        <v>0</v>
      </c>
      <c r="Z340" s="11">
        <f t="shared" si="105"/>
        <v>0</v>
      </c>
      <c r="AA340" s="11">
        <v>0</v>
      </c>
      <c r="AB340" s="11">
        <v>0</v>
      </c>
      <c r="AC340" s="11">
        <v>0</v>
      </c>
      <c r="AD340" s="22">
        <v>0</v>
      </c>
      <c r="AE340" s="21">
        <v>70568.81</v>
      </c>
      <c r="AF340" s="11">
        <f t="shared" si="106"/>
        <v>0</v>
      </c>
      <c r="AG340" s="11">
        <v>0</v>
      </c>
      <c r="AH340" s="11">
        <v>0</v>
      </c>
      <c r="AI340" s="11">
        <v>0</v>
      </c>
      <c r="AJ340" s="22">
        <v>0</v>
      </c>
      <c r="AK340" s="21">
        <v>0</v>
      </c>
      <c r="AL340" s="11">
        <f t="shared" si="107"/>
        <v>0</v>
      </c>
      <c r="AM340" s="11">
        <v>0</v>
      </c>
      <c r="AN340" s="11">
        <v>0</v>
      </c>
      <c r="AO340" s="11">
        <v>0</v>
      </c>
      <c r="AP340" s="22">
        <v>0</v>
      </c>
      <c r="AQ340" s="21">
        <v>0</v>
      </c>
      <c r="AR340" s="11">
        <f t="shared" si="108"/>
        <v>0</v>
      </c>
      <c r="AS340" s="11">
        <v>0</v>
      </c>
      <c r="AT340" s="11">
        <v>0</v>
      </c>
      <c r="AU340" s="11">
        <v>0</v>
      </c>
      <c r="AV340" s="18">
        <v>0</v>
      </c>
      <c r="AW340" s="58"/>
    </row>
    <row r="341" spans="2:49" hidden="1" outlineLevel="1">
      <c r="B341" s="27" t="s">
        <v>278</v>
      </c>
      <c r="C341" s="21">
        <f t="shared" si="95"/>
        <v>0</v>
      </c>
      <c r="D341" s="36">
        <f t="shared" si="96"/>
        <v>0</v>
      </c>
      <c r="E341" s="36">
        <f t="shared" si="97"/>
        <v>0</v>
      </c>
      <c r="F341" s="36">
        <f t="shared" si="98"/>
        <v>44595.990000000005</v>
      </c>
      <c r="G341" s="36">
        <f t="shared" si="99"/>
        <v>809.15</v>
      </c>
      <c r="H341" s="36">
        <f t="shared" si="100"/>
        <v>0</v>
      </c>
      <c r="I341" s="47">
        <f t="shared" si="101"/>
        <v>0</v>
      </c>
      <c r="J341" s="40"/>
      <c r="K341" s="21">
        <v>0</v>
      </c>
      <c r="L341" s="11">
        <f t="shared" si="102"/>
        <v>0</v>
      </c>
      <c r="M341" s="11">
        <v>0</v>
      </c>
      <c r="N341" s="11">
        <v>0</v>
      </c>
      <c r="O341" s="22">
        <v>0</v>
      </c>
      <c r="P341" s="21">
        <v>0</v>
      </c>
      <c r="Q341" s="11">
        <f t="shared" si="103"/>
        <v>0</v>
      </c>
      <c r="R341" s="11">
        <v>0</v>
      </c>
      <c r="S341" s="11">
        <v>0</v>
      </c>
      <c r="T341" s="22">
        <v>0</v>
      </c>
      <c r="U341" s="21">
        <v>0</v>
      </c>
      <c r="V341" s="11">
        <f t="shared" si="104"/>
        <v>0</v>
      </c>
      <c r="W341" s="11">
        <v>0</v>
      </c>
      <c r="X341" s="22">
        <v>0</v>
      </c>
      <c r="Y341" s="21">
        <v>44595.990000000005</v>
      </c>
      <c r="Z341" s="11">
        <f t="shared" si="105"/>
        <v>0</v>
      </c>
      <c r="AA341" s="11">
        <v>0</v>
      </c>
      <c r="AB341" s="11">
        <v>0</v>
      </c>
      <c r="AC341" s="11">
        <v>0</v>
      </c>
      <c r="AD341" s="22">
        <v>0</v>
      </c>
      <c r="AE341" s="21">
        <v>809.15</v>
      </c>
      <c r="AF341" s="11">
        <f t="shared" si="106"/>
        <v>0</v>
      </c>
      <c r="AG341" s="11">
        <v>0</v>
      </c>
      <c r="AH341" s="11">
        <v>0</v>
      </c>
      <c r="AI341" s="11">
        <v>0</v>
      </c>
      <c r="AJ341" s="22">
        <v>0</v>
      </c>
      <c r="AK341" s="21">
        <v>0</v>
      </c>
      <c r="AL341" s="11">
        <f t="shared" si="107"/>
        <v>0</v>
      </c>
      <c r="AM341" s="11">
        <v>0</v>
      </c>
      <c r="AN341" s="11">
        <v>0</v>
      </c>
      <c r="AO341" s="11">
        <v>0</v>
      </c>
      <c r="AP341" s="22">
        <v>0</v>
      </c>
      <c r="AQ341" s="21">
        <v>0</v>
      </c>
      <c r="AR341" s="11">
        <f t="shared" si="108"/>
        <v>0</v>
      </c>
      <c r="AS341" s="11">
        <v>0</v>
      </c>
      <c r="AT341" s="11">
        <v>0</v>
      </c>
      <c r="AU341" s="11">
        <v>0</v>
      </c>
      <c r="AV341" s="18">
        <v>0</v>
      </c>
      <c r="AW341" s="58"/>
    </row>
    <row r="342" spans="2:49" hidden="1" outlineLevel="1">
      <c r="B342" s="27" t="s">
        <v>279</v>
      </c>
      <c r="C342" s="21">
        <f t="shared" si="95"/>
        <v>0</v>
      </c>
      <c r="D342" s="36">
        <f t="shared" si="96"/>
        <v>0</v>
      </c>
      <c r="E342" s="36">
        <f t="shared" si="97"/>
        <v>0</v>
      </c>
      <c r="F342" s="36">
        <f t="shared" si="98"/>
        <v>0</v>
      </c>
      <c r="G342" s="36">
        <f t="shared" si="99"/>
        <v>34374.269999999997</v>
      </c>
      <c r="H342" s="36">
        <f t="shared" si="100"/>
        <v>0</v>
      </c>
      <c r="I342" s="47">
        <f t="shared" si="101"/>
        <v>0</v>
      </c>
      <c r="J342" s="40"/>
      <c r="K342" s="21">
        <v>0</v>
      </c>
      <c r="L342" s="11">
        <f t="shared" si="102"/>
        <v>0</v>
      </c>
      <c r="M342" s="11">
        <v>0</v>
      </c>
      <c r="N342" s="11">
        <v>0</v>
      </c>
      <c r="O342" s="22">
        <v>0</v>
      </c>
      <c r="P342" s="21">
        <v>0</v>
      </c>
      <c r="Q342" s="11">
        <f t="shared" si="103"/>
        <v>0</v>
      </c>
      <c r="R342" s="11">
        <v>0</v>
      </c>
      <c r="S342" s="11">
        <v>0</v>
      </c>
      <c r="T342" s="22">
        <v>0</v>
      </c>
      <c r="U342" s="21">
        <v>0</v>
      </c>
      <c r="V342" s="11">
        <f t="shared" si="104"/>
        <v>0</v>
      </c>
      <c r="W342" s="11">
        <v>0</v>
      </c>
      <c r="X342" s="22">
        <v>0</v>
      </c>
      <c r="Y342" s="21">
        <v>0</v>
      </c>
      <c r="Z342" s="11">
        <f t="shared" si="105"/>
        <v>0</v>
      </c>
      <c r="AA342" s="11">
        <v>0</v>
      </c>
      <c r="AB342" s="11">
        <v>0</v>
      </c>
      <c r="AC342" s="11">
        <v>0</v>
      </c>
      <c r="AD342" s="22">
        <v>0</v>
      </c>
      <c r="AE342" s="21">
        <v>34374.269999999997</v>
      </c>
      <c r="AF342" s="11">
        <f t="shared" si="106"/>
        <v>0</v>
      </c>
      <c r="AG342" s="11">
        <v>0</v>
      </c>
      <c r="AH342" s="11">
        <v>0</v>
      </c>
      <c r="AI342" s="11">
        <v>0</v>
      </c>
      <c r="AJ342" s="22">
        <v>0</v>
      </c>
      <c r="AK342" s="21">
        <v>0</v>
      </c>
      <c r="AL342" s="11">
        <f t="shared" si="107"/>
        <v>0</v>
      </c>
      <c r="AM342" s="11">
        <v>0</v>
      </c>
      <c r="AN342" s="11">
        <v>0</v>
      </c>
      <c r="AO342" s="11">
        <v>0</v>
      </c>
      <c r="AP342" s="22">
        <v>0</v>
      </c>
      <c r="AQ342" s="21">
        <v>0</v>
      </c>
      <c r="AR342" s="11">
        <f t="shared" si="108"/>
        <v>0</v>
      </c>
      <c r="AS342" s="11">
        <v>0</v>
      </c>
      <c r="AT342" s="11">
        <v>0</v>
      </c>
      <c r="AU342" s="11">
        <v>0</v>
      </c>
      <c r="AV342" s="18">
        <v>0</v>
      </c>
      <c r="AW342" s="58"/>
    </row>
    <row r="343" spans="2:49" hidden="1" outlineLevel="1">
      <c r="B343" s="27" t="s">
        <v>280</v>
      </c>
      <c r="C343" s="21">
        <f t="shared" si="95"/>
        <v>0</v>
      </c>
      <c r="D343" s="36">
        <f t="shared" si="96"/>
        <v>0</v>
      </c>
      <c r="E343" s="36">
        <f t="shared" si="97"/>
        <v>0</v>
      </c>
      <c r="F343" s="36">
        <f t="shared" si="98"/>
        <v>0</v>
      </c>
      <c r="G343" s="36">
        <f t="shared" si="99"/>
        <v>0</v>
      </c>
      <c r="H343" s="36">
        <f t="shared" si="100"/>
        <v>16771.340000000004</v>
      </c>
      <c r="I343" s="47">
        <f t="shared" si="101"/>
        <v>0</v>
      </c>
      <c r="J343" s="40"/>
      <c r="K343" s="21">
        <v>0</v>
      </c>
      <c r="L343" s="11">
        <f t="shared" si="102"/>
        <v>0</v>
      </c>
      <c r="M343" s="11">
        <v>0</v>
      </c>
      <c r="N343" s="11">
        <v>0</v>
      </c>
      <c r="O343" s="22">
        <v>0</v>
      </c>
      <c r="P343" s="21">
        <v>0</v>
      </c>
      <c r="Q343" s="11">
        <f t="shared" si="103"/>
        <v>0</v>
      </c>
      <c r="R343" s="11">
        <v>0</v>
      </c>
      <c r="S343" s="11">
        <v>0</v>
      </c>
      <c r="T343" s="22">
        <v>0</v>
      </c>
      <c r="U343" s="21">
        <v>0</v>
      </c>
      <c r="V343" s="11">
        <f t="shared" si="104"/>
        <v>0</v>
      </c>
      <c r="W343" s="11">
        <v>0</v>
      </c>
      <c r="X343" s="22">
        <v>0</v>
      </c>
      <c r="Y343" s="21">
        <v>0</v>
      </c>
      <c r="Z343" s="11">
        <f t="shared" si="105"/>
        <v>0</v>
      </c>
      <c r="AA343" s="11">
        <v>0</v>
      </c>
      <c r="AB343" s="11">
        <v>0</v>
      </c>
      <c r="AC343" s="11">
        <v>0</v>
      </c>
      <c r="AD343" s="22">
        <v>0</v>
      </c>
      <c r="AE343" s="21">
        <v>0</v>
      </c>
      <c r="AF343" s="11">
        <f t="shared" si="106"/>
        <v>0</v>
      </c>
      <c r="AG343" s="11">
        <v>0</v>
      </c>
      <c r="AH343" s="11">
        <v>0</v>
      </c>
      <c r="AI343" s="11">
        <v>0</v>
      </c>
      <c r="AJ343" s="22">
        <v>0</v>
      </c>
      <c r="AK343" s="21">
        <v>16771.340000000004</v>
      </c>
      <c r="AL343" s="11">
        <f t="shared" si="107"/>
        <v>0</v>
      </c>
      <c r="AM343" s="11">
        <v>0</v>
      </c>
      <c r="AN343" s="11">
        <v>0</v>
      </c>
      <c r="AO343" s="11">
        <v>0</v>
      </c>
      <c r="AP343" s="22">
        <v>0</v>
      </c>
      <c r="AQ343" s="21">
        <v>0</v>
      </c>
      <c r="AR343" s="11">
        <f t="shared" si="108"/>
        <v>0</v>
      </c>
      <c r="AS343" s="11">
        <v>0</v>
      </c>
      <c r="AT343" s="11">
        <v>0</v>
      </c>
      <c r="AU343" s="11">
        <v>0</v>
      </c>
      <c r="AV343" s="18">
        <v>0</v>
      </c>
      <c r="AW343" s="58"/>
    </row>
    <row r="344" spans="2:49" hidden="1" outlineLevel="1">
      <c r="B344" s="27" t="s">
        <v>281</v>
      </c>
      <c r="C344" s="21">
        <f t="shared" si="95"/>
        <v>0</v>
      </c>
      <c r="D344" s="36">
        <f t="shared" si="96"/>
        <v>0</v>
      </c>
      <c r="E344" s="36">
        <f t="shared" si="97"/>
        <v>0</v>
      </c>
      <c r="F344" s="36">
        <f t="shared" si="98"/>
        <v>-23256.989999999998</v>
      </c>
      <c r="G344" s="36">
        <f t="shared" si="99"/>
        <v>15277.570000000002</v>
      </c>
      <c r="H344" s="36">
        <f t="shared" si="100"/>
        <v>0</v>
      </c>
      <c r="I344" s="47">
        <f t="shared" si="101"/>
        <v>0</v>
      </c>
      <c r="J344" s="40"/>
      <c r="K344" s="21">
        <v>0</v>
      </c>
      <c r="L344" s="11">
        <f t="shared" si="102"/>
        <v>0</v>
      </c>
      <c r="M344" s="11">
        <v>0</v>
      </c>
      <c r="N344" s="11">
        <v>0</v>
      </c>
      <c r="O344" s="22">
        <v>0</v>
      </c>
      <c r="P344" s="21">
        <v>0</v>
      </c>
      <c r="Q344" s="11">
        <f t="shared" si="103"/>
        <v>0</v>
      </c>
      <c r="R344" s="11">
        <v>0</v>
      </c>
      <c r="S344" s="11">
        <v>0</v>
      </c>
      <c r="T344" s="22">
        <v>0</v>
      </c>
      <c r="U344" s="21">
        <v>0</v>
      </c>
      <c r="V344" s="11">
        <f t="shared" si="104"/>
        <v>0</v>
      </c>
      <c r="W344" s="11">
        <v>0</v>
      </c>
      <c r="X344" s="22">
        <v>0</v>
      </c>
      <c r="Y344" s="21">
        <v>-23256.989999999998</v>
      </c>
      <c r="Z344" s="11">
        <f t="shared" si="105"/>
        <v>0</v>
      </c>
      <c r="AA344" s="11">
        <v>0</v>
      </c>
      <c r="AB344" s="11">
        <v>0</v>
      </c>
      <c r="AC344" s="11">
        <v>0</v>
      </c>
      <c r="AD344" s="22">
        <v>0</v>
      </c>
      <c r="AE344" s="21">
        <v>15277.570000000002</v>
      </c>
      <c r="AF344" s="11">
        <f t="shared" si="106"/>
        <v>0</v>
      </c>
      <c r="AG344" s="11">
        <v>0</v>
      </c>
      <c r="AH344" s="11">
        <v>0</v>
      </c>
      <c r="AI344" s="11">
        <v>0</v>
      </c>
      <c r="AJ344" s="22">
        <v>0</v>
      </c>
      <c r="AK344" s="21">
        <v>0</v>
      </c>
      <c r="AL344" s="11">
        <f t="shared" si="107"/>
        <v>0</v>
      </c>
      <c r="AM344" s="11">
        <v>0</v>
      </c>
      <c r="AN344" s="11">
        <v>0</v>
      </c>
      <c r="AO344" s="11">
        <v>0</v>
      </c>
      <c r="AP344" s="22">
        <v>0</v>
      </c>
      <c r="AQ344" s="21">
        <v>0</v>
      </c>
      <c r="AR344" s="11">
        <f t="shared" si="108"/>
        <v>0</v>
      </c>
      <c r="AS344" s="11">
        <v>0</v>
      </c>
      <c r="AT344" s="11">
        <v>0</v>
      </c>
      <c r="AU344" s="11">
        <v>0</v>
      </c>
      <c r="AV344" s="18">
        <v>0</v>
      </c>
      <c r="AW344" s="58"/>
    </row>
    <row r="345" spans="2:49" hidden="1" outlineLevel="1">
      <c r="B345" s="27" t="s">
        <v>282</v>
      </c>
      <c r="C345" s="21">
        <f t="shared" si="95"/>
        <v>0</v>
      </c>
      <c r="D345" s="36">
        <f t="shared" si="96"/>
        <v>0</v>
      </c>
      <c r="E345" s="36">
        <f t="shared" si="97"/>
        <v>0</v>
      </c>
      <c r="F345" s="36">
        <f t="shared" si="98"/>
        <v>0</v>
      </c>
      <c r="G345" s="36">
        <f t="shared" si="99"/>
        <v>0</v>
      </c>
      <c r="H345" s="36">
        <f t="shared" si="100"/>
        <v>10781.220000000001</v>
      </c>
      <c r="I345" s="47">
        <f t="shared" si="101"/>
        <v>0</v>
      </c>
      <c r="J345" s="40"/>
      <c r="K345" s="21">
        <v>0</v>
      </c>
      <c r="L345" s="11">
        <f t="shared" si="102"/>
        <v>0</v>
      </c>
      <c r="M345" s="11">
        <v>0</v>
      </c>
      <c r="N345" s="11">
        <v>0</v>
      </c>
      <c r="O345" s="22">
        <v>0</v>
      </c>
      <c r="P345" s="21">
        <v>0</v>
      </c>
      <c r="Q345" s="11">
        <f t="shared" si="103"/>
        <v>0</v>
      </c>
      <c r="R345" s="11">
        <v>0</v>
      </c>
      <c r="S345" s="11">
        <v>0</v>
      </c>
      <c r="T345" s="22">
        <v>0</v>
      </c>
      <c r="U345" s="21">
        <v>0</v>
      </c>
      <c r="V345" s="11">
        <f t="shared" si="104"/>
        <v>0</v>
      </c>
      <c r="W345" s="11">
        <v>0</v>
      </c>
      <c r="X345" s="22">
        <v>0</v>
      </c>
      <c r="Y345" s="21">
        <v>0</v>
      </c>
      <c r="Z345" s="11">
        <f t="shared" si="105"/>
        <v>0</v>
      </c>
      <c r="AA345" s="11">
        <v>0</v>
      </c>
      <c r="AB345" s="11">
        <v>0</v>
      </c>
      <c r="AC345" s="11">
        <v>0</v>
      </c>
      <c r="AD345" s="22">
        <v>0</v>
      </c>
      <c r="AE345" s="21">
        <v>0</v>
      </c>
      <c r="AF345" s="11">
        <f t="shared" si="106"/>
        <v>0</v>
      </c>
      <c r="AG345" s="11">
        <v>0</v>
      </c>
      <c r="AH345" s="11">
        <v>0</v>
      </c>
      <c r="AI345" s="11">
        <v>0</v>
      </c>
      <c r="AJ345" s="22">
        <v>0</v>
      </c>
      <c r="AK345" s="21">
        <v>10781.220000000001</v>
      </c>
      <c r="AL345" s="11">
        <f t="shared" si="107"/>
        <v>0</v>
      </c>
      <c r="AM345" s="11">
        <v>0</v>
      </c>
      <c r="AN345" s="11">
        <v>0</v>
      </c>
      <c r="AO345" s="11">
        <v>0</v>
      </c>
      <c r="AP345" s="22">
        <v>0</v>
      </c>
      <c r="AQ345" s="21">
        <v>0</v>
      </c>
      <c r="AR345" s="11">
        <f t="shared" si="108"/>
        <v>0</v>
      </c>
      <c r="AS345" s="11">
        <v>0</v>
      </c>
      <c r="AT345" s="11">
        <v>0</v>
      </c>
      <c r="AU345" s="11">
        <v>0</v>
      </c>
      <c r="AV345" s="18">
        <v>0</v>
      </c>
      <c r="AW345" s="58"/>
    </row>
    <row r="346" spans="2:49" hidden="1" outlineLevel="1">
      <c r="B346" s="27" t="s">
        <v>283</v>
      </c>
      <c r="C346" s="21">
        <f t="shared" si="95"/>
        <v>0</v>
      </c>
      <c r="D346" s="36">
        <f t="shared" si="96"/>
        <v>0</v>
      </c>
      <c r="E346" s="36">
        <f t="shared" si="97"/>
        <v>0</v>
      </c>
      <c r="F346" s="36">
        <f t="shared" si="98"/>
        <v>-3869.0899999999997</v>
      </c>
      <c r="G346" s="36">
        <f t="shared" si="99"/>
        <v>3981.25</v>
      </c>
      <c r="H346" s="36">
        <f t="shared" si="100"/>
        <v>0</v>
      </c>
      <c r="I346" s="47">
        <f t="shared" si="101"/>
        <v>0</v>
      </c>
      <c r="J346" s="40"/>
      <c r="K346" s="21">
        <v>0</v>
      </c>
      <c r="L346" s="11">
        <f t="shared" si="102"/>
        <v>0</v>
      </c>
      <c r="M346" s="11">
        <v>0</v>
      </c>
      <c r="N346" s="11">
        <v>0</v>
      </c>
      <c r="O346" s="22">
        <v>0</v>
      </c>
      <c r="P346" s="21">
        <v>0</v>
      </c>
      <c r="Q346" s="11">
        <f t="shared" si="103"/>
        <v>0</v>
      </c>
      <c r="R346" s="11">
        <v>0</v>
      </c>
      <c r="S346" s="11">
        <v>0</v>
      </c>
      <c r="T346" s="22">
        <v>0</v>
      </c>
      <c r="U346" s="21">
        <v>0</v>
      </c>
      <c r="V346" s="11">
        <f t="shared" si="104"/>
        <v>0</v>
      </c>
      <c r="W346" s="11">
        <v>0</v>
      </c>
      <c r="X346" s="22">
        <v>0</v>
      </c>
      <c r="Y346" s="21">
        <v>-3869.0899999999997</v>
      </c>
      <c r="Z346" s="11">
        <f t="shared" si="105"/>
        <v>0</v>
      </c>
      <c r="AA346" s="11">
        <v>0</v>
      </c>
      <c r="AB346" s="11">
        <v>0</v>
      </c>
      <c r="AC346" s="11">
        <v>0</v>
      </c>
      <c r="AD346" s="22">
        <v>0</v>
      </c>
      <c r="AE346" s="21">
        <v>3981.25</v>
      </c>
      <c r="AF346" s="11">
        <f t="shared" si="106"/>
        <v>0</v>
      </c>
      <c r="AG346" s="11">
        <v>0</v>
      </c>
      <c r="AH346" s="11">
        <v>0</v>
      </c>
      <c r="AI346" s="11">
        <v>0</v>
      </c>
      <c r="AJ346" s="22">
        <v>0</v>
      </c>
      <c r="AK346" s="21">
        <v>0</v>
      </c>
      <c r="AL346" s="11">
        <f t="shared" si="107"/>
        <v>0</v>
      </c>
      <c r="AM346" s="11">
        <v>0</v>
      </c>
      <c r="AN346" s="11">
        <v>0</v>
      </c>
      <c r="AO346" s="11">
        <v>0</v>
      </c>
      <c r="AP346" s="22">
        <v>0</v>
      </c>
      <c r="AQ346" s="21">
        <v>0</v>
      </c>
      <c r="AR346" s="11">
        <f t="shared" si="108"/>
        <v>0</v>
      </c>
      <c r="AS346" s="11">
        <v>0</v>
      </c>
      <c r="AT346" s="11">
        <v>0</v>
      </c>
      <c r="AU346" s="11">
        <v>0</v>
      </c>
      <c r="AV346" s="18">
        <v>0</v>
      </c>
      <c r="AW346" s="58"/>
    </row>
    <row r="347" spans="2:49" hidden="1" outlineLevel="1">
      <c r="B347" s="27" t="s">
        <v>284</v>
      </c>
      <c r="C347" s="21">
        <f t="shared" ref="C347:C399" si="109">SUM(K347:L347)</f>
        <v>0</v>
      </c>
      <c r="D347" s="36">
        <f t="shared" ref="D347:D399" si="110">SUM(P347:Q347)</f>
        <v>0</v>
      </c>
      <c r="E347" s="36">
        <f t="shared" ref="E347:E399" si="111">SUM(U347:V347)</f>
        <v>0</v>
      </c>
      <c r="F347" s="36">
        <f t="shared" ref="F347:F399" si="112">SUM(Y347:Z347)</f>
        <v>0</v>
      </c>
      <c r="G347" s="36">
        <f t="shared" ref="G347:G399" si="113">SUM(AE347:AF347)</f>
        <v>0</v>
      </c>
      <c r="H347" s="36">
        <f t="shared" ref="H347:H399" si="114">SUM(AK347:AL347)</f>
        <v>9475.84</v>
      </c>
      <c r="I347" s="47">
        <f t="shared" ref="I347:I399" si="115">SUM(AQ347:AR347)</f>
        <v>0</v>
      </c>
      <c r="J347" s="40"/>
      <c r="K347" s="21">
        <v>0</v>
      </c>
      <c r="L347" s="11">
        <f t="shared" ref="L347:L399" si="116">SUM(M347:O347)</f>
        <v>0</v>
      </c>
      <c r="M347" s="11">
        <v>0</v>
      </c>
      <c r="N347" s="11">
        <v>0</v>
      </c>
      <c r="O347" s="22">
        <v>0</v>
      </c>
      <c r="P347" s="21">
        <v>0</v>
      </c>
      <c r="Q347" s="11">
        <f t="shared" ref="Q347:Q399" si="117">SUM(R347:T347)</f>
        <v>0</v>
      </c>
      <c r="R347" s="11">
        <v>0</v>
      </c>
      <c r="S347" s="11">
        <v>0</v>
      </c>
      <c r="T347" s="22">
        <v>0</v>
      </c>
      <c r="U347" s="21">
        <v>0</v>
      </c>
      <c r="V347" s="11">
        <f t="shared" ref="V347:V399" si="118">SUM(W347:X347)</f>
        <v>0</v>
      </c>
      <c r="W347" s="11">
        <v>0</v>
      </c>
      <c r="X347" s="22">
        <v>0</v>
      </c>
      <c r="Y347" s="21">
        <v>0</v>
      </c>
      <c r="Z347" s="11">
        <f t="shared" ref="Z347:Z399" si="119">SUM(AA347:AD347)</f>
        <v>0</v>
      </c>
      <c r="AA347" s="11">
        <v>0</v>
      </c>
      <c r="AB347" s="11">
        <v>0</v>
      </c>
      <c r="AC347" s="11">
        <v>0</v>
      </c>
      <c r="AD347" s="22">
        <v>0</v>
      </c>
      <c r="AE347" s="21">
        <v>0</v>
      </c>
      <c r="AF347" s="11">
        <f t="shared" ref="AF347:AF399" si="120">SUM(AG347:AJ347)</f>
        <v>0</v>
      </c>
      <c r="AG347" s="11">
        <v>0</v>
      </c>
      <c r="AH347" s="11">
        <v>0</v>
      </c>
      <c r="AI347" s="11">
        <v>0</v>
      </c>
      <c r="AJ347" s="22">
        <v>0</v>
      </c>
      <c r="AK347" s="21">
        <v>9475.84</v>
      </c>
      <c r="AL347" s="11">
        <f t="shared" ref="AL347:AL399" si="121">SUM(AM347:AP347)</f>
        <v>0</v>
      </c>
      <c r="AM347" s="11">
        <v>0</v>
      </c>
      <c r="AN347" s="11">
        <v>0</v>
      </c>
      <c r="AO347" s="11">
        <v>0</v>
      </c>
      <c r="AP347" s="22">
        <v>0</v>
      </c>
      <c r="AQ347" s="21">
        <v>0</v>
      </c>
      <c r="AR347" s="11">
        <f t="shared" ref="AR347:AR399" si="122">SUM(AS347:AV347)</f>
        <v>0</v>
      </c>
      <c r="AS347" s="11">
        <v>0</v>
      </c>
      <c r="AT347" s="11">
        <v>0</v>
      </c>
      <c r="AU347" s="11">
        <v>0</v>
      </c>
      <c r="AV347" s="18">
        <v>0</v>
      </c>
      <c r="AW347" s="58"/>
    </row>
    <row r="348" spans="2:49" hidden="1" outlineLevel="1">
      <c r="B348" s="27" t="s">
        <v>285</v>
      </c>
      <c r="C348" s="21">
        <f t="shared" si="109"/>
        <v>0</v>
      </c>
      <c r="D348" s="36">
        <f t="shared" si="110"/>
        <v>0</v>
      </c>
      <c r="E348" s="36">
        <f t="shared" si="111"/>
        <v>0</v>
      </c>
      <c r="F348" s="36">
        <f t="shared" si="112"/>
        <v>24495.31</v>
      </c>
      <c r="G348" s="36">
        <f t="shared" si="113"/>
        <v>0</v>
      </c>
      <c r="H348" s="36">
        <f t="shared" si="114"/>
        <v>0</v>
      </c>
      <c r="I348" s="47">
        <f t="shared" si="115"/>
        <v>0</v>
      </c>
      <c r="J348" s="40"/>
      <c r="K348" s="21">
        <v>0</v>
      </c>
      <c r="L348" s="11">
        <f t="shared" si="116"/>
        <v>0</v>
      </c>
      <c r="M348" s="11">
        <v>0</v>
      </c>
      <c r="N348" s="11">
        <v>0</v>
      </c>
      <c r="O348" s="22">
        <v>0</v>
      </c>
      <c r="P348" s="21">
        <v>0</v>
      </c>
      <c r="Q348" s="11">
        <f t="shared" si="117"/>
        <v>0</v>
      </c>
      <c r="R348" s="11">
        <v>0</v>
      </c>
      <c r="S348" s="11">
        <v>0</v>
      </c>
      <c r="T348" s="22">
        <v>0</v>
      </c>
      <c r="U348" s="21">
        <v>0</v>
      </c>
      <c r="V348" s="11">
        <f t="shared" si="118"/>
        <v>0</v>
      </c>
      <c r="W348" s="11">
        <v>0</v>
      </c>
      <c r="X348" s="22">
        <v>0</v>
      </c>
      <c r="Y348" s="21">
        <v>24495.31</v>
      </c>
      <c r="Z348" s="11">
        <f t="shared" si="119"/>
        <v>0</v>
      </c>
      <c r="AA348" s="11">
        <v>0</v>
      </c>
      <c r="AB348" s="11">
        <v>0</v>
      </c>
      <c r="AC348" s="11">
        <v>0</v>
      </c>
      <c r="AD348" s="22">
        <v>0</v>
      </c>
      <c r="AE348" s="21">
        <v>0</v>
      </c>
      <c r="AF348" s="11">
        <f t="shared" si="120"/>
        <v>0</v>
      </c>
      <c r="AG348" s="11">
        <v>0</v>
      </c>
      <c r="AH348" s="11">
        <v>0</v>
      </c>
      <c r="AI348" s="11">
        <v>0</v>
      </c>
      <c r="AJ348" s="22">
        <v>0</v>
      </c>
      <c r="AK348" s="21">
        <v>0</v>
      </c>
      <c r="AL348" s="11">
        <f t="shared" si="121"/>
        <v>0</v>
      </c>
      <c r="AM348" s="11">
        <v>0</v>
      </c>
      <c r="AN348" s="11">
        <v>0</v>
      </c>
      <c r="AO348" s="11">
        <v>0</v>
      </c>
      <c r="AP348" s="22">
        <v>0</v>
      </c>
      <c r="AQ348" s="21">
        <v>0</v>
      </c>
      <c r="AR348" s="11">
        <f t="shared" si="122"/>
        <v>0</v>
      </c>
      <c r="AS348" s="11">
        <v>0</v>
      </c>
      <c r="AT348" s="11">
        <v>0</v>
      </c>
      <c r="AU348" s="11">
        <v>0</v>
      </c>
      <c r="AV348" s="18">
        <v>0</v>
      </c>
      <c r="AW348" s="58"/>
    </row>
    <row r="349" spans="2:49" hidden="1" outlineLevel="1">
      <c r="B349" s="27" t="s">
        <v>286</v>
      </c>
      <c r="C349" s="21">
        <f t="shared" si="109"/>
        <v>0</v>
      </c>
      <c r="D349" s="36">
        <f t="shared" si="110"/>
        <v>0</v>
      </c>
      <c r="E349" s="36">
        <f t="shared" si="111"/>
        <v>0</v>
      </c>
      <c r="F349" s="36">
        <f t="shared" si="112"/>
        <v>0</v>
      </c>
      <c r="G349" s="36">
        <f t="shared" si="113"/>
        <v>4680.4799999999996</v>
      </c>
      <c r="H349" s="36">
        <f t="shared" si="114"/>
        <v>0</v>
      </c>
      <c r="I349" s="47">
        <f t="shared" si="115"/>
        <v>0</v>
      </c>
      <c r="J349" s="40"/>
      <c r="K349" s="21">
        <v>0</v>
      </c>
      <c r="L349" s="11">
        <f t="shared" si="116"/>
        <v>0</v>
      </c>
      <c r="M349" s="11">
        <v>0</v>
      </c>
      <c r="N349" s="11">
        <v>0</v>
      </c>
      <c r="O349" s="22">
        <v>0</v>
      </c>
      <c r="P349" s="21">
        <v>0</v>
      </c>
      <c r="Q349" s="11">
        <f t="shared" si="117"/>
        <v>0</v>
      </c>
      <c r="R349" s="11">
        <v>0</v>
      </c>
      <c r="S349" s="11">
        <v>0</v>
      </c>
      <c r="T349" s="22">
        <v>0</v>
      </c>
      <c r="U349" s="21">
        <v>0</v>
      </c>
      <c r="V349" s="11">
        <f t="shared" si="118"/>
        <v>0</v>
      </c>
      <c r="W349" s="11">
        <v>0</v>
      </c>
      <c r="X349" s="22">
        <v>0</v>
      </c>
      <c r="Y349" s="21">
        <v>0</v>
      </c>
      <c r="Z349" s="11">
        <f t="shared" si="119"/>
        <v>0</v>
      </c>
      <c r="AA349" s="11">
        <v>0</v>
      </c>
      <c r="AB349" s="11">
        <v>0</v>
      </c>
      <c r="AC349" s="11">
        <v>0</v>
      </c>
      <c r="AD349" s="22">
        <v>0</v>
      </c>
      <c r="AE349" s="21">
        <v>4680.4799999999996</v>
      </c>
      <c r="AF349" s="11">
        <f t="shared" si="120"/>
        <v>0</v>
      </c>
      <c r="AG349" s="11">
        <v>0</v>
      </c>
      <c r="AH349" s="11">
        <v>0</v>
      </c>
      <c r="AI349" s="11">
        <v>0</v>
      </c>
      <c r="AJ349" s="22">
        <v>0</v>
      </c>
      <c r="AK349" s="21">
        <v>0</v>
      </c>
      <c r="AL349" s="11">
        <f t="shared" si="121"/>
        <v>0</v>
      </c>
      <c r="AM349" s="11">
        <v>0</v>
      </c>
      <c r="AN349" s="11">
        <v>0</v>
      </c>
      <c r="AO349" s="11">
        <v>0</v>
      </c>
      <c r="AP349" s="22">
        <v>0</v>
      </c>
      <c r="AQ349" s="21">
        <v>0</v>
      </c>
      <c r="AR349" s="11">
        <f t="shared" si="122"/>
        <v>0</v>
      </c>
      <c r="AS349" s="11">
        <v>0</v>
      </c>
      <c r="AT349" s="11">
        <v>0</v>
      </c>
      <c r="AU349" s="11">
        <v>0</v>
      </c>
      <c r="AV349" s="18">
        <v>0</v>
      </c>
      <c r="AW349" s="58"/>
    </row>
    <row r="350" spans="2:49" hidden="1" outlineLevel="1">
      <c r="B350" s="27" t="s">
        <v>287</v>
      </c>
      <c r="C350" s="21">
        <f t="shared" si="109"/>
        <v>0</v>
      </c>
      <c r="D350" s="36">
        <f t="shared" si="110"/>
        <v>0</v>
      </c>
      <c r="E350" s="36">
        <f t="shared" si="111"/>
        <v>0</v>
      </c>
      <c r="F350" s="36">
        <f t="shared" si="112"/>
        <v>0</v>
      </c>
      <c r="G350" s="36">
        <f t="shared" si="113"/>
        <v>0</v>
      </c>
      <c r="H350" s="36">
        <f t="shared" si="114"/>
        <v>970.61</v>
      </c>
      <c r="I350" s="47">
        <f t="shared" si="115"/>
        <v>0</v>
      </c>
      <c r="J350" s="40"/>
      <c r="K350" s="21">
        <v>0</v>
      </c>
      <c r="L350" s="11">
        <f t="shared" si="116"/>
        <v>0</v>
      </c>
      <c r="M350" s="11">
        <v>0</v>
      </c>
      <c r="N350" s="11">
        <v>0</v>
      </c>
      <c r="O350" s="22">
        <v>0</v>
      </c>
      <c r="P350" s="21">
        <v>0</v>
      </c>
      <c r="Q350" s="11">
        <f t="shared" si="117"/>
        <v>0</v>
      </c>
      <c r="R350" s="11">
        <v>0</v>
      </c>
      <c r="S350" s="11">
        <v>0</v>
      </c>
      <c r="T350" s="22">
        <v>0</v>
      </c>
      <c r="U350" s="21">
        <v>0</v>
      </c>
      <c r="V350" s="11">
        <f t="shared" si="118"/>
        <v>0</v>
      </c>
      <c r="W350" s="11">
        <v>0</v>
      </c>
      <c r="X350" s="22">
        <v>0</v>
      </c>
      <c r="Y350" s="21">
        <v>0</v>
      </c>
      <c r="Z350" s="11">
        <f t="shared" si="119"/>
        <v>0</v>
      </c>
      <c r="AA350" s="11">
        <v>0</v>
      </c>
      <c r="AB350" s="11">
        <v>0</v>
      </c>
      <c r="AC350" s="11">
        <v>0</v>
      </c>
      <c r="AD350" s="22">
        <v>0</v>
      </c>
      <c r="AE350" s="21">
        <v>0</v>
      </c>
      <c r="AF350" s="11">
        <f t="shared" si="120"/>
        <v>0</v>
      </c>
      <c r="AG350" s="11">
        <v>0</v>
      </c>
      <c r="AH350" s="11">
        <v>0</v>
      </c>
      <c r="AI350" s="11">
        <v>0</v>
      </c>
      <c r="AJ350" s="22">
        <v>0</v>
      </c>
      <c r="AK350" s="21">
        <v>970.61</v>
      </c>
      <c r="AL350" s="11">
        <f t="shared" si="121"/>
        <v>0</v>
      </c>
      <c r="AM350" s="11">
        <v>0</v>
      </c>
      <c r="AN350" s="11">
        <v>0</v>
      </c>
      <c r="AO350" s="11">
        <v>0</v>
      </c>
      <c r="AP350" s="22">
        <v>0</v>
      </c>
      <c r="AQ350" s="21">
        <v>0</v>
      </c>
      <c r="AR350" s="11">
        <f t="shared" si="122"/>
        <v>0</v>
      </c>
      <c r="AS350" s="11">
        <v>0</v>
      </c>
      <c r="AT350" s="11">
        <v>0</v>
      </c>
      <c r="AU350" s="11">
        <v>0</v>
      </c>
      <c r="AV350" s="18">
        <v>0</v>
      </c>
      <c r="AW350" s="58"/>
    </row>
    <row r="351" spans="2:49" hidden="1" outlineLevel="1">
      <c r="B351" s="27" t="s">
        <v>288</v>
      </c>
      <c r="C351" s="21">
        <f t="shared" si="109"/>
        <v>0</v>
      </c>
      <c r="D351" s="36">
        <f t="shared" si="110"/>
        <v>0</v>
      </c>
      <c r="E351" s="36">
        <f t="shared" si="111"/>
        <v>0</v>
      </c>
      <c r="F351" s="36">
        <f t="shared" si="112"/>
        <v>1610.31</v>
      </c>
      <c r="G351" s="36">
        <f t="shared" si="113"/>
        <v>0</v>
      </c>
      <c r="H351" s="36">
        <f t="shared" si="114"/>
        <v>0</v>
      </c>
      <c r="I351" s="47">
        <f t="shared" si="115"/>
        <v>0</v>
      </c>
      <c r="J351" s="40"/>
      <c r="K351" s="21">
        <v>0</v>
      </c>
      <c r="L351" s="11">
        <f t="shared" si="116"/>
        <v>0</v>
      </c>
      <c r="M351" s="11">
        <v>0</v>
      </c>
      <c r="N351" s="11">
        <v>0</v>
      </c>
      <c r="O351" s="22">
        <v>0</v>
      </c>
      <c r="P351" s="21">
        <v>0</v>
      </c>
      <c r="Q351" s="11">
        <f t="shared" si="117"/>
        <v>0</v>
      </c>
      <c r="R351" s="11">
        <v>0</v>
      </c>
      <c r="S351" s="11">
        <v>0</v>
      </c>
      <c r="T351" s="22">
        <v>0</v>
      </c>
      <c r="U351" s="21">
        <v>0</v>
      </c>
      <c r="V351" s="11">
        <f t="shared" si="118"/>
        <v>0</v>
      </c>
      <c r="W351" s="11">
        <v>0</v>
      </c>
      <c r="X351" s="22">
        <v>0</v>
      </c>
      <c r="Y351" s="21">
        <v>1610.31</v>
      </c>
      <c r="Z351" s="11">
        <f t="shared" si="119"/>
        <v>0</v>
      </c>
      <c r="AA351" s="11">
        <v>0</v>
      </c>
      <c r="AB351" s="11">
        <v>0</v>
      </c>
      <c r="AC351" s="11">
        <v>0</v>
      </c>
      <c r="AD351" s="22">
        <v>0</v>
      </c>
      <c r="AE351" s="21">
        <v>0</v>
      </c>
      <c r="AF351" s="11">
        <f t="shared" si="120"/>
        <v>0</v>
      </c>
      <c r="AG351" s="11">
        <v>0</v>
      </c>
      <c r="AH351" s="11">
        <v>0</v>
      </c>
      <c r="AI351" s="11">
        <v>0</v>
      </c>
      <c r="AJ351" s="22">
        <v>0</v>
      </c>
      <c r="AK351" s="21">
        <v>0</v>
      </c>
      <c r="AL351" s="11">
        <f t="shared" si="121"/>
        <v>0</v>
      </c>
      <c r="AM351" s="11">
        <v>0</v>
      </c>
      <c r="AN351" s="11">
        <v>0</v>
      </c>
      <c r="AO351" s="11">
        <v>0</v>
      </c>
      <c r="AP351" s="22">
        <v>0</v>
      </c>
      <c r="AQ351" s="21">
        <v>0</v>
      </c>
      <c r="AR351" s="11">
        <f t="shared" si="122"/>
        <v>0</v>
      </c>
      <c r="AS351" s="11">
        <v>0</v>
      </c>
      <c r="AT351" s="11">
        <v>0</v>
      </c>
      <c r="AU351" s="11">
        <v>0</v>
      </c>
      <c r="AV351" s="18">
        <v>0</v>
      </c>
      <c r="AW351" s="58"/>
    </row>
    <row r="352" spans="2:49" hidden="1" outlineLevel="1">
      <c r="B352" s="27" t="s">
        <v>289</v>
      </c>
      <c r="C352" s="21">
        <f t="shared" si="109"/>
        <v>0</v>
      </c>
      <c r="D352" s="36">
        <f t="shared" si="110"/>
        <v>0</v>
      </c>
      <c r="E352" s="36">
        <f t="shared" si="111"/>
        <v>0</v>
      </c>
      <c r="F352" s="36">
        <f t="shared" si="112"/>
        <v>0</v>
      </c>
      <c r="G352" s="36">
        <f t="shared" si="113"/>
        <v>3210.75</v>
      </c>
      <c r="H352" s="36">
        <f t="shared" si="114"/>
        <v>0</v>
      </c>
      <c r="I352" s="47">
        <f t="shared" si="115"/>
        <v>0</v>
      </c>
      <c r="J352" s="40"/>
      <c r="K352" s="21">
        <v>0</v>
      </c>
      <c r="L352" s="11">
        <f t="shared" si="116"/>
        <v>0</v>
      </c>
      <c r="M352" s="11">
        <v>0</v>
      </c>
      <c r="N352" s="11">
        <v>0</v>
      </c>
      <c r="O352" s="22">
        <v>0</v>
      </c>
      <c r="P352" s="21">
        <v>0</v>
      </c>
      <c r="Q352" s="11">
        <f t="shared" si="117"/>
        <v>0</v>
      </c>
      <c r="R352" s="11">
        <v>0</v>
      </c>
      <c r="S352" s="11">
        <v>0</v>
      </c>
      <c r="T352" s="22">
        <v>0</v>
      </c>
      <c r="U352" s="21">
        <v>0</v>
      </c>
      <c r="V352" s="11">
        <f t="shared" si="118"/>
        <v>0</v>
      </c>
      <c r="W352" s="11">
        <v>0</v>
      </c>
      <c r="X352" s="22">
        <v>0</v>
      </c>
      <c r="Y352" s="21">
        <v>0</v>
      </c>
      <c r="Z352" s="11">
        <f t="shared" si="119"/>
        <v>0</v>
      </c>
      <c r="AA352" s="11">
        <v>0</v>
      </c>
      <c r="AB352" s="11">
        <v>0</v>
      </c>
      <c r="AC352" s="11">
        <v>0</v>
      </c>
      <c r="AD352" s="22">
        <v>0</v>
      </c>
      <c r="AE352" s="21">
        <v>3210.75</v>
      </c>
      <c r="AF352" s="11">
        <f t="shared" si="120"/>
        <v>0</v>
      </c>
      <c r="AG352" s="11">
        <v>0</v>
      </c>
      <c r="AH352" s="11">
        <v>0</v>
      </c>
      <c r="AI352" s="11">
        <v>0</v>
      </c>
      <c r="AJ352" s="22">
        <v>0</v>
      </c>
      <c r="AK352" s="21">
        <v>0</v>
      </c>
      <c r="AL352" s="11">
        <f t="shared" si="121"/>
        <v>0</v>
      </c>
      <c r="AM352" s="11">
        <v>0</v>
      </c>
      <c r="AN352" s="11">
        <v>0</v>
      </c>
      <c r="AO352" s="11">
        <v>0</v>
      </c>
      <c r="AP352" s="22">
        <v>0</v>
      </c>
      <c r="AQ352" s="21">
        <v>0</v>
      </c>
      <c r="AR352" s="11">
        <f t="shared" si="122"/>
        <v>0</v>
      </c>
      <c r="AS352" s="11">
        <v>0</v>
      </c>
      <c r="AT352" s="11">
        <v>0</v>
      </c>
      <c r="AU352" s="11">
        <v>0</v>
      </c>
      <c r="AV352" s="18">
        <v>0</v>
      </c>
      <c r="AW352" s="58"/>
    </row>
    <row r="353" spans="2:49" hidden="1" outlineLevel="1">
      <c r="B353" s="27" t="s">
        <v>290</v>
      </c>
      <c r="C353" s="21">
        <f t="shared" si="109"/>
        <v>0</v>
      </c>
      <c r="D353" s="36">
        <f t="shared" si="110"/>
        <v>0</v>
      </c>
      <c r="E353" s="36">
        <f t="shared" si="111"/>
        <v>0</v>
      </c>
      <c r="F353" s="36">
        <f t="shared" si="112"/>
        <v>0</v>
      </c>
      <c r="G353" s="36">
        <f t="shared" si="113"/>
        <v>0</v>
      </c>
      <c r="H353" s="36">
        <f t="shared" si="114"/>
        <v>6381.53</v>
      </c>
      <c r="I353" s="47">
        <f t="shared" si="115"/>
        <v>0</v>
      </c>
      <c r="J353" s="40"/>
      <c r="K353" s="21">
        <v>0</v>
      </c>
      <c r="L353" s="11">
        <f t="shared" si="116"/>
        <v>0</v>
      </c>
      <c r="M353" s="11">
        <v>0</v>
      </c>
      <c r="N353" s="11">
        <v>0</v>
      </c>
      <c r="O353" s="22">
        <v>0</v>
      </c>
      <c r="P353" s="21">
        <v>0</v>
      </c>
      <c r="Q353" s="11">
        <f t="shared" si="117"/>
        <v>0</v>
      </c>
      <c r="R353" s="11">
        <v>0</v>
      </c>
      <c r="S353" s="11">
        <v>0</v>
      </c>
      <c r="T353" s="22">
        <v>0</v>
      </c>
      <c r="U353" s="21">
        <v>0</v>
      </c>
      <c r="V353" s="11">
        <f t="shared" si="118"/>
        <v>0</v>
      </c>
      <c r="W353" s="11">
        <v>0</v>
      </c>
      <c r="X353" s="22">
        <v>0</v>
      </c>
      <c r="Y353" s="21">
        <v>0</v>
      </c>
      <c r="Z353" s="11">
        <f t="shared" si="119"/>
        <v>0</v>
      </c>
      <c r="AA353" s="11">
        <v>0</v>
      </c>
      <c r="AB353" s="11">
        <v>0</v>
      </c>
      <c r="AC353" s="11">
        <v>0</v>
      </c>
      <c r="AD353" s="22">
        <v>0</v>
      </c>
      <c r="AE353" s="21">
        <v>0</v>
      </c>
      <c r="AF353" s="11">
        <f t="shared" si="120"/>
        <v>0</v>
      </c>
      <c r="AG353" s="11">
        <v>0</v>
      </c>
      <c r="AH353" s="11">
        <v>0</v>
      </c>
      <c r="AI353" s="11">
        <v>0</v>
      </c>
      <c r="AJ353" s="22">
        <v>0</v>
      </c>
      <c r="AK353" s="21">
        <v>6381.53</v>
      </c>
      <c r="AL353" s="11">
        <f t="shared" si="121"/>
        <v>0</v>
      </c>
      <c r="AM353" s="11">
        <v>0</v>
      </c>
      <c r="AN353" s="11">
        <v>0</v>
      </c>
      <c r="AO353" s="11">
        <v>0</v>
      </c>
      <c r="AP353" s="22">
        <v>0</v>
      </c>
      <c r="AQ353" s="21">
        <v>0</v>
      </c>
      <c r="AR353" s="11">
        <f t="shared" si="122"/>
        <v>0</v>
      </c>
      <c r="AS353" s="11">
        <v>0</v>
      </c>
      <c r="AT353" s="11">
        <v>0</v>
      </c>
      <c r="AU353" s="11">
        <v>0</v>
      </c>
      <c r="AV353" s="18">
        <v>0</v>
      </c>
      <c r="AW353" s="58"/>
    </row>
    <row r="354" spans="2:49" hidden="1" outlineLevel="1">
      <c r="B354" s="27" t="s">
        <v>291</v>
      </c>
      <c r="C354" s="21">
        <f t="shared" si="109"/>
        <v>0</v>
      </c>
      <c r="D354" s="36">
        <f t="shared" si="110"/>
        <v>0</v>
      </c>
      <c r="E354" s="36">
        <f t="shared" si="111"/>
        <v>0</v>
      </c>
      <c r="F354" s="36">
        <f t="shared" si="112"/>
        <v>0</v>
      </c>
      <c r="G354" s="36">
        <f t="shared" si="113"/>
        <v>0</v>
      </c>
      <c r="H354" s="36">
        <f t="shared" si="114"/>
        <v>0</v>
      </c>
      <c r="I354" s="47">
        <f t="shared" si="115"/>
        <v>1318.22</v>
      </c>
      <c r="J354" s="40"/>
      <c r="K354" s="21">
        <v>0</v>
      </c>
      <c r="L354" s="11">
        <f t="shared" si="116"/>
        <v>0</v>
      </c>
      <c r="M354" s="11">
        <v>0</v>
      </c>
      <c r="N354" s="11">
        <v>0</v>
      </c>
      <c r="O354" s="22">
        <v>0</v>
      </c>
      <c r="P354" s="21">
        <v>0</v>
      </c>
      <c r="Q354" s="11">
        <f t="shared" si="117"/>
        <v>0</v>
      </c>
      <c r="R354" s="11">
        <v>0</v>
      </c>
      <c r="S354" s="11">
        <v>0</v>
      </c>
      <c r="T354" s="22">
        <v>0</v>
      </c>
      <c r="U354" s="21">
        <v>0</v>
      </c>
      <c r="V354" s="11">
        <f t="shared" si="118"/>
        <v>0</v>
      </c>
      <c r="W354" s="11">
        <v>0</v>
      </c>
      <c r="X354" s="22">
        <v>0</v>
      </c>
      <c r="Y354" s="21">
        <v>0</v>
      </c>
      <c r="Z354" s="11">
        <f t="shared" si="119"/>
        <v>0</v>
      </c>
      <c r="AA354" s="11">
        <v>0</v>
      </c>
      <c r="AB354" s="11">
        <v>0</v>
      </c>
      <c r="AC354" s="11">
        <v>0</v>
      </c>
      <c r="AD354" s="22">
        <v>0</v>
      </c>
      <c r="AE354" s="21">
        <v>0</v>
      </c>
      <c r="AF354" s="11">
        <f t="shared" si="120"/>
        <v>0</v>
      </c>
      <c r="AG354" s="11">
        <v>0</v>
      </c>
      <c r="AH354" s="11">
        <v>0</v>
      </c>
      <c r="AI354" s="11">
        <v>0</v>
      </c>
      <c r="AJ354" s="22">
        <v>0</v>
      </c>
      <c r="AK354" s="21">
        <v>0</v>
      </c>
      <c r="AL354" s="11">
        <f t="shared" si="121"/>
        <v>0</v>
      </c>
      <c r="AM354" s="11">
        <v>0</v>
      </c>
      <c r="AN354" s="11">
        <v>0</v>
      </c>
      <c r="AO354" s="11">
        <v>0</v>
      </c>
      <c r="AP354" s="22">
        <v>0</v>
      </c>
      <c r="AQ354" s="21">
        <v>1318.22</v>
      </c>
      <c r="AR354" s="11">
        <f t="shared" si="122"/>
        <v>0</v>
      </c>
      <c r="AS354" s="11">
        <v>0</v>
      </c>
      <c r="AT354" s="11">
        <v>0</v>
      </c>
      <c r="AU354" s="11">
        <v>0</v>
      </c>
      <c r="AV354" s="18">
        <v>0</v>
      </c>
      <c r="AW354" s="58"/>
    </row>
    <row r="355" spans="2:49" hidden="1" outlineLevel="1">
      <c r="B355" s="27" t="s">
        <v>292</v>
      </c>
      <c r="C355" s="21">
        <f t="shared" si="109"/>
        <v>0</v>
      </c>
      <c r="D355" s="36">
        <f t="shared" si="110"/>
        <v>0</v>
      </c>
      <c r="E355" s="36">
        <f t="shared" si="111"/>
        <v>0</v>
      </c>
      <c r="F355" s="36">
        <f t="shared" si="112"/>
        <v>0</v>
      </c>
      <c r="G355" s="36">
        <f t="shared" si="113"/>
        <v>0</v>
      </c>
      <c r="H355" s="36">
        <f t="shared" si="114"/>
        <v>0</v>
      </c>
      <c r="I355" s="47">
        <f t="shared" si="115"/>
        <v>11982.730000000003</v>
      </c>
      <c r="J355" s="40"/>
      <c r="K355" s="21">
        <v>0</v>
      </c>
      <c r="L355" s="11">
        <f t="shared" si="116"/>
        <v>0</v>
      </c>
      <c r="M355" s="11">
        <v>0</v>
      </c>
      <c r="N355" s="11">
        <v>0</v>
      </c>
      <c r="O355" s="22">
        <v>0</v>
      </c>
      <c r="P355" s="21">
        <v>0</v>
      </c>
      <c r="Q355" s="11">
        <f t="shared" si="117"/>
        <v>0</v>
      </c>
      <c r="R355" s="11">
        <v>0</v>
      </c>
      <c r="S355" s="11">
        <v>0</v>
      </c>
      <c r="T355" s="22">
        <v>0</v>
      </c>
      <c r="U355" s="21">
        <v>0</v>
      </c>
      <c r="V355" s="11">
        <f t="shared" si="118"/>
        <v>0</v>
      </c>
      <c r="W355" s="11">
        <v>0</v>
      </c>
      <c r="X355" s="22">
        <v>0</v>
      </c>
      <c r="Y355" s="21">
        <v>0</v>
      </c>
      <c r="Z355" s="11">
        <f t="shared" si="119"/>
        <v>0</v>
      </c>
      <c r="AA355" s="11">
        <v>0</v>
      </c>
      <c r="AB355" s="11">
        <v>0</v>
      </c>
      <c r="AC355" s="11">
        <v>0</v>
      </c>
      <c r="AD355" s="22">
        <v>0</v>
      </c>
      <c r="AE355" s="21">
        <v>0</v>
      </c>
      <c r="AF355" s="11">
        <f t="shared" si="120"/>
        <v>0</v>
      </c>
      <c r="AG355" s="11">
        <v>0</v>
      </c>
      <c r="AH355" s="11">
        <v>0</v>
      </c>
      <c r="AI355" s="11">
        <v>0</v>
      </c>
      <c r="AJ355" s="22">
        <v>0</v>
      </c>
      <c r="AK355" s="21">
        <v>0</v>
      </c>
      <c r="AL355" s="11">
        <f t="shared" si="121"/>
        <v>0</v>
      </c>
      <c r="AM355" s="11">
        <v>0</v>
      </c>
      <c r="AN355" s="11">
        <v>0</v>
      </c>
      <c r="AO355" s="11">
        <v>0</v>
      </c>
      <c r="AP355" s="22">
        <v>0</v>
      </c>
      <c r="AQ355" s="21">
        <v>11982.730000000003</v>
      </c>
      <c r="AR355" s="11">
        <f t="shared" si="122"/>
        <v>0</v>
      </c>
      <c r="AS355" s="11">
        <v>0</v>
      </c>
      <c r="AT355" s="11">
        <v>0</v>
      </c>
      <c r="AU355" s="11">
        <v>0</v>
      </c>
      <c r="AV355" s="18">
        <v>0</v>
      </c>
      <c r="AW355" s="58"/>
    </row>
    <row r="356" spans="2:49" hidden="1" outlineLevel="1">
      <c r="B356" s="27" t="s">
        <v>293</v>
      </c>
      <c r="C356" s="21">
        <f t="shared" si="109"/>
        <v>0</v>
      </c>
      <c r="D356" s="36">
        <f t="shared" si="110"/>
        <v>0</v>
      </c>
      <c r="E356" s="36">
        <f t="shared" si="111"/>
        <v>0</v>
      </c>
      <c r="F356" s="36">
        <f t="shared" si="112"/>
        <v>0</v>
      </c>
      <c r="G356" s="36">
        <f t="shared" si="113"/>
        <v>0</v>
      </c>
      <c r="H356" s="36">
        <f t="shared" si="114"/>
        <v>0</v>
      </c>
      <c r="I356" s="47">
        <f t="shared" si="115"/>
        <v>1098.92</v>
      </c>
      <c r="J356" s="40"/>
      <c r="K356" s="21">
        <v>0</v>
      </c>
      <c r="L356" s="11">
        <f t="shared" si="116"/>
        <v>0</v>
      </c>
      <c r="M356" s="11">
        <v>0</v>
      </c>
      <c r="N356" s="11">
        <v>0</v>
      </c>
      <c r="O356" s="22">
        <v>0</v>
      </c>
      <c r="P356" s="21">
        <v>0</v>
      </c>
      <c r="Q356" s="11">
        <f t="shared" si="117"/>
        <v>0</v>
      </c>
      <c r="R356" s="11">
        <v>0</v>
      </c>
      <c r="S356" s="11">
        <v>0</v>
      </c>
      <c r="T356" s="22">
        <v>0</v>
      </c>
      <c r="U356" s="21">
        <v>0</v>
      </c>
      <c r="V356" s="11">
        <f t="shared" si="118"/>
        <v>0</v>
      </c>
      <c r="W356" s="11">
        <v>0</v>
      </c>
      <c r="X356" s="22">
        <v>0</v>
      </c>
      <c r="Y356" s="21">
        <v>0</v>
      </c>
      <c r="Z356" s="11">
        <f t="shared" si="119"/>
        <v>0</v>
      </c>
      <c r="AA356" s="11">
        <v>0</v>
      </c>
      <c r="AB356" s="11">
        <v>0</v>
      </c>
      <c r="AC356" s="11">
        <v>0</v>
      </c>
      <c r="AD356" s="22">
        <v>0</v>
      </c>
      <c r="AE356" s="21">
        <v>0</v>
      </c>
      <c r="AF356" s="11">
        <f t="shared" si="120"/>
        <v>0</v>
      </c>
      <c r="AG356" s="11">
        <v>0</v>
      </c>
      <c r="AH356" s="11">
        <v>0</v>
      </c>
      <c r="AI356" s="11">
        <v>0</v>
      </c>
      <c r="AJ356" s="22">
        <v>0</v>
      </c>
      <c r="AK356" s="21">
        <v>0</v>
      </c>
      <c r="AL356" s="11">
        <f t="shared" si="121"/>
        <v>0</v>
      </c>
      <c r="AM356" s="11">
        <v>0</v>
      </c>
      <c r="AN356" s="11">
        <v>0</v>
      </c>
      <c r="AO356" s="11">
        <v>0</v>
      </c>
      <c r="AP356" s="22">
        <v>0</v>
      </c>
      <c r="AQ356" s="21">
        <v>1098.92</v>
      </c>
      <c r="AR356" s="11">
        <f t="shared" si="122"/>
        <v>0</v>
      </c>
      <c r="AS356" s="11">
        <v>0</v>
      </c>
      <c r="AT356" s="11">
        <v>0</v>
      </c>
      <c r="AU356" s="11">
        <v>0</v>
      </c>
      <c r="AV356" s="18">
        <v>0</v>
      </c>
      <c r="AW356" s="58"/>
    </row>
    <row r="357" spans="2:49" s="2" customFormat="1" collapsed="1">
      <c r="B357" s="28" t="s">
        <v>28</v>
      </c>
      <c r="C357" s="19">
        <f t="shared" si="109"/>
        <v>125056.2</v>
      </c>
      <c r="D357" s="37">
        <f t="shared" si="110"/>
        <v>17200</v>
      </c>
      <c r="E357" s="37">
        <f t="shared" si="111"/>
        <v>118706.5</v>
      </c>
      <c r="F357" s="37">
        <f t="shared" si="112"/>
        <v>184919.92</v>
      </c>
      <c r="G357" s="37">
        <f t="shared" si="113"/>
        <v>71843.709999999992</v>
      </c>
      <c r="H357" s="37">
        <f t="shared" si="114"/>
        <v>136746.63999999998</v>
      </c>
      <c r="I357" s="48">
        <f t="shared" si="115"/>
        <v>0</v>
      </c>
      <c r="J357" s="39"/>
      <c r="K357" s="19">
        <v>0</v>
      </c>
      <c r="L357" s="12">
        <f t="shared" si="116"/>
        <v>125056.2</v>
      </c>
      <c r="M357" s="12">
        <v>123544</v>
      </c>
      <c r="N357" s="12">
        <v>0</v>
      </c>
      <c r="O357" s="20">
        <v>1512.1999999999971</v>
      </c>
      <c r="P357" s="19">
        <v>0</v>
      </c>
      <c r="Q357" s="12">
        <f t="shared" si="117"/>
        <v>17200</v>
      </c>
      <c r="R357" s="12">
        <v>17200</v>
      </c>
      <c r="S357" s="12">
        <v>0</v>
      </c>
      <c r="T357" s="20">
        <v>0</v>
      </c>
      <c r="U357" s="19">
        <v>0</v>
      </c>
      <c r="V357" s="12">
        <f t="shared" si="118"/>
        <v>118706.5</v>
      </c>
      <c r="W357" s="12">
        <v>114330.5</v>
      </c>
      <c r="X357" s="20">
        <v>4376</v>
      </c>
      <c r="Y357" s="19">
        <v>0</v>
      </c>
      <c r="Z357" s="12">
        <f t="shared" si="119"/>
        <v>184919.92</v>
      </c>
      <c r="AA357" s="12">
        <v>184919.92</v>
      </c>
      <c r="AB357" s="12">
        <v>0</v>
      </c>
      <c r="AC357" s="12">
        <v>0</v>
      </c>
      <c r="AD357" s="20">
        <v>0</v>
      </c>
      <c r="AE357" s="19">
        <v>0</v>
      </c>
      <c r="AF357" s="12">
        <f t="shared" si="120"/>
        <v>71843.709999999992</v>
      </c>
      <c r="AG357" s="12">
        <v>71843.709999999992</v>
      </c>
      <c r="AH357" s="12">
        <v>0</v>
      </c>
      <c r="AI357" s="12">
        <v>0</v>
      </c>
      <c r="AJ357" s="20">
        <v>0</v>
      </c>
      <c r="AK357" s="19">
        <v>0</v>
      </c>
      <c r="AL357" s="12">
        <f t="shared" si="121"/>
        <v>136746.63999999998</v>
      </c>
      <c r="AM357" s="12">
        <v>125683.4</v>
      </c>
      <c r="AN357" s="12">
        <v>0</v>
      </c>
      <c r="AO357" s="12">
        <v>0</v>
      </c>
      <c r="AP357" s="20">
        <v>11063.24</v>
      </c>
      <c r="AQ357" s="19">
        <v>0</v>
      </c>
      <c r="AR357" s="12">
        <f t="shared" si="122"/>
        <v>0</v>
      </c>
      <c r="AS357" s="12">
        <v>0</v>
      </c>
      <c r="AT357" s="12">
        <v>0</v>
      </c>
      <c r="AU357" s="12">
        <v>0</v>
      </c>
      <c r="AV357" s="17">
        <v>0</v>
      </c>
      <c r="AW357" s="60"/>
    </row>
    <row r="358" spans="2:49" hidden="1" outlineLevel="1">
      <c r="B358" s="27" t="s">
        <v>294</v>
      </c>
      <c r="C358" s="21">
        <f t="shared" si="109"/>
        <v>0</v>
      </c>
      <c r="D358" s="36">
        <f t="shared" si="110"/>
        <v>0</v>
      </c>
      <c r="E358" s="36">
        <f t="shared" si="111"/>
        <v>0</v>
      </c>
      <c r="F358" s="36">
        <f t="shared" si="112"/>
        <v>9915.2199999999993</v>
      </c>
      <c r="G358" s="36">
        <f t="shared" si="113"/>
        <v>0</v>
      </c>
      <c r="H358" s="36">
        <f t="shared" si="114"/>
        <v>0</v>
      </c>
      <c r="I358" s="47">
        <f t="shared" si="115"/>
        <v>0</v>
      </c>
      <c r="J358" s="40"/>
      <c r="K358" s="21">
        <v>0</v>
      </c>
      <c r="L358" s="11">
        <f t="shared" si="116"/>
        <v>0</v>
      </c>
      <c r="M358" s="11">
        <v>0</v>
      </c>
      <c r="N358" s="11">
        <v>0</v>
      </c>
      <c r="O358" s="22">
        <v>0</v>
      </c>
      <c r="P358" s="21">
        <v>0</v>
      </c>
      <c r="Q358" s="11">
        <f t="shared" si="117"/>
        <v>0</v>
      </c>
      <c r="R358" s="11">
        <v>0</v>
      </c>
      <c r="S358" s="11">
        <v>0</v>
      </c>
      <c r="T358" s="22">
        <v>0</v>
      </c>
      <c r="U358" s="21">
        <v>0</v>
      </c>
      <c r="V358" s="11">
        <f t="shared" si="118"/>
        <v>0</v>
      </c>
      <c r="W358" s="11">
        <v>0</v>
      </c>
      <c r="X358" s="22">
        <v>0</v>
      </c>
      <c r="Y358" s="21">
        <v>0</v>
      </c>
      <c r="Z358" s="11">
        <f t="shared" si="119"/>
        <v>9915.2199999999993</v>
      </c>
      <c r="AA358" s="11">
        <v>9915.2199999999993</v>
      </c>
      <c r="AB358" s="11">
        <v>0</v>
      </c>
      <c r="AC358" s="11">
        <v>0</v>
      </c>
      <c r="AD358" s="22">
        <v>0</v>
      </c>
      <c r="AE358" s="21">
        <v>0</v>
      </c>
      <c r="AF358" s="11">
        <f t="shared" si="120"/>
        <v>0</v>
      </c>
      <c r="AG358" s="11">
        <v>0</v>
      </c>
      <c r="AH358" s="11">
        <v>0</v>
      </c>
      <c r="AI358" s="11">
        <v>0</v>
      </c>
      <c r="AJ358" s="22">
        <v>0</v>
      </c>
      <c r="AK358" s="21">
        <v>0</v>
      </c>
      <c r="AL358" s="11">
        <f t="shared" si="121"/>
        <v>0</v>
      </c>
      <c r="AM358" s="11">
        <v>0</v>
      </c>
      <c r="AN358" s="11">
        <v>0</v>
      </c>
      <c r="AO358" s="11">
        <v>0</v>
      </c>
      <c r="AP358" s="22">
        <v>0</v>
      </c>
      <c r="AQ358" s="21">
        <v>0</v>
      </c>
      <c r="AR358" s="11">
        <f t="shared" si="122"/>
        <v>0</v>
      </c>
      <c r="AS358" s="11">
        <v>0</v>
      </c>
      <c r="AT358" s="11">
        <v>0</v>
      </c>
      <c r="AU358" s="11">
        <v>0</v>
      </c>
      <c r="AV358" s="18">
        <v>0</v>
      </c>
      <c r="AW358" s="58"/>
    </row>
    <row r="359" spans="2:49" hidden="1" outlineLevel="1">
      <c r="B359" s="27" t="s">
        <v>295</v>
      </c>
      <c r="C359" s="21">
        <f t="shared" si="109"/>
        <v>-2.9132252166164108E-12</v>
      </c>
      <c r="D359" s="36">
        <f t="shared" si="110"/>
        <v>0</v>
      </c>
      <c r="E359" s="36">
        <f t="shared" si="111"/>
        <v>0</v>
      </c>
      <c r="F359" s="36">
        <f t="shared" si="112"/>
        <v>0</v>
      </c>
      <c r="G359" s="36">
        <f t="shared" si="113"/>
        <v>0</v>
      </c>
      <c r="H359" s="36">
        <f t="shared" si="114"/>
        <v>0</v>
      </c>
      <c r="I359" s="47">
        <f t="shared" si="115"/>
        <v>0</v>
      </c>
      <c r="J359" s="40"/>
      <c r="K359" s="21">
        <v>0</v>
      </c>
      <c r="L359" s="11">
        <f t="shared" si="116"/>
        <v>-2.9132252166164108E-12</v>
      </c>
      <c r="M359" s="11">
        <v>0</v>
      </c>
      <c r="N359" s="11">
        <v>0</v>
      </c>
      <c r="O359" s="22">
        <v>-2.9132252166164108E-12</v>
      </c>
      <c r="P359" s="21">
        <v>0</v>
      </c>
      <c r="Q359" s="11">
        <f t="shared" si="117"/>
        <v>0</v>
      </c>
      <c r="R359" s="11">
        <v>0</v>
      </c>
      <c r="S359" s="11">
        <v>0</v>
      </c>
      <c r="T359" s="22">
        <v>0</v>
      </c>
      <c r="U359" s="21">
        <v>0</v>
      </c>
      <c r="V359" s="11">
        <f t="shared" si="118"/>
        <v>0</v>
      </c>
      <c r="W359" s="11">
        <v>0</v>
      </c>
      <c r="X359" s="22">
        <v>0</v>
      </c>
      <c r="Y359" s="21">
        <v>0</v>
      </c>
      <c r="Z359" s="11">
        <f t="shared" si="119"/>
        <v>0</v>
      </c>
      <c r="AA359" s="11">
        <v>0</v>
      </c>
      <c r="AB359" s="11">
        <v>0</v>
      </c>
      <c r="AC359" s="11">
        <v>0</v>
      </c>
      <c r="AD359" s="22">
        <v>0</v>
      </c>
      <c r="AE359" s="21">
        <v>0</v>
      </c>
      <c r="AF359" s="11">
        <f t="shared" si="120"/>
        <v>0</v>
      </c>
      <c r="AG359" s="11">
        <v>0</v>
      </c>
      <c r="AH359" s="11">
        <v>0</v>
      </c>
      <c r="AI359" s="11">
        <v>0</v>
      </c>
      <c r="AJ359" s="22">
        <v>0</v>
      </c>
      <c r="AK359" s="21">
        <v>0</v>
      </c>
      <c r="AL359" s="11">
        <f t="shared" si="121"/>
        <v>0</v>
      </c>
      <c r="AM359" s="11">
        <v>0</v>
      </c>
      <c r="AN359" s="11">
        <v>0</v>
      </c>
      <c r="AO359" s="11">
        <v>0</v>
      </c>
      <c r="AP359" s="22">
        <v>0</v>
      </c>
      <c r="AQ359" s="21">
        <v>0</v>
      </c>
      <c r="AR359" s="11">
        <f t="shared" si="122"/>
        <v>0</v>
      </c>
      <c r="AS359" s="11">
        <v>0</v>
      </c>
      <c r="AT359" s="11">
        <v>0</v>
      </c>
      <c r="AU359" s="11">
        <v>0</v>
      </c>
      <c r="AV359" s="18">
        <v>0</v>
      </c>
      <c r="AW359" s="58"/>
    </row>
    <row r="360" spans="2:49" hidden="1" outlineLevel="1">
      <c r="B360" s="27" t="s">
        <v>296</v>
      </c>
      <c r="C360" s="21">
        <f t="shared" si="109"/>
        <v>125056.2</v>
      </c>
      <c r="D360" s="36">
        <f t="shared" si="110"/>
        <v>0</v>
      </c>
      <c r="E360" s="36">
        <f t="shared" si="111"/>
        <v>0</v>
      </c>
      <c r="F360" s="36">
        <f t="shared" si="112"/>
        <v>0</v>
      </c>
      <c r="G360" s="36">
        <f t="shared" si="113"/>
        <v>0</v>
      </c>
      <c r="H360" s="36">
        <f t="shared" si="114"/>
        <v>0</v>
      </c>
      <c r="I360" s="47">
        <f t="shared" si="115"/>
        <v>0</v>
      </c>
      <c r="J360" s="40"/>
      <c r="K360" s="21">
        <v>0</v>
      </c>
      <c r="L360" s="11">
        <f t="shared" si="116"/>
        <v>125056.2</v>
      </c>
      <c r="M360" s="11">
        <v>123544</v>
      </c>
      <c r="N360" s="11">
        <v>0</v>
      </c>
      <c r="O360" s="22">
        <v>1512.2</v>
      </c>
      <c r="P360" s="21">
        <v>0</v>
      </c>
      <c r="Q360" s="11">
        <f t="shared" si="117"/>
        <v>0</v>
      </c>
      <c r="R360" s="11">
        <v>0</v>
      </c>
      <c r="S360" s="11">
        <v>0</v>
      </c>
      <c r="T360" s="22">
        <v>0</v>
      </c>
      <c r="U360" s="21">
        <v>0</v>
      </c>
      <c r="V360" s="11">
        <f t="shared" si="118"/>
        <v>0</v>
      </c>
      <c r="W360" s="11">
        <v>0</v>
      </c>
      <c r="X360" s="22">
        <v>0</v>
      </c>
      <c r="Y360" s="21">
        <v>0</v>
      </c>
      <c r="Z360" s="11">
        <f t="shared" si="119"/>
        <v>0</v>
      </c>
      <c r="AA360" s="11">
        <v>0</v>
      </c>
      <c r="AB360" s="11">
        <v>0</v>
      </c>
      <c r="AC360" s="11">
        <v>0</v>
      </c>
      <c r="AD360" s="22">
        <v>0</v>
      </c>
      <c r="AE360" s="21">
        <v>0</v>
      </c>
      <c r="AF360" s="11">
        <f t="shared" si="120"/>
        <v>0</v>
      </c>
      <c r="AG360" s="11">
        <v>0</v>
      </c>
      <c r="AH360" s="11">
        <v>0</v>
      </c>
      <c r="AI360" s="11">
        <v>0</v>
      </c>
      <c r="AJ360" s="22">
        <v>0</v>
      </c>
      <c r="AK360" s="21">
        <v>0</v>
      </c>
      <c r="AL360" s="11">
        <f t="shared" si="121"/>
        <v>0</v>
      </c>
      <c r="AM360" s="11">
        <v>0</v>
      </c>
      <c r="AN360" s="11">
        <v>0</v>
      </c>
      <c r="AO360" s="11">
        <v>0</v>
      </c>
      <c r="AP360" s="22">
        <v>0</v>
      </c>
      <c r="AQ360" s="21">
        <v>0</v>
      </c>
      <c r="AR360" s="11">
        <f t="shared" si="122"/>
        <v>0</v>
      </c>
      <c r="AS360" s="11">
        <v>0</v>
      </c>
      <c r="AT360" s="11">
        <v>0</v>
      </c>
      <c r="AU360" s="11">
        <v>0</v>
      </c>
      <c r="AV360" s="18">
        <v>0</v>
      </c>
      <c r="AW360" s="58"/>
    </row>
    <row r="361" spans="2:49" hidden="1" outlineLevel="1">
      <c r="B361" s="27" t="s">
        <v>297</v>
      </c>
      <c r="C361" s="21">
        <f t="shared" si="109"/>
        <v>0</v>
      </c>
      <c r="D361" s="36">
        <f t="shared" si="110"/>
        <v>17200</v>
      </c>
      <c r="E361" s="36">
        <f t="shared" si="111"/>
        <v>0</v>
      </c>
      <c r="F361" s="36">
        <f t="shared" si="112"/>
        <v>0</v>
      </c>
      <c r="G361" s="36">
        <f t="shared" si="113"/>
        <v>0</v>
      </c>
      <c r="H361" s="36">
        <f t="shared" si="114"/>
        <v>0</v>
      </c>
      <c r="I361" s="47">
        <f t="shared" si="115"/>
        <v>0</v>
      </c>
      <c r="J361" s="40"/>
      <c r="K361" s="21">
        <v>0</v>
      </c>
      <c r="L361" s="11">
        <f t="shared" si="116"/>
        <v>0</v>
      </c>
      <c r="M361" s="11">
        <v>0</v>
      </c>
      <c r="N361" s="11">
        <v>0</v>
      </c>
      <c r="O361" s="22">
        <v>0</v>
      </c>
      <c r="P361" s="21">
        <v>0</v>
      </c>
      <c r="Q361" s="11">
        <f t="shared" si="117"/>
        <v>17200</v>
      </c>
      <c r="R361" s="11">
        <v>17200</v>
      </c>
      <c r="S361" s="11">
        <v>0</v>
      </c>
      <c r="T361" s="22">
        <v>0</v>
      </c>
      <c r="U361" s="21">
        <v>0</v>
      </c>
      <c r="V361" s="11">
        <f t="shared" si="118"/>
        <v>0</v>
      </c>
      <c r="W361" s="11">
        <v>0</v>
      </c>
      <c r="X361" s="22">
        <v>0</v>
      </c>
      <c r="Y361" s="21">
        <v>0</v>
      </c>
      <c r="Z361" s="11">
        <f t="shared" si="119"/>
        <v>0</v>
      </c>
      <c r="AA361" s="11">
        <v>0</v>
      </c>
      <c r="AB361" s="11">
        <v>0</v>
      </c>
      <c r="AC361" s="11">
        <v>0</v>
      </c>
      <c r="AD361" s="22">
        <v>0</v>
      </c>
      <c r="AE361" s="21">
        <v>0</v>
      </c>
      <c r="AF361" s="11">
        <f t="shared" si="120"/>
        <v>0</v>
      </c>
      <c r="AG361" s="11">
        <v>0</v>
      </c>
      <c r="AH361" s="11">
        <v>0</v>
      </c>
      <c r="AI361" s="11">
        <v>0</v>
      </c>
      <c r="AJ361" s="22">
        <v>0</v>
      </c>
      <c r="AK361" s="21">
        <v>0</v>
      </c>
      <c r="AL361" s="11">
        <f t="shared" si="121"/>
        <v>0</v>
      </c>
      <c r="AM361" s="11">
        <v>0</v>
      </c>
      <c r="AN361" s="11">
        <v>0</v>
      </c>
      <c r="AO361" s="11">
        <v>0</v>
      </c>
      <c r="AP361" s="22">
        <v>0</v>
      </c>
      <c r="AQ361" s="21">
        <v>0</v>
      </c>
      <c r="AR361" s="11">
        <f t="shared" si="122"/>
        <v>0</v>
      </c>
      <c r="AS361" s="11">
        <v>0</v>
      </c>
      <c r="AT361" s="11">
        <v>0</v>
      </c>
      <c r="AU361" s="11">
        <v>0</v>
      </c>
      <c r="AV361" s="18">
        <v>0</v>
      </c>
      <c r="AW361" s="58"/>
    </row>
    <row r="362" spans="2:49" hidden="1" outlineLevel="1">
      <c r="B362" s="27" t="s">
        <v>298</v>
      </c>
      <c r="C362" s="21">
        <f t="shared" si="109"/>
        <v>0</v>
      </c>
      <c r="D362" s="36">
        <f t="shared" si="110"/>
        <v>0</v>
      </c>
      <c r="E362" s="36">
        <f t="shared" si="111"/>
        <v>118706.5</v>
      </c>
      <c r="F362" s="36">
        <f t="shared" si="112"/>
        <v>0</v>
      </c>
      <c r="G362" s="36">
        <f t="shared" si="113"/>
        <v>0</v>
      </c>
      <c r="H362" s="36">
        <f t="shared" si="114"/>
        <v>0</v>
      </c>
      <c r="I362" s="47">
        <f t="shared" si="115"/>
        <v>0</v>
      </c>
      <c r="J362" s="40"/>
      <c r="K362" s="21">
        <v>0</v>
      </c>
      <c r="L362" s="11">
        <f t="shared" si="116"/>
        <v>0</v>
      </c>
      <c r="M362" s="11">
        <v>0</v>
      </c>
      <c r="N362" s="11">
        <v>0</v>
      </c>
      <c r="O362" s="22">
        <v>0</v>
      </c>
      <c r="P362" s="21">
        <v>0</v>
      </c>
      <c r="Q362" s="11">
        <f t="shared" si="117"/>
        <v>0</v>
      </c>
      <c r="R362" s="11">
        <v>0</v>
      </c>
      <c r="S362" s="11">
        <v>0</v>
      </c>
      <c r="T362" s="22">
        <v>0</v>
      </c>
      <c r="U362" s="21">
        <v>0</v>
      </c>
      <c r="V362" s="11">
        <f t="shared" si="118"/>
        <v>118706.5</v>
      </c>
      <c r="W362" s="11">
        <v>114330.5</v>
      </c>
      <c r="X362" s="22">
        <v>4376</v>
      </c>
      <c r="Y362" s="21">
        <v>0</v>
      </c>
      <c r="Z362" s="11">
        <f t="shared" si="119"/>
        <v>0</v>
      </c>
      <c r="AA362" s="11">
        <v>0</v>
      </c>
      <c r="AB362" s="11">
        <v>0</v>
      </c>
      <c r="AC362" s="11">
        <v>0</v>
      </c>
      <c r="AD362" s="22">
        <v>0</v>
      </c>
      <c r="AE362" s="21">
        <v>0</v>
      </c>
      <c r="AF362" s="11">
        <f t="shared" si="120"/>
        <v>0</v>
      </c>
      <c r="AG362" s="11">
        <v>0</v>
      </c>
      <c r="AH362" s="11">
        <v>0</v>
      </c>
      <c r="AI362" s="11">
        <v>0</v>
      </c>
      <c r="AJ362" s="22">
        <v>0</v>
      </c>
      <c r="AK362" s="21">
        <v>0</v>
      </c>
      <c r="AL362" s="11">
        <f t="shared" si="121"/>
        <v>0</v>
      </c>
      <c r="AM362" s="11">
        <v>0</v>
      </c>
      <c r="AN362" s="11">
        <v>0</v>
      </c>
      <c r="AO362" s="11">
        <v>0</v>
      </c>
      <c r="AP362" s="22">
        <v>0</v>
      </c>
      <c r="AQ362" s="21">
        <v>0</v>
      </c>
      <c r="AR362" s="11">
        <f t="shared" si="122"/>
        <v>0</v>
      </c>
      <c r="AS362" s="11">
        <v>0</v>
      </c>
      <c r="AT362" s="11">
        <v>0</v>
      </c>
      <c r="AU362" s="11">
        <v>0</v>
      </c>
      <c r="AV362" s="18">
        <v>0</v>
      </c>
      <c r="AW362" s="58"/>
    </row>
    <row r="363" spans="2:49" hidden="1" outlineLevel="1">
      <c r="B363" s="27" t="s">
        <v>299</v>
      </c>
      <c r="C363" s="21">
        <f t="shared" si="109"/>
        <v>0</v>
      </c>
      <c r="D363" s="36">
        <f t="shared" si="110"/>
        <v>0</v>
      </c>
      <c r="E363" s="36">
        <f t="shared" si="111"/>
        <v>0</v>
      </c>
      <c r="F363" s="36">
        <f t="shared" si="112"/>
        <v>168508</v>
      </c>
      <c r="G363" s="36">
        <f t="shared" si="113"/>
        <v>0.35999999998603016</v>
      </c>
      <c r="H363" s="36">
        <f t="shared" si="114"/>
        <v>0</v>
      </c>
      <c r="I363" s="47">
        <f t="shared" si="115"/>
        <v>0</v>
      </c>
      <c r="J363" s="40"/>
      <c r="K363" s="21">
        <v>0</v>
      </c>
      <c r="L363" s="11">
        <f t="shared" si="116"/>
        <v>0</v>
      </c>
      <c r="M363" s="11">
        <v>0</v>
      </c>
      <c r="N363" s="11">
        <v>0</v>
      </c>
      <c r="O363" s="22">
        <v>0</v>
      </c>
      <c r="P363" s="21">
        <v>0</v>
      </c>
      <c r="Q363" s="11">
        <f t="shared" si="117"/>
        <v>0</v>
      </c>
      <c r="R363" s="11">
        <v>0</v>
      </c>
      <c r="S363" s="11">
        <v>0</v>
      </c>
      <c r="T363" s="22">
        <v>0</v>
      </c>
      <c r="U363" s="21">
        <v>0</v>
      </c>
      <c r="V363" s="11">
        <f t="shared" si="118"/>
        <v>0</v>
      </c>
      <c r="W363" s="11">
        <v>0</v>
      </c>
      <c r="X363" s="22">
        <v>0</v>
      </c>
      <c r="Y363" s="21">
        <v>0</v>
      </c>
      <c r="Z363" s="11">
        <f t="shared" si="119"/>
        <v>168508</v>
      </c>
      <c r="AA363" s="11">
        <v>168508</v>
      </c>
      <c r="AB363" s="11">
        <v>0</v>
      </c>
      <c r="AC363" s="11">
        <v>0</v>
      </c>
      <c r="AD363" s="22">
        <v>0</v>
      </c>
      <c r="AE363" s="21">
        <v>0</v>
      </c>
      <c r="AF363" s="11">
        <f t="shared" si="120"/>
        <v>0.35999999998603016</v>
      </c>
      <c r="AG363" s="11">
        <v>0.35999999998603016</v>
      </c>
      <c r="AH363" s="11">
        <v>0</v>
      </c>
      <c r="AI363" s="11">
        <v>0</v>
      </c>
      <c r="AJ363" s="22">
        <v>0</v>
      </c>
      <c r="AK363" s="21">
        <v>0</v>
      </c>
      <c r="AL363" s="11">
        <f t="shared" si="121"/>
        <v>0</v>
      </c>
      <c r="AM363" s="11">
        <v>0</v>
      </c>
      <c r="AN363" s="11">
        <v>0</v>
      </c>
      <c r="AO363" s="11">
        <v>0</v>
      </c>
      <c r="AP363" s="22">
        <v>0</v>
      </c>
      <c r="AQ363" s="21">
        <v>0</v>
      </c>
      <c r="AR363" s="11">
        <f t="shared" si="122"/>
        <v>0</v>
      </c>
      <c r="AS363" s="11">
        <v>0</v>
      </c>
      <c r="AT363" s="11">
        <v>0</v>
      </c>
      <c r="AU363" s="11">
        <v>0</v>
      </c>
      <c r="AV363" s="18">
        <v>0</v>
      </c>
      <c r="AW363" s="58"/>
    </row>
    <row r="364" spans="2:49" hidden="1" outlineLevel="1">
      <c r="B364" s="27" t="s">
        <v>300</v>
      </c>
      <c r="C364" s="21">
        <f t="shared" si="109"/>
        <v>0</v>
      </c>
      <c r="D364" s="36">
        <f t="shared" si="110"/>
        <v>0</v>
      </c>
      <c r="E364" s="36">
        <f t="shared" si="111"/>
        <v>0</v>
      </c>
      <c r="F364" s="36">
        <f t="shared" si="112"/>
        <v>0</v>
      </c>
      <c r="G364" s="36">
        <f t="shared" si="113"/>
        <v>60163.350000000006</v>
      </c>
      <c r="H364" s="36">
        <f t="shared" si="114"/>
        <v>-16.600000000000001</v>
      </c>
      <c r="I364" s="47">
        <f t="shared" si="115"/>
        <v>0</v>
      </c>
      <c r="J364" s="40"/>
      <c r="K364" s="21">
        <v>0</v>
      </c>
      <c r="L364" s="11">
        <f t="shared" si="116"/>
        <v>0</v>
      </c>
      <c r="M364" s="11">
        <v>0</v>
      </c>
      <c r="N364" s="11">
        <v>0</v>
      </c>
      <c r="O364" s="22">
        <v>0</v>
      </c>
      <c r="P364" s="21">
        <v>0</v>
      </c>
      <c r="Q364" s="11">
        <f t="shared" si="117"/>
        <v>0</v>
      </c>
      <c r="R364" s="11">
        <v>0</v>
      </c>
      <c r="S364" s="11">
        <v>0</v>
      </c>
      <c r="T364" s="22">
        <v>0</v>
      </c>
      <c r="U364" s="21">
        <v>0</v>
      </c>
      <c r="V364" s="11">
        <f t="shared" si="118"/>
        <v>0</v>
      </c>
      <c r="W364" s="11">
        <v>0</v>
      </c>
      <c r="X364" s="22">
        <v>0</v>
      </c>
      <c r="Y364" s="21">
        <v>0</v>
      </c>
      <c r="Z364" s="11">
        <f t="shared" si="119"/>
        <v>0</v>
      </c>
      <c r="AA364" s="11">
        <v>0</v>
      </c>
      <c r="AB364" s="11">
        <v>0</v>
      </c>
      <c r="AC364" s="11">
        <v>0</v>
      </c>
      <c r="AD364" s="22">
        <v>0</v>
      </c>
      <c r="AE364" s="21">
        <v>0</v>
      </c>
      <c r="AF364" s="11">
        <f t="shared" si="120"/>
        <v>60163.350000000006</v>
      </c>
      <c r="AG364" s="11">
        <v>60163.350000000006</v>
      </c>
      <c r="AH364" s="11">
        <v>0</v>
      </c>
      <c r="AI364" s="11">
        <v>0</v>
      </c>
      <c r="AJ364" s="22">
        <v>0</v>
      </c>
      <c r="AK364" s="21">
        <v>0</v>
      </c>
      <c r="AL364" s="11">
        <f t="shared" si="121"/>
        <v>-16.600000000000001</v>
      </c>
      <c r="AM364" s="11">
        <v>-16.600000000000001</v>
      </c>
      <c r="AN364" s="11">
        <v>0</v>
      </c>
      <c r="AO364" s="11">
        <v>0</v>
      </c>
      <c r="AP364" s="22">
        <v>0</v>
      </c>
      <c r="AQ364" s="21">
        <v>0</v>
      </c>
      <c r="AR364" s="11">
        <f t="shared" si="122"/>
        <v>0</v>
      </c>
      <c r="AS364" s="11">
        <v>0</v>
      </c>
      <c r="AT364" s="11">
        <v>0</v>
      </c>
      <c r="AU364" s="11">
        <v>0</v>
      </c>
      <c r="AV364" s="18">
        <v>0</v>
      </c>
      <c r="AW364" s="58"/>
    </row>
    <row r="365" spans="2:49" hidden="1" outlineLevel="1">
      <c r="B365" s="27" t="s">
        <v>301</v>
      </c>
      <c r="C365" s="21">
        <f t="shared" si="109"/>
        <v>0</v>
      </c>
      <c r="D365" s="36">
        <f t="shared" si="110"/>
        <v>0</v>
      </c>
      <c r="E365" s="36">
        <f t="shared" si="111"/>
        <v>0</v>
      </c>
      <c r="F365" s="36">
        <f t="shared" si="112"/>
        <v>0</v>
      </c>
      <c r="G365" s="36">
        <f t="shared" si="113"/>
        <v>0</v>
      </c>
      <c r="H365" s="36">
        <f t="shared" si="114"/>
        <v>136763.24</v>
      </c>
      <c r="I365" s="47">
        <f t="shared" si="115"/>
        <v>0</v>
      </c>
      <c r="J365" s="40"/>
      <c r="K365" s="21">
        <v>0</v>
      </c>
      <c r="L365" s="11">
        <f t="shared" si="116"/>
        <v>0</v>
      </c>
      <c r="M365" s="11">
        <v>0</v>
      </c>
      <c r="N365" s="11">
        <v>0</v>
      </c>
      <c r="O365" s="22">
        <v>0</v>
      </c>
      <c r="P365" s="21">
        <v>0</v>
      </c>
      <c r="Q365" s="11">
        <f t="shared" si="117"/>
        <v>0</v>
      </c>
      <c r="R365" s="11">
        <v>0</v>
      </c>
      <c r="S365" s="11">
        <v>0</v>
      </c>
      <c r="T365" s="22">
        <v>0</v>
      </c>
      <c r="U365" s="21">
        <v>0</v>
      </c>
      <c r="V365" s="11">
        <f t="shared" si="118"/>
        <v>0</v>
      </c>
      <c r="W365" s="11">
        <v>0</v>
      </c>
      <c r="X365" s="22">
        <v>0</v>
      </c>
      <c r="Y365" s="21">
        <v>0</v>
      </c>
      <c r="Z365" s="11">
        <f t="shared" si="119"/>
        <v>0</v>
      </c>
      <c r="AA365" s="11">
        <v>0</v>
      </c>
      <c r="AB365" s="11">
        <v>0</v>
      </c>
      <c r="AC365" s="11">
        <v>0</v>
      </c>
      <c r="AD365" s="22">
        <v>0</v>
      </c>
      <c r="AE365" s="21">
        <v>0</v>
      </c>
      <c r="AF365" s="11">
        <f t="shared" si="120"/>
        <v>0</v>
      </c>
      <c r="AG365" s="11">
        <v>0</v>
      </c>
      <c r="AH365" s="11">
        <v>0</v>
      </c>
      <c r="AI365" s="11">
        <v>0</v>
      </c>
      <c r="AJ365" s="22">
        <v>0</v>
      </c>
      <c r="AK365" s="21">
        <v>0</v>
      </c>
      <c r="AL365" s="11">
        <f t="shared" si="121"/>
        <v>136763.24</v>
      </c>
      <c r="AM365" s="11">
        <v>125700</v>
      </c>
      <c r="AN365" s="11">
        <v>0</v>
      </c>
      <c r="AO365" s="11">
        <v>0</v>
      </c>
      <c r="AP365" s="22">
        <v>11063.24</v>
      </c>
      <c r="AQ365" s="21">
        <v>0</v>
      </c>
      <c r="AR365" s="11">
        <f t="shared" si="122"/>
        <v>0</v>
      </c>
      <c r="AS365" s="11">
        <v>0</v>
      </c>
      <c r="AT365" s="11">
        <v>0</v>
      </c>
      <c r="AU365" s="11">
        <v>0</v>
      </c>
      <c r="AV365" s="18">
        <v>0</v>
      </c>
      <c r="AW365" s="58"/>
    </row>
    <row r="366" spans="2:49" hidden="1" outlineLevel="1">
      <c r="B366" s="27" t="s">
        <v>302</v>
      </c>
      <c r="C366" s="21">
        <f t="shared" si="109"/>
        <v>0</v>
      </c>
      <c r="D366" s="36">
        <f t="shared" si="110"/>
        <v>0</v>
      </c>
      <c r="E366" s="36">
        <f t="shared" si="111"/>
        <v>0</v>
      </c>
      <c r="F366" s="36">
        <f t="shared" si="112"/>
        <v>0</v>
      </c>
      <c r="G366" s="36">
        <f t="shared" si="113"/>
        <v>5840</v>
      </c>
      <c r="H366" s="36">
        <f t="shared" si="114"/>
        <v>0</v>
      </c>
      <c r="I366" s="47">
        <f t="shared" si="115"/>
        <v>0</v>
      </c>
      <c r="J366" s="40"/>
      <c r="K366" s="21">
        <v>0</v>
      </c>
      <c r="L366" s="11">
        <f t="shared" si="116"/>
        <v>0</v>
      </c>
      <c r="M366" s="11">
        <v>0</v>
      </c>
      <c r="N366" s="11">
        <v>0</v>
      </c>
      <c r="O366" s="22">
        <v>0</v>
      </c>
      <c r="P366" s="21">
        <v>0</v>
      </c>
      <c r="Q366" s="11">
        <f t="shared" si="117"/>
        <v>0</v>
      </c>
      <c r="R366" s="11">
        <v>0</v>
      </c>
      <c r="S366" s="11">
        <v>0</v>
      </c>
      <c r="T366" s="22">
        <v>0</v>
      </c>
      <c r="U366" s="21">
        <v>0</v>
      </c>
      <c r="V366" s="11">
        <f t="shared" si="118"/>
        <v>0</v>
      </c>
      <c r="W366" s="11">
        <v>0</v>
      </c>
      <c r="X366" s="22">
        <v>0</v>
      </c>
      <c r="Y366" s="21">
        <v>0</v>
      </c>
      <c r="Z366" s="11">
        <f t="shared" si="119"/>
        <v>0</v>
      </c>
      <c r="AA366" s="11">
        <v>0</v>
      </c>
      <c r="AB366" s="11">
        <v>0</v>
      </c>
      <c r="AC366" s="11">
        <v>0</v>
      </c>
      <c r="AD366" s="22">
        <v>0</v>
      </c>
      <c r="AE366" s="21">
        <v>0</v>
      </c>
      <c r="AF366" s="11">
        <f t="shared" si="120"/>
        <v>5840</v>
      </c>
      <c r="AG366" s="11">
        <v>5840</v>
      </c>
      <c r="AH366" s="11">
        <v>0</v>
      </c>
      <c r="AI366" s="11">
        <v>0</v>
      </c>
      <c r="AJ366" s="22">
        <v>0</v>
      </c>
      <c r="AK366" s="21">
        <v>0</v>
      </c>
      <c r="AL366" s="11">
        <f t="shared" si="121"/>
        <v>0</v>
      </c>
      <c r="AM366" s="11">
        <v>0</v>
      </c>
      <c r="AN366" s="11">
        <v>0</v>
      </c>
      <c r="AO366" s="11">
        <v>0</v>
      </c>
      <c r="AP366" s="22">
        <v>0</v>
      </c>
      <c r="AQ366" s="21">
        <v>0</v>
      </c>
      <c r="AR366" s="11">
        <f t="shared" si="122"/>
        <v>0</v>
      </c>
      <c r="AS366" s="11">
        <v>0</v>
      </c>
      <c r="AT366" s="11">
        <v>0</v>
      </c>
      <c r="AU366" s="11">
        <v>0</v>
      </c>
      <c r="AV366" s="18">
        <v>0</v>
      </c>
      <c r="AW366" s="58"/>
    </row>
    <row r="367" spans="2:49" hidden="1" outlineLevel="1">
      <c r="B367" s="27" t="s">
        <v>303</v>
      </c>
      <c r="C367" s="21">
        <f t="shared" si="109"/>
        <v>0</v>
      </c>
      <c r="D367" s="36">
        <f t="shared" si="110"/>
        <v>0</v>
      </c>
      <c r="E367" s="36">
        <f t="shared" si="111"/>
        <v>0</v>
      </c>
      <c r="F367" s="36">
        <f t="shared" si="112"/>
        <v>0</v>
      </c>
      <c r="G367" s="36">
        <f t="shared" si="113"/>
        <v>5840</v>
      </c>
      <c r="H367" s="36">
        <f t="shared" si="114"/>
        <v>0</v>
      </c>
      <c r="I367" s="47">
        <f t="shared" si="115"/>
        <v>0</v>
      </c>
      <c r="J367" s="40"/>
      <c r="K367" s="21">
        <v>0</v>
      </c>
      <c r="L367" s="11">
        <f t="shared" si="116"/>
        <v>0</v>
      </c>
      <c r="M367" s="11">
        <v>0</v>
      </c>
      <c r="N367" s="11">
        <v>0</v>
      </c>
      <c r="O367" s="22">
        <v>0</v>
      </c>
      <c r="P367" s="21">
        <v>0</v>
      </c>
      <c r="Q367" s="11">
        <f t="shared" si="117"/>
        <v>0</v>
      </c>
      <c r="R367" s="11">
        <v>0</v>
      </c>
      <c r="S367" s="11">
        <v>0</v>
      </c>
      <c r="T367" s="22">
        <v>0</v>
      </c>
      <c r="U367" s="21">
        <v>0</v>
      </c>
      <c r="V367" s="11">
        <f t="shared" si="118"/>
        <v>0</v>
      </c>
      <c r="W367" s="11">
        <v>0</v>
      </c>
      <c r="X367" s="22">
        <v>0</v>
      </c>
      <c r="Y367" s="21">
        <v>0</v>
      </c>
      <c r="Z367" s="11">
        <f t="shared" si="119"/>
        <v>0</v>
      </c>
      <c r="AA367" s="11">
        <v>0</v>
      </c>
      <c r="AB367" s="11">
        <v>0</v>
      </c>
      <c r="AC367" s="11">
        <v>0</v>
      </c>
      <c r="AD367" s="22">
        <v>0</v>
      </c>
      <c r="AE367" s="21">
        <v>0</v>
      </c>
      <c r="AF367" s="11">
        <f t="shared" si="120"/>
        <v>5840</v>
      </c>
      <c r="AG367" s="11">
        <v>5840</v>
      </c>
      <c r="AH367" s="11">
        <v>0</v>
      </c>
      <c r="AI367" s="11">
        <v>0</v>
      </c>
      <c r="AJ367" s="22">
        <v>0</v>
      </c>
      <c r="AK367" s="21">
        <v>0</v>
      </c>
      <c r="AL367" s="11">
        <f t="shared" si="121"/>
        <v>0</v>
      </c>
      <c r="AM367" s="11">
        <v>0</v>
      </c>
      <c r="AN367" s="11">
        <v>0</v>
      </c>
      <c r="AO367" s="11">
        <v>0</v>
      </c>
      <c r="AP367" s="22">
        <v>0</v>
      </c>
      <c r="AQ367" s="21">
        <v>0</v>
      </c>
      <c r="AR367" s="11">
        <f t="shared" si="122"/>
        <v>0</v>
      </c>
      <c r="AS367" s="11">
        <v>0</v>
      </c>
      <c r="AT367" s="11">
        <v>0</v>
      </c>
      <c r="AU367" s="11">
        <v>0</v>
      </c>
      <c r="AV367" s="18">
        <v>0</v>
      </c>
      <c r="AW367" s="58"/>
    </row>
    <row r="368" spans="2:49" hidden="1" outlineLevel="1">
      <c r="B368" s="27" t="s">
        <v>304</v>
      </c>
      <c r="C368" s="21">
        <f t="shared" si="109"/>
        <v>0</v>
      </c>
      <c r="D368" s="36">
        <f t="shared" si="110"/>
        <v>0</v>
      </c>
      <c r="E368" s="36">
        <f t="shared" si="111"/>
        <v>0</v>
      </c>
      <c r="F368" s="36">
        <f t="shared" si="112"/>
        <v>6496.7000000000007</v>
      </c>
      <c r="G368" s="36">
        <f t="shared" si="113"/>
        <v>0</v>
      </c>
      <c r="H368" s="36">
        <f t="shared" si="114"/>
        <v>0</v>
      </c>
      <c r="I368" s="47">
        <f t="shared" si="115"/>
        <v>0</v>
      </c>
      <c r="J368" s="40"/>
      <c r="K368" s="21">
        <v>0</v>
      </c>
      <c r="L368" s="11">
        <f t="shared" si="116"/>
        <v>0</v>
      </c>
      <c r="M368" s="11">
        <v>0</v>
      </c>
      <c r="N368" s="11">
        <v>0</v>
      </c>
      <c r="O368" s="22">
        <v>0</v>
      </c>
      <c r="P368" s="21">
        <v>0</v>
      </c>
      <c r="Q368" s="11">
        <f t="shared" si="117"/>
        <v>0</v>
      </c>
      <c r="R368" s="11">
        <v>0</v>
      </c>
      <c r="S368" s="11">
        <v>0</v>
      </c>
      <c r="T368" s="22">
        <v>0</v>
      </c>
      <c r="U368" s="21">
        <v>0</v>
      </c>
      <c r="V368" s="11">
        <f t="shared" si="118"/>
        <v>0</v>
      </c>
      <c r="W368" s="11">
        <v>0</v>
      </c>
      <c r="X368" s="22">
        <v>0</v>
      </c>
      <c r="Y368" s="21">
        <v>0</v>
      </c>
      <c r="Z368" s="11">
        <f t="shared" si="119"/>
        <v>6496.7000000000007</v>
      </c>
      <c r="AA368" s="11">
        <v>6496.7000000000007</v>
      </c>
      <c r="AB368" s="11">
        <v>0</v>
      </c>
      <c r="AC368" s="11">
        <v>0</v>
      </c>
      <c r="AD368" s="22">
        <v>0</v>
      </c>
      <c r="AE368" s="21">
        <v>0</v>
      </c>
      <c r="AF368" s="11">
        <f t="shared" si="120"/>
        <v>0</v>
      </c>
      <c r="AG368" s="11">
        <v>0</v>
      </c>
      <c r="AH368" s="11">
        <v>0</v>
      </c>
      <c r="AI368" s="11">
        <v>0</v>
      </c>
      <c r="AJ368" s="22">
        <v>0</v>
      </c>
      <c r="AK368" s="21">
        <v>0</v>
      </c>
      <c r="AL368" s="11">
        <f t="shared" si="121"/>
        <v>0</v>
      </c>
      <c r="AM368" s="11">
        <v>0</v>
      </c>
      <c r="AN368" s="11">
        <v>0</v>
      </c>
      <c r="AO368" s="11">
        <v>0</v>
      </c>
      <c r="AP368" s="22">
        <v>0</v>
      </c>
      <c r="AQ368" s="21">
        <v>0</v>
      </c>
      <c r="AR368" s="11">
        <f t="shared" si="122"/>
        <v>0</v>
      </c>
      <c r="AS368" s="11">
        <v>0</v>
      </c>
      <c r="AT368" s="11">
        <v>0</v>
      </c>
      <c r="AU368" s="11">
        <v>0</v>
      </c>
      <c r="AV368" s="18">
        <v>0</v>
      </c>
      <c r="AW368" s="58"/>
    </row>
    <row r="369" spans="2:49" s="2" customFormat="1" ht="13.5" collapsed="1" thickBot="1">
      <c r="B369" s="28" t="s">
        <v>29</v>
      </c>
      <c r="C369" s="19">
        <f t="shared" si="109"/>
        <v>0</v>
      </c>
      <c r="D369" s="37">
        <f t="shared" si="110"/>
        <v>0</v>
      </c>
      <c r="E369" s="37">
        <f t="shared" si="111"/>
        <v>0</v>
      </c>
      <c r="F369" s="37">
        <f t="shared" si="112"/>
        <v>0</v>
      </c>
      <c r="G369" s="37">
        <f t="shared" si="113"/>
        <v>2817.3599999999997</v>
      </c>
      <c r="H369" s="37">
        <f t="shared" si="114"/>
        <v>1046019.9700000002</v>
      </c>
      <c r="I369" s="48">
        <f t="shared" si="115"/>
        <v>481048.82999999996</v>
      </c>
      <c r="J369" s="39"/>
      <c r="K369" s="19">
        <v>0</v>
      </c>
      <c r="L369" s="12">
        <f t="shared" si="116"/>
        <v>0</v>
      </c>
      <c r="M369" s="12">
        <v>0</v>
      </c>
      <c r="N369" s="12">
        <v>0</v>
      </c>
      <c r="O369" s="20">
        <v>0</v>
      </c>
      <c r="P369" s="19">
        <v>0</v>
      </c>
      <c r="Q369" s="12">
        <f t="shared" si="117"/>
        <v>0</v>
      </c>
      <c r="R369" s="12">
        <v>0</v>
      </c>
      <c r="S369" s="12">
        <v>0</v>
      </c>
      <c r="T369" s="20">
        <v>0</v>
      </c>
      <c r="U369" s="19">
        <v>0</v>
      </c>
      <c r="V369" s="12">
        <f t="shared" si="118"/>
        <v>0</v>
      </c>
      <c r="W369" s="12">
        <v>0</v>
      </c>
      <c r="X369" s="20">
        <v>0</v>
      </c>
      <c r="Y369" s="19">
        <v>0</v>
      </c>
      <c r="Z369" s="12">
        <f t="shared" si="119"/>
        <v>0</v>
      </c>
      <c r="AA369" s="12">
        <v>0</v>
      </c>
      <c r="AB369" s="12">
        <v>0</v>
      </c>
      <c r="AC369" s="12">
        <v>0</v>
      </c>
      <c r="AD369" s="20">
        <v>0</v>
      </c>
      <c r="AE369" s="19">
        <v>2817.3599999999997</v>
      </c>
      <c r="AF369" s="12">
        <f t="shared" si="120"/>
        <v>0</v>
      </c>
      <c r="AG369" s="12">
        <v>0</v>
      </c>
      <c r="AH369" s="12">
        <v>0</v>
      </c>
      <c r="AI369" s="12">
        <v>0</v>
      </c>
      <c r="AJ369" s="20">
        <v>0</v>
      </c>
      <c r="AK369" s="19">
        <v>814967.31000000017</v>
      </c>
      <c r="AL369" s="12">
        <f t="shared" si="121"/>
        <v>231052.66000000003</v>
      </c>
      <c r="AM369" s="12">
        <v>101910.50000000001</v>
      </c>
      <c r="AN369" s="12">
        <v>33840.47</v>
      </c>
      <c r="AO369" s="12">
        <v>0</v>
      </c>
      <c r="AP369" s="20">
        <v>95301.69</v>
      </c>
      <c r="AQ369" s="19">
        <v>304022.81</v>
      </c>
      <c r="AR369" s="12">
        <f t="shared" si="122"/>
        <v>177026.01999999996</v>
      </c>
      <c r="AS369" s="12">
        <v>163795.91999999998</v>
      </c>
      <c r="AT369" s="12">
        <v>12443.3</v>
      </c>
      <c r="AU369" s="12">
        <v>818.19</v>
      </c>
      <c r="AV369" s="17">
        <v>-31.390000000001237</v>
      </c>
      <c r="AW369" s="60"/>
    </row>
    <row r="370" spans="2:49" hidden="1" outlineLevel="1">
      <c r="B370" s="27" t="s">
        <v>305</v>
      </c>
      <c r="C370" s="21">
        <f t="shared" si="109"/>
        <v>0</v>
      </c>
      <c r="D370" s="36">
        <f t="shared" si="110"/>
        <v>0</v>
      </c>
      <c r="E370" s="36">
        <f t="shared" si="111"/>
        <v>0</v>
      </c>
      <c r="F370" s="36">
        <f t="shared" si="112"/>
        <v>0</v>
      </c>
      <c r="G370" s="36">
        <f t="shared" si="113"/>
        <v>2817.3599999999997</v>
      </c>
      <c r="H370" s="36">
        <f t="shared" si="114"/>
        <v>605982.40999999992</v>
      </c>
      <c r="I370" s="47">
        <f t="shared" si="115"/>
        <v>277013.69</v>
      </c>
      <c r="J370" s="40"/>
      <c r="K370" s="21">
        <v>0</v>
      </c>
      <c r="L370" s="11">
        <f t="shared" si="116"/>
        <v>0</v>
      </c>
      <c r="M370" s="11">
        <v>0</v>
      </c>
      <c r="N370" s="11">
        <v>0</v>
      </c>
      <c r="O370" s="22">
        <v>0</v>
      </c>
      <c r="P370" s="21">
        <v>0</v>
      </c>
      <c r="Q370" s="11">
        <f t="shared" si="117"/>
        <v>0</v>
      </c>
      <c r="R370" s="11">
        <v>0</v>
      </c>
      <c r="S370" s="11">
        <v>0</v>
      </c>
      <c r="T370" s="22">
        <v>0</v>
      </c>
      <c r="U370" s="21">
        <v>0</v>
      </c>
      <c r="V370" s="11">
        <f t="shared" si="118"/>
        <v>0</v>
      </c>
      <c r="W370" s="11">
        <v>0</v>
      </c>
      <c r="X370" s="22">
        <v>0</v>
      </c>
      <c r="Y370" s="21">
        <v>0</v>
      </c>
      <c r="Z370" s="11">
        <f t="shared" si="119"/>
        <v>0</v>
      </c>
      <c r="AA370" s="11">
        <v>0</v>
      </c>
      <c r="AB370" s="11">
        <v>0</v>
      </c>
      <c r="AC370" s="11">
        <v>0</v>
      </c>
      <c r="AD370" s="22">
        <v>0</v>
      </c>
      <c r="AE370" s="21">
        <v>2817.3599999999997</v>
      </c>
      <c r="AF370" s="11">
        <f t="shared" si="120"/>
        <v>0</v>
      </c>
      <c r="AG370" s="11">
        <v>0</v>
      </c>
      <c r="AH370" s="11">
        <v>0</v>
      </c>
      <c r="AI370" s="11">
        <v>0</v>
      </c>
      <c r="AJ370" s="22">
        <v>0</v>
      </c>
      <c r="AK370" s="21">
        <v>621670.18999999994</v>
      </c>
      <c r="AL370" s="11">
        <f t="shared" si="121"/>
        <v>-15687.780000000002</v>
      </c>
      <c r="AM370" s="11">
        <v>0</v>
      </c>
      <c r="AN370" s="11">
        <v>0</v>
      </c>
      <c r="AO370" s="11">
        <v>0</v>
      </c>
      <c r="AP370" s="22">
        <v>-15687.780000000002</v>
      </c>
      <c r="AQ370" s="21">
        <v>291296.45</v>
      </c>
      <c r="AR370" s="11">
        <f t="shared" si="122"/>
        <v>-14282.760000000002</v>
      </c>
      <c r="AS370" s="11">
        <v>0</v>
      </c>
      <c r="AT370" s="11">
        <v>0</v>
      </c>
      <c r="AU370" s="11">
        <v>0</v>
      </c>
      <c r="AV370" s="18">
        <v>-14282.760000000002</v>
      </c>
      <c r="AW370" s="25"/>
    </row>
    <row r="371" spans="2:49" hidden="1" outlineLevel="1">
      <c r="B371" s="27" t="s">
        <v>306</v>
      </c>
      <c r="C371" s="21">
        <f t="shared" si="109"/>
        <v>0</v>
      </c>
      <c r="D371" s="36">
        <f t="shared" si="110"/>
        <v>0</v>
      </c>
      <c r="E371" s="36">
        <f t="shared" si="111"/>
        <v>0</v>
      </c>
      <c r="F371" s="36">
        <f t="shared" si="112"/>
        <v>0</v>
      </c>
      <c r="G371" s="36">
        <f t="shared" si="113"/>
        <v>0</v>
      </c>
      <c r="H371" s="36">
        <f t="shared" si="114"/>
        <v>4000</v>
      </c>
      <c r="I371" s="47">
        <f t="shared" si="115"/>
        <v>0</v>
      </c>
      <c r="J371" s="40"/>
      <c r="K371" s="21">
        <v>0</v>
      </c>
      <c r="L371" s="11">
        <f t="shared" si="116"/>
        <v>0</v>
      </c>
      <c r="M371" s="11">
        <v>0</v>
      </c>
      <c r="N371" s="11">
        <v>0</v>
      </c>
      <c r="O371" s="22">
        <v>0</v>
      </c>
      <c r="P371" s="21">
        <v>0</v>
      </c>
      <c r="Q371" s="11">
        <f t="shared" si="117"/>
        <v>0</v>
      </c>
      <c r="R371" s="11">
        <v>0</v>
      </c>
      <c r="S371" s="11">
        <v>0</v>
      </c>
      <c r="T371" s="22">
        <v>0</v>
      </c>
      <c r="U371" s="21">
        <v>0</v>
      </c>
      <c r="V371" s="11">
        <f t="shared" si="118"/>
        <v>0</v>
      </c>
      <c r="W371" s="11">
        <v>0</v>
      </c>
      <c r="X371" s="22">
        <v>0</v>
      </c>
      <c r="Y371" s="21">
        <v>0</v>
      </c>
      <c r="Z371" s="11">
        <f t="shared" si="119"/>
        <v>0</v>
      </c>
      <c r="AA371" s="11">
        <v>0</v>
      </c>
      <c r="AB371" s="11">
        <v>0</v>
      </c>
      <c r="AC371" s="11">
        <v>0</v>
      </c>
      <c r="AD371" s="22">
        <v>0</v>
      </c>
      <c r="AE371" s="21">
        <v>0</v>
      </c>
      <c r="AF371" s="11">
        <f t="shared" si="120"/>
        <v>0</v>
      </c>
      <c r="AG371" s="11">
        <v>0</v>
      </c>
      <c r="AH371" s="11">
        <v>0</v>
      </c>
      <c r="AI371" s="11">
        <v>0</v>
      </c>
      <c r="AJ371" s="22">
        <v>0</v>
      </c>
      <c r="AK371" s="21">
        <v>0</v>
      </c>
      <c r="AL371" s="11">
        <f t="shared" si="121"/>
        <v>4000</v>
      </c>
      <c r="AM371" s="11">
        <v>4000</v>
      </c>
      <c r="AN371" s="11">
        <v>0</v>
      </c>
      <c r="AO371" s="11">
        <v>0</v>
      </c>
      <c r="AP371" s="22">
        <v>0</v>
      </c>
      <c r="AQ371" s="21">
        <v>0</v>
      </c>
      <c r="AR371" s="11">
        <f t="shared" si="122"/>
        <v>0</v>
      </c>
      <c r="AS371" s="11">
        <v>0</v>
      </c>
      <c r="AT371" s="11">
        <v>0</v>
      </c>
      <c r="AU371" s="11">
        <v>0</v>
      </c>
      <c r="AV371" s="18">
        <v>0</v>
      </c>
      <c r="AW371" s="25"/>
    </row>
    <row r="372" spans="2:49" hidden="1" outlineLevel="1">
      <c r="B372" s="27" t="s">
        <v>307</v>
      </c>
      <c r="C372" s="21">
        <f t="shared" si="109"/>
        <v>0</v>
      </c>
      <c r="D372" s="36">
        <f t="shared" si="110"/>
        <v>0</v>
      </c>
      <c r="E372" s="36">
        <f t="shared" si="111"/>
        <v>0</v>
      </c>
      <c r="F372" s="36">
        <f t="shared" si="112"/>
        <v>0</v>
      </c>
      <c r="G372" s="36">
        <f t="shared" si="113"/>
        <v>0</v>
      </c>
      <c r="H372" s="36">
        <f t="shared" si="114"/>
        <v>76032</v>
      </c>
      <c r="I372" s="47">
        <f t="shared" si="115"/>
        <v>0</v>
      </c>
      <c r="J372" s="40"/>
      <c r="K372" s="21">
        <v>0</v>
      </c>
      <c r="L372" s="11">
        <f t="shared" si="116"/>
        <v>0</v>
      </c>
      <c r="M372" s="11">
        <v>0</v>
      </c>
      <c r="N372" s="11">
        <v>0</v>
      </c>
      <c r="O372" s="22">
        <v>0</v>
      </c>
      <c r="P372" s="21">
        <v>0</v>
      </c>
      <c r="Q372" s="11">
        <f t="shared" si="117"/>
        <v>0</v>
      </c>
      <c r="R372" s="11">
        <v>0</v>
      </c>
      <c r="S372" s="11">
        <v>0</v>
      </c>
      <c r="T372" s="22">
        <v>0</v>
      </c>
      <c r="U372" s="21">
        <v>0</v>
      </c>
      <c r="V372" s="11">
        <f t="shared" si="118"/>
        <v>0</v>
      </c>
      <c r="W372" s="11">
        <v>0</v>
      </c>
      <c r="X372" s="22">
        <v>0</v>
      </c>
      <c r="Y372" s="21">
        <v>0</v>
      </c>
      <c r="Z372" s="11">
        <f t="shared" si="119"/>
        <v>0</v>
      </c>
      <c r="AA372" s="11">
        <v>0</v>
      </c>
      <c r="AB372" s="11">
        <v>0</v>
      </c>
      <c r="AC372" s="11">
        <v>0</v>
      </c>
      <c r="AD372" s="22">
        <v>0</v>
      </c>
      <c r="AE372" s="21">
        <v>0</v>
      </c>
      <c r="AF372" s="11">
        <f t="shared" si="120"/>
        <v>0</v>
      </c>
      <c r="AG372" s="11">
        <v>0</v>
      </c>
      <c r="AH372" s="11">
        <v>0</v>
      </c>
      <c r="AI372" s="11">
        <v>0</v>
      </c>
      <c r="AJ372" s="22">
        <v>0</v>
      </c>
      <c r="AK372" s="21">
        <v>76032</v>
      </c>
      <c r="AL372" s="11">
        <f t="shared" si="121"/>
        <v>0</v>
      </c>
      <c r="AM372" s="11">
        <v>0</v>
      </c>
      <c r="AN372" s="11">
        <v>0</v>
      </c>
      <c r="AO372" s="11">
        <v>0</v>
      </c>
      <c r="AP372" s="22">
        <v>0</v>
      </c>
      <c r="AQ372" s="21">
        <v>0</v>
      </c>
      <c r="AR372" s="11">
        <f t="shared" si="122"/>
        <v>0</v>
      </c>
      <c r="AS372" s="11">
        <v>0</v>
      </c>
      <c r="AT372" s="11">
        <v>0</v>
      </c>
      <c r="AU372" s="11">
        <v>0</v>
      </c>
      <c r="AV372" s="18">
        <v>0</v>
      </c>
      <c r="AW372" s="25"/>
    </row>
    <row r="373" spans="2:49" hidden="1" outlineLevel="1">
      <c r="B373" s="27" t="s">
        <v>308</v>
      </c>
      <c r="C373" s="21">
        <f t="shared" si="109"/>
        <v>0</v>
      </c>
      <c r="D373" s="36">
        <f t="shared" si="110"/>
        <v>0</v>
      </c>
      <c r="E373" s="36">
        <f t="shared" si="111"/>
        <v>0</v>
      </c>
      <c r="F373" s="36">
        <f t="shared" si="112"/>
        <v>0</v>
      </c>
      <c r="G373" s="36">
        <f t="shared" si="113"/>
        <v>0</v>
      </c>
      <c r="H373" s="36">
        <f t="shared" si="114"/>
        <v>173346.1</v>
      </c>
      <c r="I373" s="47">
        <f t="shared" si="115"/>
        <v>156490.68999999997</v>
      </c>
      <c r="J373" s="40"/>
      <c r="K373" s="21">
        <v>0</v>
      </c>
      <c r="L373" s="11">
        <f t="shared" si="116"/>
        <v>0</v>
      </c>
      <c r="M373" s="11">
        <v>0</v>
      </c>
      <c r="N373" s="11">
        <v>0</v>
      </c>
      <c r="O373" s="22">
        <v>0</v>
      </c>
      <c r="P373" s="21">
        <v>0</v>
      </c>
      <c r="Q373" s="11">
        <f t="shared" si="117"/>
        <v>0</v>
      </c>
      <c r="R373" s="11">
        <v>0</v>
      </c>
      <c r="S373" s="11">
        <v>0</v>
      </c>
      <c r="T373" s="22">
        <v>0</v>
      </c>
      <c r="U373" s="21">
        <v>0</v>
      </c>
      <c r="V373" s="11">
        <f t="shared" si="118"/>
        <v>0</v>
      </c>
      <c r="W373" s="11">
        <v>0</v>
      </c>
      <c r="X373" s="22">
        <v>0</v>
      </c>
      <c r="Y373" s="21">
        <v>0</v>
      </c>
      <c r="Z373" s="11">
        <f t="shared" si="119"/>
        <v>0</v>
      </c>
      <c r="AA373" s="11">
        <v>0</v>
      </c>
      <c r="AB373" s="11">
        <v>0</v>
      </c>
      <c r="AC373" s="11">
        <v>0</v>
      </c>
      <c r="AD373" s="22">
        <v>0</v>
      </c>
      <c r="AE373" s="21">
        <v>0</v>
      </c>
      <c r="AF373" s="11">
        <f t="shared" si="120"/>
        <v>0</v>
      </c>
      <c r="AG373" s="11">
        <v>0</v>
      </c>
      <c r="AH373" s="11">
        <v>0</v>
      </c>
      <c r="AI373" s="11">
        <v>0</v>
      </c>
      <c r="AJ373" s="22">
        <v>0</v>
      </c>
      <c r="AK373" s="21">
        <v>0</v>
      </c>
      <c r="AL373" s="11">
        <f t="shared" si="121"/>
        <v>173346.1</v>
      </c>
      <c r="AM373" s="11">
        <v>62606.63</v>
      </c>
      <c r="AN373" s="11">
        <v>0</v>
      </c>
      <c r="AO373" s="11">
        <v>0</v>
      </c>
      <c r="AP373" s="22">
        <v>110739.47</v>
      </c>
      <c r="AQ373" s="21">
        <v>0</v>
      </c>
      <c r="AR373" s="11">
        <f t="shared" si="122"/>
        <v>156490.68999999997</v>
      </c>
      <c r="AS373" s="11">
        <v>156490.68999999997</v>
      </c>
      <c r="AT373" s="11">
        <v>0</v>
      </c>
      <c r="AU373" s="11">
        <v>0</v>
      </c>
      <c r="AV373" s="18">
        <v>0</v>
      </c>
      <c r="AW373" s="25"/>
    </row>
    <row r="374" spans="2:49" hidden="1" outlineLevel="1">
      <c r="B374" s="27" t="s">
        <v>309</v>
      </c>
      <c r="C374" s="21">
        <f t="shared" si="109"/>
        <v>0</v>
      </c>
      <c r="D374" s="36">
        <f t="shared" si="110"/>
        <v>0</v>
      </c>
      <c r="E374" s="36">
        <f t="shared" si="111"/>
        <v>0</v>
      </c>
      <c r="F374" s="36">
        <f t="shared" si="112"/>
        <v>0</v>
      </c>
      <c r="G374" s="36">
        <f t="shared" si="113"/>
        <v>0</v>
      </c>
      <c r="H374" s="36">
        <f t="shared" si="114"/>
        <v>1087.46</v>
      </c>
      <c r="I374" s="47">
        <f t="shared" si="115"/>
        <v>0</v>
      </c>
      <c r="J374" s="40"/>
      <c r="K374" s="21">
        <v>0</v>
      </c>
      <c r="L374" s="11">
        <f t="shared" si="116"/>
        <v>0</v>
      </c>
      <c r="M374" s="11">
        <v>0</v>
      </c>
      <c r="N374" s="11">
        <v>0</v>
      </c>
      <c r="O374" s="22">
        <v>0</v>
      </c>
      <c r="P374" s="21">
        <v>0</v>
      </c>
      <c r="Q374" s="11">
        <f t="shared" si="117"/>
        <v>0</v>
      </c>
      <c r="R374" s="11">
        <v>0</v>
      </c>
      <c r="S374" s="11">
        <v>0</v>
      </c>
      <c r="T374" s="22">
        <v>0</v>
      </c>
      <c r="U374" s="21">
        <v>0</v>
      </c>
      <c r="V374" s="11">
        <f t="shared" si="118"/>
        <v>0</v>
      </c>
      <c r="W374" s="11">
        <v>0</v>
      </c>
      <c r="X374" s="22">
        <v>0</v>
      </c>
      <c r="Y374" s="21">
        <v>0</v>
      </c>
      <c r="Z374" s="11">
        <f t="shared" si="119"/>
        <v>0</v>
      </c>
      <c r="AA374" s="11">
        <v>0</v>
      </c>
      <c r="AB374" s="11">
        <v>0</v>
      </c>
      <c r="AC374" s="11">
        <v>0</v>
      </c>
      <c r="AD374" s="22">
        <v>0</v>
      </c>
      <c r="AE374" s="21">
        <v>0</v>
      </c>
      <c r="AF374" s="11">
        <f t="shared" si="120"/>
        <v>0</v>
      </c>
      <c r="AG374" s="11">
        <v>0</v>
      </c>
      <c r="AH374" s="11">
        <v>0</v>
      </c>
      <c r="AI374" s="11">
        <v>0</v>
      </c>
      <c r="AJ374" s="22">
        <v>0</v>
      </c>
      <c r="AK374" s="21">
        <v>1087.46</v>
      </c>
      <c r="AL374" s="11">
        <f t="shared" si="121"/>
        <v>0</v>
      </c>
      <c r="AM374" s="11">
        <v>0</v>
      </c>
      <c r="AN374" s="11">
        <v>0</v>
      </c>
      <c r="AO374" s="11">
        <v>0</v>
      </c>
      <c r="AP374" s="22">
        <v>0</v>
      </c>
      <c r="AQ374" s="21">
        <v>0</v>
      </c>
      <c r="AR374" s="11">
        <f t="shared" si="122"/>
        <v>0</v>
      </c>
      <c r="AS374" s="11">
        <v>0</v>
      </c>
      <c r="AT374" s="11">
        <v>0</v>
      </c>
      <c r="AU374" s="11">
        <v>0</v>
      </c>
      <c r="AV374" s="18">
        <v>0</v>
      </c>
      <c r="AW374" s="25"/>
    </row>
    <row r="375" spans="2:49" hidden="1" outlineLevel="1">
      <c r="B375" s="27" t="s">
        <v>310</v>
      </c>
      <c r="C375" s="21">
        <f t="shared" si="109"/>
        <v>0</v>
      </c>
      <c r="D375" s="36">
        <f t="shared" si="110"/>
        <v>0</v>
      </c>
      <c r="E375" s="36">
        <f t="shared" si="111"/>
        <v>0</v>
      </c>
      <c r="F375" s="36">
        <f t="shared" si="112"/>
        <v>0</v>
      </c>
      <c r="G375" s="36">
        <f t="shared" si="113"/>
        <v>0</v>
      </c>
      <c r="H375" s="36">
        <f t="shared" si="114"/>
        <v>609.20000000000005</v>
      </c>
      <c r="I375" s="47">
        <f t="shared" si="115"/>
        <v>0</v>
      </c>
      <c r="J375" s="40"/>
      <c r="K375" s="21">
        <v>0</v>
      </c>
      <c r="L375" s="11">
        <f t="shared" si="116"/>
        <v>0</v>
      </c>
      <c r="M375" s="11">
        <v>0</v>
      </c>
      <c r="N375" s="11">
        <v>0</v>
      </c>
      <c r="O375" s="22">
        <v>0</v>
      </c>
      <c r="P375" s="21">
        <v>0</v>
      </c>
      <c r="Q375" s="11">
        <f t="shared" si="117"/>
        <v>0</v>
      </c>
      <c r="R375" s="11">
        <v>0</v>
      </c>
      <c r="S375" s="11">
        <v>0</v>
      </c>
      <c r="T375" s="22">
        <v>0</v>
      </c>
      <c r="U375" s="21">
        <v>0</v>
      </c>
      <c r="V375" s="11">
        <f t="shared" si="118"/>
        <v>0</v>
      </c>
      <c r="W375" s="11">
        <v>0</v>
      </c>
      <c r="X375" s="22">
        <v>0</v>
      </c>
      <c r="Y375" s="21">
        <v>0</v>
      </c>
      <c r="Z375" s="11">
        <f t="shared" si="119"/>
        <v>0</v>
      </c>
      <c r="AA375" s="11">
        <v>0</v>
      </c>
      <c r="AB375" s="11">
        <v>0</v>
      </c>
      <c r="AC375" s="11">
        <v>0</v>
      </c>
      <c r="AD375" s="22">
        <v>0</v>
      </c>
      <c r="AE375" s="21">
        <v>0</v>
      </c>
      <c r="AF375" s="11">
        <f t="shared" si="120"/>
        <v>0</v>
      </c>
      <c r="AG375" s="11">
        <v>0</v>
      </c>
      <c r="AH375" s="11">
        <v>0</v>
      </c>
      <c r="AI375" s="11">
        <v>0</v>
      </c>
      <c r="AJ375" s="22">
        <v>0</v>
      </c>
      <c r="AK375" s="21">
        <v>609.20000000000005</v>
      </c>
      <c r="AL375" s="11">
        <f t="shared" si="121"/>
        <v>0</v>
      </c>
      <c r="AM375" s="11">
        <v>0</v>
      </c>
      <c r="AN375" s="11">
        <v>0</v>
      </c>
      <c r="AO375" s="11">
        <v>0</v>
      </c>
      <c r="AP375" s="22">
        <v>0</v>
      </c>
      <c r="AQ375" s="21">
        <v>0</v>
      </c>
      <c r="AR375" s="11">
        <f t="shared" si="122"/>
        <v>0</v>
      </c>
      <c r="AS375" s="11">
        <v>0</v>
      </c>
      <c r="AT375" s="11">
        <v>0</v>
      </c>
      <c r="AU375" s="11">
        <v>0</v>
      </c>
      <c r="AV375" s="18">
        <v>0</v>
      </c>
      <c r="AW375" s="25"/>
    </row>
    <row r="376" spans="2:49" hidden="1" outlineLevel="1">
      <c r="B376" s="27" t="s">
        <v>311</v>
      </c>
      <c r="C376" s="21">
        <f t="shared" si="109"/>
        <v>0</v>
      </c>
      <c r="D376" s="36">
        <f t="shared" si="110"/>
        <v>0</v>
      </c>
      <c r="E376" s="36">
        <f t="shared" si="111"/>
        <v>0</v>
      </c>
      <c r="F376" s="36">
        <f t="shared" si="112"/>
        <v>0</v>
      </c>
      <c r="G376" s="36">
        <f t="shared" si="113"/>
        <v>0</v>
      </c>
      <c r="H376" s="36">
        <f t="shared" si="114"/>
        <v>0</v>
      </c>
      <c r="I376" s="47">
        <f t="shared" si="115"/>
        <v>3547.76</v>
      </c>
      <c r="J376" s="40"/>
      <c r="K376" s="21">
        <v>0</v>
      </c>
      <c r="L376" s="11">
        <f t="shared" si="116"/>
        <v>0</v>
      </c>
      <c r="M376" s="11">
        <v>0</v>
      </c>
      <c r="N376" s="11">
        <v>0</v>
      </c>
      <c r="O376" s="22">
        <v>0</v>
      </c>
      <c r="P376" s="21">
        <v>0</v>
      </c>
      <c r="Q376" s="11">
        <f t="shared" si="117"/>
        <v>0</v>
      </c>
      <c r="R376" s="11">
        <v>0</v>
      </c>
      <c r="S376" s="11">
        <v>0</v>
      </c>
      <c r="T376" s="22">
        <v>0</v>
      </c>
      <c r="U376" s="21">
        <v>0</v>
      </c>
      <c r="V376" s="11">
        <f t="shared" si="118"/>
        <v>0</v>
      </c>
      <c r="W376" s="11">
        <v>0</v>
      </c>
      <c r="X376" s="22">
        <v>0</v>
      </c>
      <c r="Y376" s="21">
        <v>0</v>
      </c>
      <c r="Z376" s="11">
        <f t="shared" si="119"/>
        <v>0</v>
      </c>
      <c r="AA376" s="11">
        <v>0</v>
      </c>
      <c r="AB376" s="11">
        <v>0</v>
      </c>
      <c r="AC376" s="11">
        <v>0</v>
      </c>
      <c r="AD376" s="22">
        <v>0</v>
      </c>
      <c r="AE376" s="21">
        <v>0</v>
      </c>
      <c r="AF376" s="11">
        <f t="shared" si="120"/>
        <v>0</v>
      </c>
      <c r="AG376" s="11">
        <v>0</v>
      </c>
      <c r="AH376" s="11">
        <v>0</v>
      </c>
      <c r="AI376" s="11">
        <v>0</v>
      </c>
      <c r="AJ376" s="22">
        <v>0</v>
      </c>
      <c r="AK376" s="21">
        <v>0</v>
      </c>
      <c r="AL376" s="11">
        <f t="shared" si="121"/>
        <v>0</v>
      </c>
      <c r="AM376" s="11">
        <v>0</v>
      </c>
      <c r="AN376" s="11">
        <v>0</v>
      </c>
      <c r="AO376" s="11">
        <v>0</v>
      </c>
      <c r="AP376" s="22">
        <v>0</v>
      </c>
      <c r="AQ376" s="21">
        <v>0</v>
      </c>
      <c r="AR376" s="11">
        <f t="shared" si="122"/>
        <v>3547.76</v>
      </c>
      <c r="AS376" s="11">
        <v>0</v>
      </c>
      <c r="AT376" s="11">
        <v>2729.57</v>
      </c>
      <c r="AU376" s="11">
        <v>818.19</v>
      </c>
      <c r="AV376" s="18">
        <v>0</v>
      </c>
      <c r="AW376" s="25"/>
    </row>
    <row r="377" spans="2:49" hidden="1" outlineLevel="1">
      <c r="B377" s="27" t="s">
        <v>312</v>
      </c>
      <c r="C377" s="21">
        <f t="shared" si="109"/>
        <v>0</v>
      </c>
      <c r="D377" s="36">
        <f t="shared" si="110"/>
        <v>0</v>
      </c>
      <c r="E377" s="36">
        <f t="shared" si="111"/>
        <v>0</v>
      </c>
      <c r="F377" s="36">
        <f t="shared" si="112"/>
        <v>0</v>
      </c>
      <c r="G377" s="36">
        <f t="shared" si="113"/>
        <v>0</v>
      </c>
      <c r="H377" s="36">
        <f t="shared" si="114"/>
        <v>0</v>
      </c>
      <c r="I377" s="47">
        <f t="shared" si="115"/>
        <v>7305.23</v>
      </c>
      <c r="J377" s="40"/>
      <c r="K377" s="21">
        <v>0</v>
      </c>
      <c r="L377" s="11">
        <f t="shared" si="116"/>
        <v>0</v>
      </c>
      <c r="M377" s="11">
        <v>0</v>
      </c>
      <c r="N377" s="11">
        <v>0</v>
      </c>
      <c r="O377" s="22">
        <v>0</v>
      </c>
      <c r="P377" s="21">
        <v>0</v>
      </c>
      <c r="Q377" s="11">
        <f t="shared" si="117"/>
        <v>0</v>
      </c>
      <c r="R377" s="11">
        <v>0</v>
      </c>
      <c r="S377" s="11">
        <v>0</v>
      </c>
      <c r="T377" s="22">
        <v>0</v>
      </c>
      <c r="U377" s="21">
        <v>0</v>
      </c>
      <c r="V377" s="11">
        <f t="shared" si="118"/>
        <v>0</v>
      </c>
      <c r="W377" s="11">
        <v>0</v>
      </c>
      <c r="X377" s="22">
        <v>0</v>
      </c>
      <c r="Y377" s="21">
        <v>0</v>
      </c>
      <c r="Z377" s="11">
        <f t="shared" si="119"/>
        <v>0</v>
      </c>
      <c r="AA377" s="11">
        <v>0</v>
      </c>
      <c r="AB377" s="11">
        <v>0</v>
      </c>
      <c r="AC377" s="11">
        <v>0</v>
      </c>
      <c r="AD377" s="22">
        <v>0</v>
      </c>
      <c r="AE377" s="21">
        <v>0</v>
      </c>
      <c r="AF377" s="11">
        <f t="shared" si="120"/>
        <v>0</v>
      </c>
      <c r="AG377" s="11">
        <v>0</v>
      </c>
      <c r="AH377" s="11">
        <v>0</v>
      </c>
      <c r="AI377" s="11">
        <v>0</v>
      </c>
      <c r="AJ377" s="22">
        <v>0</v>
      </c>
      <c r="AK377" s="21">
        <v>0</v>
      </c>
      <c r="AL377" s="11">
        <f t="shared" si="121"/>
        <v>0</v>
      </c>
      <c r="AM377" s="11">
        <v>0</v>
      </c>
      <c r="AN377" s="11">
        <v>0</v>
      </c>
      <c r="AO377" s="11">
        <v>0</v>
      </c>
      <c r="AP377" s="22">
        <v>0</v>
      </c>
      <c r="AQ377" s="21">
        <v>0</v>
      </c>
      <c r="AR377" s="11">
        <f t="shared" si="122"/>
        <v>7305.23</v>
      </c>
      <c r="AS377" s="11">
        <v>7305.23</v>
      </c>
      <c r="AT377" s="11">
        <v>0</v>
      </c>
      <c r="AU377" s="11">
        <v>0</v>
      </c>
      <c r="AV377" s="18">
        <v>0</v>
      </c>
      <c r="AW377" s="25"/>
    </row>
    <row r="378" spans="2:49" hidden="1" outlineLevel="1">
      <c r="B378" s="27" t="s">
        <v>313</v>
      </c>
      <c r="C378" s="21">
        <f t="shared" si="109"/>
        <v>0</v>
      </c>
      <c r="D378" s="36">
        <f t="shared" si="110"/>
        <v>0</v>
      </c>
      <c r="E378" s="36">
        <f t="shared" si="111"/>
        <v>0</v>
      </c>
      <c r="F378" s="36">
        <f t="shared" si="112"/>
        <v>0</v>
      </c>
      <c r="G378" s="36">
        <f t="shared" si="113"/>
        <v>0</v>
      </c>
      <c r="H378" s="36">
        <f t="shared" si="114"/>
        <v>0</v>
      </c>
      <c r="I378" s="47">
        <f t="shared" si="115"/>
        <v>7974</v>
      </c>
      <c r="J378" s="40"/>
      <c r="K378" s="21">
        <v>0</v>
      </c>
      <c r="L378" s="11">
        <f t="shared" si="116"/>
        <v>0</v>
      </c>
      <c r="M378" s="11">
        <v>0</v>
      </c>
      <c r="N378" s="11">
        <v>0</v>
      </c>
      <c r="O378" s="22">
        <v>0</v>
      </c>
      <c r="P378" s="21">
        <v>0</v>
      </c>
      <c r="Q378" s="11">
        <f t="shared" si="117"/>
        <v>0</v>
      </c>
      <c r="R378" s="11">
        <v>0</v>
      </c>
      <c r="S378" s="11">
        <v>0</v>
      </c>
      <c r="T378" s="22">
        <v>0</v>
      </c>
      <c r="U378" s="21">
        <v>0</v>
      </c>
      <c r="V378" s="11">
        <f t="shared" si="118"/>
        <v>0</v>
      </c>
      <c r="W378" s="11">
        <v>0</v>
      </c>
      <c r="X378" s="22">
        <v>0</v>
      </c>
      <c r="Y378" s="21">
        <v>0</v>
      </c>
      <c r="Z378" s="11">
        <f t="shared" si="119"/>
        <v>0</v>
      </c>
      <c r="AA378" s="11">
        <v>0</v>
      </c>
      <c r="AB378" s="11">
        <v>0</v>
      </c>
      <c r="AC378" s="11">
        <v>0</v>
      </c>
      <c r="AD378" s="22">
        <v>0</v>
      </c>
      <c r="AE378" s="21">
        <v>0</v>
      </c>
      <c r="AF378" s="11">
        <f t="shared" si="120"/>
        <v>0</v>
      </c>
      <c r="AG378" s="11">
        <v>0</v>
      </c>
      <c r="AH378" s="11">
        <v>0</v>
      </c>
      <c r="AI378" s="11">
        <v>0</v>
      </c>
      <c r="AJ378" s="22">
        <v>0</v>
      </c>
      <c r="AK378" s="21">
        <v>0</v>
      </c>
      <c r="AL378" s="11">
        <f t="shared" si="121"/>
        <v>0</v>
      </c>
      <c r="AM378" s="11">
        <v>0</v>
      </c>
      <c r="AN378" s="11">
        <v>0</v>
      </c>
      <c r="AO378" s="11">
        <v>0</v>
      </c>
      <c r="AP378" s="22">
        <v>0</v>
      </c>
      <c r="AQ378" s="21">
        <v>0</v>
      </c>
      <c r="AR378" s="11">
        <f t="shared" si="122"/>
        <v>7974</v>
      </c>
      <c r="AS378" s="11">
        <v>0</v>
      </c>
      <c r="AT378" s="11">
        <v>7974</v>
      </c>
      <c r="AU378" s="11">
        <v>0</v>
      </c>
      <c r="AV378" s="18">
        <v>0</v>
      </c>
      <c r="AW378" s="25"/>
    </row>
    <row r="379" spans="2:49" hidden="1" outlineLevel="1">
      <c r="B379" s="27" t="s">
        <v>314</v>
      </c>
      <c r="C379" s="21">
        <f t="shared" si="109"/>
        <v>0</v>
      </c>
      <c r="D379" s="36">
        <f t="shared" si="110"/>
        <v>0</v>
      </c>
      <c r="E379" s="36">
        <f t="shared" si="111"/>
        <v>0</v>
      </c>
      <c r="F379" s="36">
        <f t="shared" si="112"/>
        <v>0</v>
      </c>
      <c r="G379" s="36">
        <f t="shared" si="113"/>
        <v>0</v>
      </c>
      <c r="H379" s="36">
        <f t="shared" si="114"/>
        <v>0</v>
      </c>
      <c r="I379" s="47">
        <f t="shared" si="115"/>
        <v>14251.37</v>
      </c>
      <c r="J379" s="40"/>
      <c r="K379" s="21">
        <v>0</v>
      </c>
      <c r="L379" s="11">
        <f t="shared" si="116"/>
        <v>0</v>
      </c>
      <c r="M379" s="11">
        <v>0</v>
      </c>
      <c r="N379" s="11">
        <v>0</v>
      </c>
      <c r="O379" s="22">
        <v>0</v>
      </c>
      <c r="P379" s="21">
        <v>0</v>
      </c>
      <c r="Q379" s="11">
        <f t="shared" si="117"/>
        <v>0</v>
      </c>
      <c r="R379" s="11">
        <v>0</v>
      </c>
      <c r="S379" s="11">
        <v>0</v>
      </c>
      <c r="T379" s="22">
        <v>0</v>
      </c>
      <c r="U379" s="21">
        <v>0</v>
      </c>
      <c r="V379" s="11">
        <f t="shared" si="118"/>
        <v>0</v>
      </c>
      <c r="W379" s="11">
        <v>0</v>
      </c>
      <c r="X379" s="22">
        <v>0</v>
      </c>
      <c r="Y379" s="21">
        <v>0</v>
      </c>
      <c r="Z379" s="11">
        <f t="shared" si="119"/>
        <v>0</v>
      </c>
      <c r="AA379" s="11">
        <v>0</v>
      </c>
      <c r="AB379" s="11">
        <v>0</v>
      </c>
      <c r="AC379" s="11">
        <v>0</v>
      </c>
      <c r="AD379" s="22">
        <v>0</v>
      </c>
      <c r="AE379" s="21">
        <v>0</v>
      </c>
      <c r="AF379" s="11">
        <f t="shared" si="120"/>
        <v>0</v>
      </c>
      <c r="AG379" s="11">
        <v>0</v>
      </c>
      <c r="AH379" s="11">
        <v>0</v>
      </c>
      <c r="AI379" s="11">
        <v>0</v>
      </c>
      <c r="AJ379" s="22">
        <v>0</v>
      </c>
      <c r="AK379" s="21">
        <v>0</v>
      </c>
      <c r="AL379" s="11">
        <f t="shared" si="121"/>
        <v>0</v>
      </c>
      <c r="AM379" s="11">
        <v>0</v>
      </c>
      <c r="AN379" s="11">
        <v>0</v>
      </c>
      <c r="AO379" s="11">
        <v>0</v>
      </c>
      <c r="AP379" s="22">
        <v>0</v>
      </c>
      <c r="AQ379" s="21">
        <v>0</v>
      </c>
      <c r="AR379" s="11">
        <f t="shared" si="122"/>
        <v>14251.37</v>
      </c>
      <c r="AS379" s="11">
        <v>0</v>
      </c>
      <c r="AT379" s="11">
        <v>0</v>
      </c>
      <c r="AU379" s="11">
        <v>0</v>
      </c>
      <c r="AV379" s="18">
        <v>14251.37</v>
      </c>
      <c r="AW379" s="25"/>
    </row>
    <row r="380" spans="2:49" hidden="1" outlineLevel="1">
      <c r="B380" s="27" t="s">
        <v>315</v>
      </c>
      <c r="C380" s="21">
        <f t="shared" si="109"/>
        <v>0</v>
      </c>
      <c r="D380" s="36">
        <f t="shared" si="110"/>
        <v>0</v>
      </c>
      <c r="E380" s="36">
        <f t="shared" si="111"/>
        <v>0</v>
      </c>
      <c r="F380" s="36">
        <f t="shared" si="112"/>
        <v>0</v>
      </c>
      <c r="G380" s="36">
        <f t="shared" si="113"/>
        <v>0</v>
      </c>
      <c r="H380" s="36">
        <f t="shared" si="114"/>
        <v>0</v>
      </c>
      <c r="I380" s="47">
        <f t="shared" si="115"/>
        <v>852.46</v>
      </c>
      <c r="J380" s="40"/>
      <c r="K380" s="21">
        <v>0</v>
      </c>
      <c r="L380" s="11">
        <f t="shared" si="116"/>
        <v>0</v>
      </c>
      <c r="M380" s="11">
        <v>0</v>
      </c>
      <c r="N380" s="11">
        <v>0</v>
      </c>
      <c r="O380" s="22">
        <v>0</v>
      </c>
      <c r="P380" s="21">
        <v>0</v>
      </c>
      <c r="Q380" s="11">
        <f t="shared" si="117"/>
        <v>0</v>
      </c>
      <c r="R380" s="11">
        <v>0</v>
      </c>
      <c r="S380" s="11">
        <v>0</v>
      </c>
      <c r="T380" s="22">
        <v>0</v>
      </c>
      <c r="U380" s="21">
        <v>0</v>
      </c>
      <c r="V380" s="11">
        <f t="shared" si="118"/>
        <v>0</v>
      </c>
      <c r="W380" s="11">
        <v>0</v>
      </c>
      <c r="X380" s="22">
        <v>0</v>
      </c>
      <c r="Y380" s="21">
        <v>0</v>
      </c>
      <c r="Z380" s="11">
        <f t="shared" si="119"/>
        <v>0</v>
      </c>
      <c r="AA380" s="11">
        <v>0</v>
      </c>
      <c r="AB380" s="11">
        <v>0</v>
      </c>
      <c r="AC380" s="11">
        <v>0</v>
      </c>
      <c r="AD380" s="22">
        <v>0</v>
      </c>
      <c r="AE380" s="21">
        <v>0</v>
      </c>
      <c r="AF380" s="11">
        <f t="shared" si="120"/>
        <v>0</v>
      </c>
      <c r="AG380" s="11">
        <v>0</v>
      </c>
      <c r="AH380" s="11">
        <v>0</v>
      </c>
      <c r="AI380" s="11">
        <v>0</v>
      </c>
      <c r="AJ380" s="22">
        <v>0</v>
      </c>
      <c r="AK380" s="21">
        <v>0</v>
      </c>
      <c r="AL380" s="11">
        <f t="shared" si="121"/>
        <v>0</v>
      </c>
      <c r="AM380" s="11">
        <v>0</v>
      </c>
      <c r="AN380" s="11">
        <v>0</v>
      </c>
      <c r="AO380" s="11">
        <v>0</v>
      </c>
      <c r="AP380" s="22">
        <v>0</v>
      </c>
      <c r="AQ380" s="21">
        <v>852.46</v>
      </c>
      <c r="AR380" s="11">
        <f t="shared" si="122"/>
        <v>0</v>
      </c>
      <c r="AS380" s="11">
        <v>0</v>
      </c>
      <c r="AT380" s="11">
        <v>0</v>
      </c>
      <c r="AU380" s="11">
        <v>0</v>
      </c>
      <c r="AV380" s="18">
        <v>0</v>
      </c>
      <c r="AW380" s="25"/>
    </row>
    <row r="381" spans="2:49" hidden="1" outlineLevel="1">
      <c r="B381" s="27" t="s">
        <v>316</v>
      </c>
      <c r="C381" s="21">
        <f t="shared" si="109"/>
        <v>0</v>
      </c>
      <c r="D381" s="36">
        <f t="shared" si="110"/>
        <v>0</v>
      </c>
      <c r="E381" s="36">
        <f t="shared" si="111"/>
        <v>0</v>
      </c>
      <c r="F381" s="36">
        <f t="shared" si="112"/>
        <v>0</v>
      </c>
      <c r="G381" s="36">
        <f t="shared" si="113"/>
        <v>0</v>
      </c>
      <c r="H381" s="36">
        <f t="shared" si="114"/>
        <v>0</v>
      </c>
      <c r="I381" s="47">
        <f t="shared" si="115"/>
        <v>508.12</v>
      </c>
      <c r="J381" s="40"/>
      <c r="K381" s="21">
        <v>0</v>
      </c>
      <c r="L381" s="11">
        <f t="shared" si="116"/>
        <v>0</v>
      </c>
      <c r="M381" s="11">
        <v>0</v>
      </c>
      <c r="N381" s="11">
        <v>0</v>
      </c>
      <c r="O381" s="22">
        <v>0</v>
      </c>
      <c r="P381" s="21">
        <v>0</v>
      </c>
      <c r="Q381" s="11">
        <f t="shared" si="117"/>
        <v>0</v>
      </c>
      <c r="R381" s="11">
        <v>0</v>
      </c>
      <c r="S381" s="11">
        <v>0</v>
      </c>
      <c r="T381" s="22">
        <v>0</v>
      </c>
      <c r="U381" s="21">
        <v>0</v>
      </c>
      <c r="V381" s="11">
        <f t="shared" si="118"/>
        <v>0</v>
      </c>
      <c r="W381" s="11">
        <v>0</v>
      </c>
      <c r="X381" s="22">
        <v>0</v>
      </c>
      <c r="Y381" s="21">
        <v>0</v>
      </c>
      <c r="Z381" s="11">
        <f t="shared" si="119"/>
        <v>0</v>
      </c>
      <c r="AA381" s="11">
        <v>0</v>
      </c>
      <c r="AB381" s="11">
        <v>0</v>
      </c>
      <c r="AC381" s="11">
        <v>0</v>
      </c>
      <c r="AD381" s="22">
        <v>0</v>
      </c>
      <c r="AE381" s="21">
        <v>0</v>
      </c>
      <c r="AF381" s="11">
        <f t="shared" si="120"/>
        <v>0</v>
      </c>
      <c r="AG381" s="11">
        <v>0</v>
      </c>
      <c r="AH381" s="11">
        <v>0</v>
      </c>
      <c r="AI381" s="11">
        <v>0</v>
      </c>
      <c r="AJ381" s="22">
        <v>0</v>
      </c>
      <c r="AK381" s="21">
        <v>0</v>
      </c>
      <c r="AL381" s="11">
        <f t="shared" si="121"/>
        <v>0</v>
      </c>
      <c r="AM381" s="11">
        <v>0</v>
      </c>
      <c r="AN381" s="11">
        <v>0</v>
      </c>
      <c r="AO381" s="11">
        <v>0</v>
      </c>
      <c r="AP381" s="22">
        <v>0</v>
      </c>
      <c r="AQ381" s="21">
        <v>508.12</v>
      </c>
      <c r="AR381" s="11">
        <f t="shared" si="122"/>
        <v>0</v>
      </c>
      <c r="AS381" s="11">
        <v>0</v>
      </c>
      <c r="AT381" s="11">
        <v>0</v>
      </c>
      <c r="AU381" s="11">
        <v>0</v>
      </c>
      <c r="AV381" s="18">
        <v>0</v>
      </c>
      <c r="AW381" s="25"/>
    </row>
    <row r="382" spans="2:49" hidden="1" outlineLevel="1">
      <c r="B382" s="27" t="s">
        <v>317</v>
      </c>
      <c r="C382" s="21">
        <f t="shared" si="109"/>
        <v>0</v>
      </c>
      <c r="D382" s="36">
        <f t="shared" si="110"/>
        <v>0</v>
      </c>
      <c r="E382" s="36">
        <f t="shared" si="111"/>
        <v>0</v>
      </c>
      <c r="F382" s="36">
        <f t="shared" si="112"/>
        <v>0</v>
      </c>
      <c r="G382" s="36">
        <f t="shared" si="113"/>
        <v>0</v>
      </c>
      <c r="H382" s="36">
        <f t="shared" si="114"/>
        <v>3185.71</v>
      </c>
      <c r="I382" s="47">
        <f t="shared" si="115"/>
        <v>-0.26999999999998181</v>
      </c>
      <c r="J382" s="40"/>
      <c r="K382" s="21">
        <v>0</v>
      </c>
      <c r="L382" s="11">
        <f t="shared" si="116"/>
        <v>0</v>
      </c>
      <c r="M382" s="11">
        <v>0</v>
      </c>
      <c r="N382" s="11">
        <v>0</v>
      </c>
      <c r="O382" s="22">
        <v>0</v>
      </c>
      <c r="P382" s="21">
        <v>0</v>
      </c>
      <c r="Q382" s="11">
        <f t="shared" si="117"/>
        <v>0</v>
      </c>
      <c r="R382" s="11">
        <v>0</v>
      </c>
      <c r="S382" s="11">
        <v>0</v>
      </c>
      <c r="T382" s="22">
        <v>0</v>
      </c>
      <c r="U382" s="21">
        <v>0</v>
      </c>
      <c r="V382" s="11">
        <f t="shared" si="118"/>
        <v>0</v>
      </c>
      <c r="W382" s="11">
        <v>0</v>
      </c>
      <c r="X382" s="22">
        <v>0</v>
      </c>
      <c r="Y382" s="21">
        <v>0</v>
      </c>
      <c r="Z382" s="11">
        <f t="shared" si="119"/>
        <v>0</v>
      </c>
      <c r="AA382" s="11">
        <v>0</v>
      </c>
      <c r="AB382" s="11">
        <v>0</v>
      </c>
      <c r="AC382" s="11">
        <v>0</v>
      </c>
      <c r="AD382" s="22">
        <v>0</v>
      </c>
      <c r="AE382" s="21">
        <v>0</v>
      </c>
      <c r="AF382" s="11">
        <f t="shared" si="120"/>
        <v>0</v>
      </c>
      <c r="AG382" s="11">
        <v>0</v>
      </c>
      <c r="AH382" s="11">
        <v>0</v>
      </c>
      <c r="AI382" s="11">
        <v>0</v>
      </c>
      <c r="AJ382" s="22">
        <v>0</v>
      </c>
      <c r="AK382" s="21">
        <v>0</v>
      </c>
      <c r="AL382" s="11">
        <f t="shared" si="121"/>
        <v>3185.71</v>
      </c>
      <c r="AM382" s="11">
        <v>1367.24</v>
      </c>
      <c r="AN382" s="11">
        <v>1818.47</v>
      </c>
      <c r="AO382" s="11">
        <v>0</v>
      </c>
      <c r="AP382" s="22">
        <v>0</v>
      </c>
      <c r="AQ382" s="21">
        <v>0</v>
      </c>
      <c r="AR382" s="11">
        <f t="shared" si="122"/>
        <v>-0.26999999999998181</v>
      </c>
      <c r="AS382" s="11">
        <v>0</v>
      </c>
      <c r="AT382" s="11">
        <v>-0.26999999999998181</v>
      </c>
      <c r="AU382" s="11">
        <v>0</v>
      </c>
      <c r="AV382" s="18">
        <v>0</v>
      </c>
      <c r="AW382" s="25"/>
    </row>
    <row r="383" spans="2:49" hidden="1" outlineLevel="1">
      <c r="B383" s="27" t="s">
        <v>318</v>
      </c>
      <c r="C383" s="21">
        <f t="shared" si="109"/>
        <v>0</v>
      </c>
      <c r="D383" s="36">
        <f t="shared" si="110"/>
        <v>0</v>
      </c>
      <c r="E383" s="36">
        <f t="shared" si="111"/>
        <v>0</v>
      </c>
      <c r="F383" s="36">
        <f t="shared" si="112"/>
        <v>0</v>
      </c>
      <c r="G383" s="36">
        <f t="shared" si="113"/>
        <v>0</v>
      </c>
      <c r="H383" s="36">
        <f t="shared" si="114"/>
        <v>18756.100000000002</v>
      </c>
      <c r="I383" s="47">
        <f t="shared" si="115"/>
        <v>0</v>
      </c>
      <c r="J383" s="40"/>
      <c r="K383" s="21">
        <v>0</v>
      </c>
      <c r="L383" s="11">
        <f t="shared" si="116"/>
        <v>0</v>
      </c>
      <c r="M383" s="11">
        <v>0</v>
      </c>
      <c r="N383" s="11">
        <v>0</v>
      </c>
      <c r="O383" s="22">
        <v>0</v>
      </c>
      <c r="P383" s="21">
        <v>0</v>
      </c>
      <c r="Q383" s="11">
        <f t="shared" si="117"/>
        <v>0</v>
      </c>
      <c r="R383" s="11">
        <v>0</v>
      </c>
      <c r="S383" s="11">
        <v>0</v>
      </c>
      <c r="T383" s="22">
        <v>0</v>
      </c>
      <c r="U383" s="21">
        <v>0</v>
      </c>
      <c r="V383" s="11">
        <f t="shared" si="118"/>
        <v>0</v>
      </c>
      <c r="W383" s="11">
        <v>0</v>
      </c>
      <c r="X383" s="22">
        <v>0</v>
      </c>
      <c r="Y383" s="21">
        <v>0</v>
      </c>
      <c r="Z383" s="11">
        <f t="shared" si="119"/>
        <v>0</v>
      </c>
      <c r="AA383" s="11">
        <v>0</v>
      </c>
      <c r="AB383" s="11">
        <v>0</v>
      </c>
      <c r="AC383" s="11">
        <v>0</v>
      </c>
      <c r="AD383" s="22">
        <v>0</v>
      </c>
      <c r="AE383" s="21">
        <v>0</v>
      </c>
      <c r="AF383" s="11">
        <f t="shared" si="120"/>
        <v>0</v>
      </c>
      <c r="AG383" s="11">
        <v>0</v>
      </c>
      <c r="AH383" s="11">
        <v>0</v>
      </c>
      <c r="AI383" s="11">
        <v>0</v>
      </c>
      <c r="AJ383" s="22">
        <v>0</v>
      </c>
      <c r="AK383" s="21">
        <v>18756.100000000002</v>
      </c>
      <c r="AL383" s="11">
        <f t="shared" si="121"/>
        <v>0</v>
      </c>
      <c r="AM383" s="11">
        <v>0</v>
      </c>
      <c r="AN383" s="11">
        <v>0</v>
      </c>
      <c r="AO383" s="11">
        <v>0</v>
      </c>
      <c r="AP383" s="22">
        <v>0</v>
      </c>
      <c r="AQ383" s="21">
        <v>0</v>
      </c>
      <c r="AR383" s="11">
        <f t="shared" si="122"/>
        <v>0</v>
      </c>
      <c r="AS383" s="11">
        <v>0</v>
      </c>
      <c r="AT383" s="11">
        <v>0</v>
      </c>
      <c r="AU383" s="11">
        <v>0</v>
      </c>
      <c r="AV383" s="18">
        <v>0</v>
      </c>
      <c r="AW383" s="25"/>
    </row>
    <row r="384" spans="2:49" hidden="1" outlineLevel="1">
      <c r="B384" s="27" t="s">
        <v>319</v>
      </c>
      <c r="C384" s="21">
        <f t="shared" si="109"/>
        <v>0</v>
      </c>
      <c r="D384" s="36">
        <f t="shared" si="110"/>
        <v>0</v>
      </c>
      <c r="E384" s="36">
        <f t="shared" si="111"/>
        <v>0</v>
      </c>
      <c r="F384" s="36">
        <f t="shared" si="112"/>
        <v>0</v>
      </c>
      <c r="G384" s="36">
        <f t="shared" si="113"/>
        <v>0</v>
      </c>
      <c r="H384" s="36">
        <f t="shared" si="114"/>
        <v>32022</v>
      </c>
      <c r="I384" s="47">
        <f t="shared" si="115"/>
        <v>1740</v>
      </c>
      <c r="J384" s="40"/>
      <c r="K384" s="21">
        <v>0</v>
      </c>
      <c r="L384" s="11">
        <f t="shared" si="116"/>
        <v>0</v>
      </c>
      <c r="M384" s="11">
        <v>0</v>
      </c>
      <c r="N384" s="11">
        <v>0</v>
      </c>
      <c r="O384" s="22">
        <v>0</v>
      </c>
      <c r="P384" s="21">
        <v>0</v>
      </c>
      <c r="Q384" s="11">
        <f t="shared" si="117"/>
        <v>0</v>
      </c>
      <c r="R384" s="11">
        <v>0</v>
      </c>
      <c r="S384" s="11">
        <v>0</v>
      </c>
      <c r="T384" s="22">
        <v>0</v>
      </c>
      <c r="U384" s="21">
        <v>0</v>
      </c>
      <c r="V384" s="11">
        <f t="shared" si="118"/>
        <v>0</v>
      </c>
      <c r="W384" s="11">
        <v>0</v>
      </c>
      <c r="X384" s="22">
        <v>0</v>
      </c>
      <c r="Y384" s="21">
        <v>0</v>
      </c>
      <c r="Z384" s="11">
        <f t="shared" si="119"/>
        <v>0</v>
      </c>
      <c r="AA384" s="11">
        <v>0</v>
      </c>
      <c r="AB384" s="11">
        <v>0</v>
      </c>
      <c r="AC384" s="11">
        <v>0</v>
      </c>
      <c r="AD384" s="22">
        <v>0</v>
      </c>
      <c r="AE384" s="21">
        <v>0</v>
      </c>
      <c r="AF384" s="11">
        <f t="shared" si="120"/>
        <v>0</v>
      </c>
      <c r="AG384" s="11">
        <v>0</v>
      </c>
      <c r="AH384" s="11">
        <v>0</v>
      </c>
      <c r="AI384" s="11">
        <v>0</v>
      </c>
      <c r="AJ384" s="22">
        <v>0</v>
      </c>
      <c r="AK384" s="21">
        <v>0</v>
      </c>
      <c r="AL384" s="11">
        <f t="shared" si="121"/>
        <v>32022</v>
      </c>
      <c r="AM384" s="11">
        <v>0</v>
      </c>
      <c r="AN384" s="11">
        <v>32022</v>
      </c>
      <c r="AO384" s="11">
        <v>0</v>
      </c>
      <c r="AP384" s="22">
        <v>0</v>
      </c>
      <c r="AQ384" s="21">
        <v>0</v>
      </c>
      <c r="AR384" s="11">
        <f t="shared" si="122"/>
        <v>1740</v>
      </c>
      <c r="AS384" s="11">
        <v>0</v>
      </c>
      <c r="AT384" s="11">
        <v>1740</v>
      </c>
      <c r="AU384" s="11">
        <v>0</v>
      </c>
      <c r="AV384" s="18">
        <v>0</v>
      </c>
      <c r="AW384" s="25"/>
    </row>
    <row r="385" spans="2:49" hidden="1" outlineLevel="1">
      <c r="B385" s="27" t="s">
        <v>320</v>
      </c>
      <c r="C385" s="21">
        <f t="shared" si="109"/>
        <v>0</v>
      </c>
      <c r="D385" s="36">
        <f t="shared" si="110"/>
        <v>0</v>
      </c>
      <c r="E385" s="36">
        <f t="shared" si="111"/>
        <v>0</v>
      </c>
      <c r="F385" s="36">
        <f t="shared" si="112"/>
        <v>0</v>
      </c>
      <c r="G385" s="36">
        <f t="shared" si="113"/>
        <v>0</v>
      </c>
      <c r="H385" s="36">
        <f t="shared" si="114"/>
        <v>28435.96</v>
      </c>
      <c r="I385" s="47">
        <f t="shared" si="115"/>
        <v>0</v>
      </c>
      <c r="J385" s="40"/>
      <c r="K385" s="21">
        <v>0</v>
      </c>
      <c r="L385" s="11">
        <f t="shared" si="116"/>
        <v>0</v>
      </c>
      <c r="M385" s="11">
        <v>0</v>
      </c>
      <c r="N385" s="11">
        <v>0</v>
      </c>
      <c r="O385" s="22">
        <v>0</v>
      </c>
      <c r="P385" s="21">
        <v>0</v>
      </c>
      <c r="Q385" s="11">
        <f t="shared" si="117"/>
        <v>0</v>
      </c>
      <c r="R385" s="11">
        <v>0</v>
      </c>
      <c r="S385" s="11">
        <v>0</v>
      </c>
      <c r="T385" s="22">
        <v>0</v>
      </c>
      <c r="U385" s="21">
        <v>0</v>
      </c>
      <c r="V385" s="11">
        <f t="shared" si="118"/>
        <v>0</v>
      </c>
      <c r="W385" s="11">
        <v>0</v>
      </c>
      <c r="X385" s="22">
        <v>0</v>
      </c>
      <c r="Y385" s="21">
        <v>0</v>
      </c>
      <c r="Z385" s="11">
        <f t="shared" si="119"/>
        <v>0</v>
      </c>
      <c r="AA385" s="11">
        <v>0</v>
      </c>
      <c r="AB385" s="11">
        <v>0</v>
      </c>
      <c r="AC385" s="11">
        <v>0</v>
      </c>
      <c r="AD385" s="22">
        <v>0</v>
      </c>
      <c r="AE385" s="21">
        <v>0</v>
      </c>
      <c r="AF385" s="11">
        <f t="shared" si="120"/>
        <v>0</v>
      </c>
      <c r="AG385" s="11">
        <v>0</v>
      </c>
      <c r="AH385" s="11">
        <v>0</v>
      </c>
      <c r="AI385" s="11">
        <v>0</v>
      </c>
      <c r="AJ385" s="22">
        <v>0</v>
      </c>
      <c r="AK385" s="21">
        <v>28435.96</v>
      </c>
      <c r="AL385" s="11">
        <f t="shared" si="121"/>
        <v>0</v>
      </c>
      <c r="AM385" s="11">
        <v>0</v>
      </c>
      <c r="AN385" s="11">
        <v>0</v>
      </c>
      <c r="AO385" s="11">
        <v>0</v>
      </c>
      <c r="AP385" s="22">
        <v>0</v>
      </c>
      <c r="AQ385" s="21">
        <v>0</v>
      </c>
      <c r="AR385" s="11">
        <f t="shared" si="122"/>
        <v>0</v>
      </c>
      <c r="AS385" s="11">
        <v>0</v>
      </c>
      <c r="AT385" s="11">
        <v>0</v>
      </c>
      <c r="AU385" s="11">
        <v>0</v>
      </c>
      <c r="AV385" s="18">
        <v>0</v>
      </c>
      <c r="AW385" s="25"/>
    </row>
    <row r="386" spans="2:49" hidden="1" outlineLevel="1">
      <c r="B386" s="27" t="s">
        <v>321</v>
      </c>
      <c r="C386" s="21">
        <f t="shared" si="109"/>
        <v>0</v>
      </c>
      <c r="D386" s="36">
        <f t="shared" si="110"/>
        <v>0</v>
      </c>
      <c r="E386" s="36">
        <f t="shared" si="111"/>
        <v>0</v>
      </c>
      <c r="F386" s="36">
        <f t="shared" si="112"/>
        <v>0</v>
      </c>
      <c r="G386" s="36">
        <f t="shared" si="113"/>
        <v>0</v>
      </c>
      <c r="H386" s="36">
        <f t="shared" si="114"/>
        <v>32463.860000000008</v>
      </c>
      <c r="I386" s="47">
        <f t="shared" si="115"/>
        <v>0</v>
      </c>
      <c r="J386" s="40"/>
      <c r="K386" s="21">
        <v>0</v>
      </c>
      <c r="L386" s="11">
        <f t="shared" si="116"/>
        <v>0</v>
      </c>
      <c r="M386" s="11">
        <v>0</v>
      </c>
      <c r="N386" s="11">
        <v>0</v>
      </c>
      <c r="O386" s="22">
        <v>0</v>
      </c>
      <c r="P386" s="21">
        <v>0</v>
      </c>
      <c r="Q386" s="11">
        <f t="shared" si="117"/>
        <v>0</v>
      </c>
      <c r="R386" s="11">
        <v>0</v>
      </c>
      <c r="S386" s="11">
        <v>0</v>
      </c>
      <c r="T386" s="22">
        <v>0</v>
      </c>
      <c r="U386" s="21">
        <v>0</v>
      </c>
      <c r="V386" s="11">
        <f t="shared" si="118"/>
        <v>0</v>
      </c>
      <c r="W386" s="11">
        <v>0</v>
      </c>
      <c r="X386" s="22">
        <v>0</v>
      </c>
      <c r="Y386" s="21">
        <v>0</v>
      </c>
      <c r="Z386" s="11">
        <f t="shared" si="119"/>
        <v>0</v>
      </c>
      <c r="AA386" s="11">
        <v>0</v>
      </c>
      <c r="AB386" s="11">
        <v>0</v>
      </c>
      <c r="AC386" s="11">
        <v>0</v>
      </c>
      <c r="AD386" s="22">
        <v>0</v>
      </c>
      <c r="AE386" s="21">
        <v>0</v>
      </c>
      <c r="AF386" s="11">
        <f t="shared" si="120"/>
        <v>0</v>
      </c>
      <c r="AG386" s="11">
        <v>0</v>
      </c>
      <c r="AH386" s="11">
        <v>0</v>
      </c>
      <c r="AI386" s="11">
        <v>0</v>
      </c>
      <c r="AJ386" s="22">
        <v>0</v>
      </c>
      <c r="AK386" s="21">
        <v>32463.860000000008</v>
      </c>
      <c r="AL386" s="11">
        <f t="shared" si="121"/>
        <v>0</v>
      </c>
      <c r="AM386" s="11">
        <v>0</v>
      </c>
      <c r="AN386" s="11">
        <v>0</v>
      </c>
      <c r="AO386" s="11">
        <v>0</v>
      </c>
      <c r="AP386" s="22">
        <v>0</v>
      </c>
      <c r="AQ386" s="21">
        <v>0</v>
      </c>
      <c r="AR386" s="11">
        <f t="shared" si="122"/>
        <v>0</v>
      </c>
      <c r="AS386" s="11">
        <v>0</v>
      </c>
      <c r="AT386" s="11">
        <v>0</v>
      </c>
      <c r="AU386" s="11">
        <v>0</v>
      </c>
      <c r="AV386" s="18">
        <v>0</v>
      </c>
      <c r="AW386" s="25"/>
    </row>
    <row r="387" spans="2:49" hidden="1" outlineLevel="1">
      <c r="B387" s="27" t="s">
        <v>322</v>
      </c>
      <c r="C387" s="21">
        <f t="shared" si="109"/>
        <v>0</v>
      </c>
      <c r="D387" s="36">
        <f t="shared" si="110"/>
        <v>0</v>
      </c>
      <c r="E387" s="36">
        <f t="shared" si="111"/>
        <v>0</v>
      </c>
      <c r="F387" s="36">
        <f t="shared" si="112"/>
        <v>0</v>
      </c>
      <c r="G387" s="36">
        <f t="shared" si="113"/>
        <v>0</v>
      </c>
      <c r="H387" s="36">
        <f t="shared" si="114"/>
        <v>450.69</v>
      </c>
      <c r="I387" s="47">
        <f t="shared" si="115"/>
        <v>0</v>
      </c>
      <c r="J387" s="40"/>
      <c r="K387" s="21">
        <v>0</v>
      </c>
      <c r="L387" s="11">
        <f t="shared" si="116"/>
        <v>0</v>
      </c>
      <c r="M387" s="11">
        <v>0</v>
      </c>
      <c r="N387" s="11">
        <v>0</v>
      </c>
      <c r="O387" s="22">
        <v>0</v>
      </c>
      <c r="P387" s="21">
        <v>0</v>
      </c>
      <c r="Q387" s="11">
        <f t="shared" si="117"/>
        <v>0</v>
      </c>
      <c r="R387" s="11">
        <v>0</v>
      </c>
      <c r="S387" s="11">
        <v>0</v>
      </c>
      <c r="T387" s="22">
        <v>0</v>
      </c>
      <c r="U387" s="21">
        <v>0</v>
      </c>
      <c r="V387" s="11">
        <f t="shared" si="118"/>
        <v>0</v>
      </c>
      <c r="W387" s="11">
        <v>0</v>
      </c>
      <c r="X387" s="22">
        <v>0</v>
      </c>
      <c r="Y387" s="21">
        <v>0</v>
      </c>
      <c r="Z387" s="11">
        <f t="shared" si="119"/>
        <v>0</v>
      </c>
      <c r="AA387" s="11">
        <v>0</v>
      </c>
      <c r="AB387" s="11">
        <v>0</v>
      </c>
      <c r="AC387" s="11">
        <v>0</v>
      </c>
      <c r="AD387" s="22">
        <v>0</v>
      </c>
      <c r="AE387" s="21">
        <v>0</v>
      </c>
      <c r="AF387" s="11">
        <f t="shared" si="120"/>
        <v>0</v>
      </c>
      <c r="AG387" s="11">
        <v>0</v>
      </c>
      <c r="AH387" s="11">
        <v>0</v>
      </c>
      <c r="AI387" s="11">
        <v>0</v>
      </c>
      <c r="AJ387" s="22">
        <v>0</v>
      </c>
      <c r="AK387" s="21">
        <v>450.69</v>
      </c>
      <c r="AL387" s="11">
        <f t="shared" si="121"/>
        <v>0</v>
      </c>
      <c r="AM387" s="11">
        <v>0</v>
      </c>
      <c r="AN387" s="11">
        <v>0</v>
      </c>
      <c r="AO387" s="11">
        <v>0</v>
      </c>
      <c r="AP387" s="22">
        <v>0</v>
      </c>
      <c r="AQ387" s="21">
        <v>0</v>
      </c>
      <c r="AR387" s="11">
        <f t="shared" si="122"/>
        <v>0</v>
      </c>
      <c r="AS387" s="11">
        <v>0</v>
      </c>
      <c r="AT387" s="11">
        <v>0</v>
      </c>
      <c r="AU387" s="11">
        <v>0</v>
      </c>
      <c r="AV387" s="18">
        <v>0</v>
      </c>
      <c r="AW387" s="25"/>
    </row>
    <row r="388" spans="2:49" hidden="1" outlineLevel="1">
      <c r="B388" s="27" t="s">
        <v>323</v>
      </c>
      <c r="C388" s="21">
        <f t="shared" si="109"/>
        <v>0</v>
      </c>
      <c r="D388" s="36">
        <f t="shared" si="110"/>
        <v>0</v>
      </c>
      <c r="E388" s="36">
        <f t="shared" si="111"/>
        <v>0</v>
      </c>
      <c r="F388" s="36">
        <f t="shared" si="112"/>
        <v>0</v>
      </c>
      <c r="G388" s="36">
        <f t="shared" si="113"/>
        <v>0</v>
      </c>
      <c r="H388" s="36">
        <f t="shared" si="114"/>
        <v>5056.63</v>
      </c>
      <c r="I388" s="47">
        <f t="shared" si="115"/>
        <v>0</v>
      </c>
      <c r="J388" s="40"/>
      <c r="K388" s="21">
        <v>0</v>
      </c>
      <c r="L388" s="11">
        <f t="shared" si="116"/>
        <v>0</v>
      </c>
      <c r="M388" s="11">
        <v>0</v>
      </c>
      <c r="N388" s="11">
        <v>0</v>
      </c>
      <c r="O388" s="22">
        <v>0</v>
      </c>
      <c r="P388" s="21">
        <v>0</v>
      </c>
      <c r="Q388" s="11">
        <f t="shared" si="117"/>
        <v>0</v>
      </c>
      <c r="R388" s="11">
        <v>0</v>
      </c>
      <c r="S388" s="11">
        <v>0</v>
      </c>
      <c r="T388" s="22">
        <v>0</v>
      </c>
      <c r="U388" s="21">
        <v>0</v>
      </c>
      <c r="V388" s="11">
        <f t="shared" si="118"/>
        <v>0</v>
      </c>
      <c r="W388" s="11">
        <v>0</v>
      </c>
      <c r="X388" s="22">
        <v>0</v>
      </c>
      <c r="Y388" s="21">
        <v>0</v>
      </c>
      <c r="Z388" s="11">
        <f t="shared" si="119"/>
        <v>0</v>
      </c>
      <c r="AA388" s="11">
        <v>0</v>
      </c>
      <c r="AB388" s="11">
        <v>0</v>
      </c>
      <c r="AC388" s="11">
        <v>0</v>
      </c>
      <c r="AD388" s="22">
        <v>0</v>
      </c>
      <c r="AE388" s="21">
        <v>0</v>
      </c>
      <c r="AF388" s="11">
        <f t="shared" si="120"/>
        <v>0</v>
      </c>
      <c r="AG388" s="11">
        <v>0</v>
      </c>
      <c r="AH388" s="11">
        <v>0</v>
      </c>
      <c r="AI388" s="11">
        <v>0</v>
      </c>
      <c r="AJ388" s="22">
        <v>0</v>
      </c>
      <c r="AK388" s="21">
        <v>0</v>
      </c>
      <c r="AL388" s="11">
        <f t="shared" si="121"/>
        <v>5056.63</v>
      </c>
      <c r="AM388" s="11">
        <v>5056.63</v>
      </c>
      <c r="AN388" s="11">
        <v>0</v>
      </c>
      <c r="AO388" s="11">
        <v>0</v>
      </c>
      <c r="AP388" s="22">
        <v>0</v>
      </c>
      <c r="AQ388" s="21">
        <v>0</v>
      </c>
      <c r="AR388" s="11">
        <f t="shared" si="122"/>
        <v>0</v>
      </c>
      <c r="AS388" s="11">
        <v>0</v>
      </c>
      <c r="AT388" s="11">
        <v>0</v>
      </c>
      <c r="AU388" s="11">
        <v>0</v>
      </c>
      <c r="AV388" s="18">
        <v>0</v>
      </c>
      <c r="AW388" s="25"/>
    </row>
    <row r="389" spans="2:49" hidden="1" outlineLevel="1">
      <c r="B389" s="27" t="s">
        <v>324</v>
      </c>
      <c r="C389" s="21">
        <f t="shared" si="109"/>
        <v>0</v>
      </c>
      <c r="D389" s="36">
        <f t="shared" si="110"/>
        <v>0</v>
      </c>
      <c r="E389" s="36">
        <f t="shared" si="111"/>
        <v>0</v>
      </c>
      <c r="F389" s="36">
        <f t="shared" si="112"/>
        <v>0</v>
      </c>
      <c r="G389" s="36">
        <f t="shared" si="113"/>
        <v>0</v>
      </c>
      <c r="H389" s="36">
        <f t="shared" si="114"/>
        <v>949.79</v>
      </c>
      <c r="I389" s="47">
        <f t="shared" si="115"/>
        <v>0</v>
      </c>
      <c r="J389" s="40"/>
      <c r="K389" s="21">
        <v>0</v>
      </c>
      <c r="L389" s="11">
        <f t="shared" si="116"/>
        <v>0</v>
      </c>
      <c r="M389" s="11">
        <v>0</v>
      </c>
      <c r="N389" s="11">
        <v>0</v>
      </c>
      <c r="O389" s="22">
        <v>0</v>
      </c>
      <c r="P389" s="21">
        <v>0</v>
      </c>
      <c r="Q389" s="11">
        <f t="shared" si="117"/>
        <v>0</v>
      </c>
      <c r="R389" s="11">
        <v>0</v>
      </c>
      <c r="S389" s="11">
        <v>0</v>
      </c>
      <c r="T389" s="22">
        <v>0</v>
      </c>
      <c r="U389" s="21">
        <v>0</v>
      </c>
      <c r="V389" s="11">
        <f t="shared" si="118"/>
        <v>0</v>
      </c>
      <c r="W389" s="11">
        <v>0</v>
      </c>
      <c r="X389" s="22">
        <v>0</v>
      </c>
      <c r="Y389" s="21">
        <v>0</v>
      </c>
      <c r="Z389" s="11">
        <f t="shared" si="119"/>
        <v>0</v>
      </c>
      <c r="AA389" s="11">
        <v>0</v>
      </c>
      <c r="AB389" s="11">
        <v>0</v>
      </c>
      <c r="AC389" s="11">
        <v>0</v>
      </c>
      <c r="AD389" s="22">
        <v>0</v>
      </c>
      <c r="AE389" s="21">
        <v>0</v>
      </c>
      <c r="AF389" s="11">
        <f t="shared" si="120"/>
        <v>0</v>
      </c>
      <c r="AG389" s="11">
        <v>0</v>
      </c>
      <c r="AH389" s="11">
        <v>0</v>
      </c>
      <c r="AI389" s="11">
        <v>0</v>
      </c>
      <c r="AJ389" s="22">
        <v>0</v>
      </c>
      <c r="AK389" s="21">
        <v>949.79</v>
      </c>
      <c r="AL389" s="11">
        <f t="shared" si="121"/>
        <v>0</v>
      </c>
      <c r="AM389" s="11">
        <v>0</v>
      </c>
      <c r="AN389" s="11">
        <v>0</v>
      </c>
      <c r="AO389" s="11">
        <v>0</v>
      </c>
      <c r="AP389" s="22">
        <v>0</v>
      </c>
      <c r="AQ389" s="21">
        <v>0</v>
      </c>
      <c r="AR389" s="11">
        <f t="shared" si="122"/>
        <v>0</v>
      </c>
      <c r="AS389" s="11">
        <v>0</v>
      </c>
      <c r="AT389" s="11">
        <v>0</v>
      </c>
      <c r="AU389" s="11">
        <v>0</v>
      </c>
      <c r="AV389" s="18">
        <v>0</v>
      </c>
      <c r="AW389" s="25"/>
    </row>
    <row r="390" spans="2:49" hidden="1" outlineLevel="1">
      <c r="B390" s="27" t="s">
        <v>325</v>
      </c>
      <c r="C390" s="21">
        <f t="shared" si="109"/>
        <v>0</v>
      </c>
      <c r="D390" s="36">
        <f t="shared" si="110"/>
        <v>0</v>
      </c>
      <c r="E390" s="36">
        <f t="shared" si="111"/>
        <v>0</v>
      </c>
      <c r="F390" s="36">
        <f t="shared" si="112"/>
        <v>0</v>
      </c>
      <c r="G390" s="36">
        <f t="shared" si="113"/>
        <v>0</v>
      </c>
      <c r="H390" s="36">
        <f t="shared" si="114"/>
        <v>1155.5700000000002</v>
      </c>
      <c r="I390" s="47">
        <f t="shared" si="115"/>
        <v>0</v>
      </c>
      <c r="J390" s="40"/>
      <c r="K390" s="21">
        <v>0</v>
      </c>
      <c r="L390" s="11">
        <f t="shared" si="116"/>
        <v>0</v>
      </c>
      <c r="M390" s="11">
        <v>0</v>
      </c>
      <c r="N390" s="11">
        <v>0</v>
      </c>
      <c r="O390" s="22">
        <v>0</v>
      </c>
      <c r="P390" s="21">
        <v>0</v>
      </c>
      <c r="Q390" s="11">
        <f t="shared" si="117"/>
        <v>0</v>
      </c>
      <c r="R390" s="11">
        <v>0</v>
      </c>
      <c r="S390" s="11">
        <v>0</v>
      </c>
      <c r="T390" s="22">
        <v>0</v>
      </c>
      <c r="U390" s="21">
        <v>0</v>
      </c>
      <c r="V390" s="11">
        <f t="shared" si="118"/>
        <v>0</v>
      </c>
      <c r="W390" s="11">
        <v>0</v>
      </c>
      <c r="X390" s="22">
        <v>0</v>
      </c>
      <c r="Y390" s="21">
        <v>0</v>
      </c>
      <c r="Z390" s="11">
        <f t="shared" si="119"/>
        <v>0</v>
      </c>
      <c r="AA390" s="11">
        <v>0</v>
      </c>
      <c r="AB390" s="11">
        <v>0</v>
      </c>
      <c r="AC390" s="11">
        <v>0</v>
      </c>
      <c r="AD390" s="22">
        <v>0</v>
      </c>
      <c r="AE390" s="21">
        <v>0</v>
      </c>
      <c r="AF390" s="11">
        <f t="shared" si="120"/>
        <v>0</v>
      </c>
      <c r="AG390" s="11">
        <v>0</v>
      </c>
      <c r="AH390" s="11">
        <v>0</v>
      </c>
      <c r="AI390" s="11">
        <v>0</v>
      </c>
      <c r="AJ390" s="22">
        <v>0</v>
      </c>
      <c r="AK390" s="21">
        <v>1155.5700000000002</v>
      </c>
      <c r="AL390" s="11">
        <f t="shared" si="121"/>
        <v>0</v>
      </c>
      <c r="AM390" s="11">
        <v>0</v>
      </c>
      <c r="AN390" s="11">
        <v>0</v>
      </c>
      <c r="AO390" s="11">
        <v>0</v>
      </c>
      <c r="AP390" s="22">
        <v>0</v>
      </c>
      <c r="AQ390" s="21">
        <v>0</v>
      </c>
      <c r="AR390" s="11">
        <f t="shared" si="122"/>
        <v>0</v>
      </c>
      <c r="AS390" s="11">
        <v>0</v>
      </c>
      <c r="AT390" s="11">
        <v>0</v>
      </c>
      <c r="AU390" s="11">
        <v>0</v>
      </c>
      <c r="AV390" s="18">
        <v>0</v>
      </c>
      <c r="AW390" s="25"/>
    </row>
    <row r="391" spans="2:49" hidden="1" outlineLevel="1">
      <c r="B391" s="27" t="s">
        <v>326</v>
      </c>
      <c r="C391" s="21">
        <f t="shared" si="109"/>
        <v>0</v>
      </c>
      <c r="D391" s="36">
        <f t="shared" si="110"/>
        <v>0</v>
      </c>
      <c r="E391" s="36">
        <f t="shared" si="111"/>
        <v>0</v>
      </c>
      <c r="F391" s="36">
        <f t="shared" si="112"/>
        <v>0</v>
      </c>
      <c r="G391" s="36">
        <f t="shared" si="113"/>
        <v>0</v>
      </c>
      <c r="H391" s="36">
        <f t="shared" si="114"/>
        <v>11156.999999999998</v>
      </c>
      <c r="I391" s="47">
        <f t="shared" si="115"/>
        <v>0</v>
      </c>
      <c r="J391" s="40"/>
      <c r="K391" s="21">
        <v>0</v>
      </c>
      <c r="L391" s="11">
        <f t="shared" si="116"/>
        <v>0</v>
      </c>
      <c r="M391" s="11">
        <v>0</v>
      </c>
      <c r="N391" s="11">
        <v>0</v>
      </c>
      <c r="O391" s="22">
        <v>0</v>
      </c>
      <c r="P391" s="21">
        <v>0</v>
      </c>
      <c r="Q391" s="11">
        <f t="shared" si="117"/>
        <v>0</v>
      </c>
      <c r="R391" s="11">
        <v>0</v>
      </c>
      <c r="S391" s="11">
        <v>0</v>
      </c>
      <c r="T391" s="22">
        <v>0</v>
      </c>
      <c r="U391" s="21">
        <v>0</v>
      </c>
      <c r="V391" s="11">
        <f t="shared" si="118"/>
        <v>0</v>
      </c>
      <c r="W391" s="11">
        <v>0</v>
      </c>
      <c r="X391" s="22">
        <v>0</v>
      </c>
      <c r="Y391" s="21">
        <v>0</v>
      </c>
      <c r="Z391" s="11">
        <f t="shared" si="119"/>
        <v>0</v>
      </c>
      <c r="AA391" s="11">
        <v>0</v>
      </c>
      <c r="AB391" s="11">
        <v>0</v>
      </c>
      <c r="AC391" s="11">
        <v>0</v>
      </c>
      <c r="AD391" s="22">
        <v>0</v>
      </c>
      <c r="AE391" s="21">
        <v>0</v>
      </c>
      <c r="AF391" s="11">
        <f t="shared" si="120"/>
        <v>0</v>
      </c>
      <c r="AG391" s="11">
        <v>0</v>
      </c>
      <c r="AH391" s="11">
        <v>0</v>
      </c>
      <c r="AI391" s="11">
        <v>0</v>
      </c>
      <c r="AJ391" s="22">
        <v>0</v>
      </c>
      <c r="AK391" s="21">
        <v>11156.999999999998</v>
      </c>
      <c r="AL391" s="11">
        <f t="shared" si="121"/>
        <v>0</v>
      </c>
      <c r="AM391" s="11">
        <v>0</v>
      </c>
      <c r="AN391" s="11">
        <v>0</v>
      </c>
      <c r="AO391" s="11">
        <v>0</v>
      </c>
      <c r="AP391" s="22">
        <v>0</v>
      </c>
      <c r="AQ391" s="21">
        <v>0</v>
      </c>
      <c r="AR391" s="11">
        <f t="shared" si="122"/>
        <v>0</v>
      </c>
      <c r="AS391" s="11">
        <v>0</v>
      </c>
      <c r="AT391" s="11">
        <v>0</v>
      </c>
      <c r="AU391" s="11">
        <v>0</v>
      </c>
      <c r="AV391" s="18">
        <v>0</v>
      </c>
      <c r="AW391" s="25"/>
    </row>
    <row r="392" spans="2:49" hidden="1" outlineLevel="1">
      <c r="B392" s="27" t="s">
        <v>327</v>
      </c>
      <c r="C392" s="21">
        <f t="shared" si="109"/>
        <v>0</v>
      </c>
      <c r="D392" s="36">
        <f t="shared" si="110"/>
        <v>0</v>
      </c>
      <c r="E392" s="36">
        <f t="shared" si="111"/>
        <v>0</v>
      </c>
      <c r="F392" s="36">
        <f t="shared" si="112"/>
        <v>0</v>
      </c>
      <c r="G392" s="36">
        <f t="shared" si="113"/>
        <v>0</v>
      </c>
      <c r="H392" s="36">
        <f t="shared" si="114"/>
        <v>470.67</v>
      </c>
      <c r="I392" s="47">
        <f t="shared" si="115"/>
        <v>0</v>
      </c>
      <c r="J392" s="40"/>
      <c r="K392" s="21">
        <v>0</v>
      </c>
      <c r="L392" s="11">
        <f t="shared" si="116"/>
        <v>0</v>
      </c>
      <c r="M392" s="11">
        <v>0</v>
      </c>
      <c r="N392" s="11">
        <v>0</v>
      </c>
      <c r="O392" s="22">
        <v>0</v>
      </c>
      <c r="P392" s="21">
        <v>0</v>
      </c>
      <c r="Q392" s="11">
        <f t="shared" si="117"/>
        <v>0</v>
      </c>
      <c r="R392" s="11">
        <v>0</v>
      </c>
      <c r="S392" s="11">
        <v>0</v>
      </c>
      <c r="T392" s="22">
        <v>0</v>
      </c>
      <c r="U392" s="21">
        <v>0</v>
      </c>
      <c r="V392" s="11">
        <f t="shared" si="118"/>
        <v>0</v>
      </c>
      <c r="W392" s="11">
        <v>0</v>
      </c>
      <c r="X392" s="22">
        <v>0</v>
      </c>
      <c r="Y392" s="21">
        <v>0</v>
      </c>
      <c r="Z392" s="11">
        <f t="shared" si="119"/>
        <v>0</v>
      </c>
      <c r="AA392" s="11">
        <v>0</v>
      </c>
      <c r="AB392" s="11">
        <v>0</v>
      </c>
      <c r="AC392" s="11">
        <v>0</v>
      </c>
      <c r="AD392" s="22">
        <v>0</v>
      </c>
      <c r="AE392" s="21">
        <v>0</v>
      </c>
      <c r="AF392" s="11">
        <f t="shared" si="120"/>
        <v>0</v>
      </c>
      <c r="AG392" s="11">
        <v>0</v>
      </c>
      <c r="AH392" s="11">
        <v>0</v>
      </c>
      <c r="AI392" s="11">
        <v>0</v>
      </c>
      <c r="AJ392" s="22">
        <v>0</v>
      </c>
      <c r="AK392" s="21">
        <v>470.67</v>
      </c>
      <c r="AL392" s="11">
        <f t="shared" si="121"/>
        <v>0</v>
      </c>
      <c r="AM392" s="11">
        <v>0</v>
      </c>
      <c r="AN392" s="11">
        <v>0</v>
      </c>
      <c r="AO392" s="11">
        <v>0</v>
      </c>
      <c r="AP392" s="22">
        <v>0</v>
      </c>
      <c r="AQ392" s="21">
        <v>0</v>
      </c>
      <c r="AR392" s="11">
        <f t="shared" si="122"/>
        <v>0</v>
      </c>
      <c r="AS392" s="11">
        <v>0</v>
      </c>
      <c r="AT392" s="11">
        <v>0</v>
      </c>
      <c r="AU392" s="11">
        <v>0</v>
      </c>
      <c r="AV392" s="18">
        <v>0</v>
      </c>
      <c r="AW392" s="25"/>
    </row>
    <row r="393" spans="2:49" hidden="1" outlineLevel="1">
      <c r="B393" s="27" t="s">
        <v>328</v>
      </c>
      <c r="C393" s="21">
        <f t="shared" si="109"/>
        <v>0</v>
      </c>
      <c r="D393" s="36">
        <f t="shared" si="110"/>
        <v>0</v>
      </c>
      <c r="E393" s="36">
        <f t="shared" si="111"/>
        <v>0</v>
      </c>
      <c r="F393" s="36">
        <f t="shared" si="112"/>
        <v>0</v>
      </c>
      <c r="G393" s="36">
        <f t="shared" si="113"/>
        <v>0</v>
      </c>
      <c r="H393" s="36">
        <f t="shared" si="114"/>
        <v>4496.4399999999996</v>
      </c>
      <c r="I393" s="47">
        <f t="shared" si="115"/>
        <v>0</v>
      </c>
      <c r="J393" s="40"/>
      <c r="K393" s="21">
        <v>0</v>
      </c>
      <c r="L393" s="11">
        <f t="shared" si="116"/>
        <v>0</v>
      </c>
      <c r="M393" s="11">
        <v>0</v>
      </c>
      <c r="N393" s="11">
        <v>0</v>
      </c>
      <c r="O393" s="22">
        <v>0</v>
      </c>
      <c r="P393" s="21">
        <v>0</v>
      </c>
      <c r="Q393" s="11">
        <f t="shared" si="117"/>
        <v>0</v>
      </c>
      <c r="R393" s="11">
        <v>0</v>
      </c>
      <c r="S393" s="11">
        <v>0</v>
      </c>
      <c r="T393" s="22">
        <v>0</v>
      </c>
      <c r="U393" s="21">
        <v>0</v>
      </c>
      <c r="V393" s="11">
        <f t="shared" si="118"/>
        <v>0</v>
      </c>
      <c r="W393" s="11">
        <v>0</v>
      </c>
      <c r="X393" s="22">
        <v>0</v>
      </c>
      <c r="Y393" s="21">
        <v>0</v>
      </c>
      <c r="Z393" s="11">
        <f t="shared" si="119"/>
        <v>0</v>
      </c>
      <c r="AA393" s="11">
        <v>0</v>
      </c>
      <c r="AB393" s="11">
        <v>0</v>
      </c>
      <c r="AC393" s="11">
        <v>0</v>
      </c>
      <c r="AD393" s="22">
        <v>0</v>
      </c>
      <c r="AE393" s="21">
        <v>0</v>
      </c>
      <c r="AF393" s="11">
        <f t="shared" si="120"/>
        <v>0</v>
      </c>
      <c r="AG393" s="11">
        <v>0</v>
      </c>
      <c r="AH393" s="11">
        <v>0</v>
      </c>
      <c r="AI393" s="11">
        <v>0</v>
      </c>
      <c r="AJ393" s="22">
        <v>0</v>
      </c>
      <c r="AK393" s="21">
        <v>4496.4399999999996</v>
      </c>
      <c r="AL393" s="11">
        <f t="shared" si="121"/>
        <v>0</v>
      </c>
      <c r="AM393" s="11">
        <v>0</v>
      </c>
      <c r="AN393" s="11">
        <v>0</v>
      </c>
      <c r="AO393" s="11">
        <v>0</v>
      </c>
      <c r="AP393" s="22">
        <v>0</v>
      </c>
      <c r="AQ393" s="21">
        <v>0</v>
      </c>
      <c r="AR393" s="11">
        <f t="shared" si="122"/>
        <v>0</v>
      </c>
      <c r="AS393" s="11">
        <v>0</v>
      </c>
      <c r="AT393" s="11">
        <v>0</v>
      </c>
      <c r="AU393" s="11">
        <v>0</v>
      </c>
      <c r="AV393" s="18">
        <v>0</v>
      </c>
      <c r="AW393" s="25"/>
    </row>
    <row r="394" spans="2:49" hidden="1" outlineLevel="1">
      <c r="B394" s="27" t="s">
        <v>329</v>
      </c>
      <c r="C394" s="21">
        <f t="shared" si="109"/>
        <v>0</v>
      </c>
      <c r="D394" s="36">
        <f t="shared" si="110"/>
        <v>0</v>
      </c>
      <c r="E394" s="36">
        <f t="shared" si="111"/>
        <v>0</v>
      </c>
      <c r="F394" s="36">
        <f t="shared" si="112"/>
        <v>0</v>
      </c>
      <c r="G394" s="36">
        <f t="shared" si="113"/>
        <v>0</v>
      </c>
      <c r="H394" s="36">
        <f t="shared" si="114"/>
        <v>3624.0200000000004</v>
      </c>
      <c r="I394" s="47">
        <f t="shared" si="115"/>
        <v>0</v>
      </c>
      <c r="J394" s="40"/>
      <c r="K394" s="21">
        <v>0</v>
      </c>
      <c r="L394" s="11">
        <f t="shared" si="116"/>
        <v>0</v>
      </c>
      <c r="M394" s="11">
        <v>0</v>
      </c>
      <c r="N394" s="11">
        <v>0</v>
      </c>
      <c r="O394" s="22">
        <v>0</v>
      </c>
      <c r="P394" s="21">
        <v>0</v>
      </c>
      <c r="Q394" s="11">
        <f t="shared" si="117"/>
        <v>0</v>
      </c>
      <c r="R394" s="11">
        <v>0</v>
      </c>
      <c r="S394" s="11">
        <v>0</v>
      </c>
      <c r="T394" s="22">
        <v>0</v>
      </c>
      <c r="U394" s="21">
        <v>0</v>
      </c>
      <c r="V394" s="11">
        <f t="shared" si="118"/>
        <v>0</v>
      </c>
      <c r="W394" s="11">
        <v>0</v>
      </c>
      <c r="X394" s="22">
        <v>0</v>
      </c>
      <c r="Y394" s="21">
        <v>0</v>
      </c>
      <c r="Z394" s="11">
        <f t="shared" si="119"/>
        <v>0</v>
      </c>
      <c r="AA394" s="11">
        <v>0</v>
      </c>
      <c r="AB394" s="11">
        <v>0</v>
      </c>
      <c r="AC394" s="11">
        <v>0</v>
      </c>
      <c r="AD394" s="22">
        <v>0</v>
      </c>
      <c r="AE394" s="21">
        <v>0</v>
      </c>
      <c r="AF394" s="11">
        <f t="shared" si="120"/>
        <v>0</v>
      </c>
      <c r="AG394" s="11">
        <v>0</v>
      </c>
      <c r="AH394" s="11">
        <v>0</v>
      </c>
      <c r="AI394" s="11">
        <v>0</v>
      </c>
      <c r="AJ394" s="22">
        <v>0</v>
      </c>
      <c r="AK394" s="21">
        <v>3624.0200000000004</v>
      </c>
      <c r="AL394" s="11">
        <f t="shared" si="121"/>
        <v>0</v>
      </c>
      <c r="AM394" s="11">
        <v>0</v>
      </c>
      <c r="AN394" s="11">
        <v>0</v>
      </c>
      <c r="AO394" s="11">
        <v>0</v>
      </c>
      <c r="AP394" s="22">
        <v>0</v>
      </c>
      <c r="AQ394" s="21">
        <v>0</v>
      </c>
      <c r="AR394" s="11">
        <f t="shared" si="122"/>
        <v>0</v>
      </c>
      <c r="AS394" s="11">
        <v>0</v>
      </c>
      <c r="AT394" s="11">
        <v>0</v>
      </c>
      <c r="AU394" s="11">
        <v>0</v>
      </c>
      <c r="AV394" s="18">
        <v>0</v>
      </c>
      <c r="AW394" s="25"/>
    </row>
    <row r="395" spans="2:49" hidden="1" outlineLevel="1">
      <c r="B395" s="27" t="s">
        <v>330</v>
      </c>
      <c r="C395" s="21">
        <f t="shared" si="109"/>
        <v>0</v>
      </c>
      <c r="D395" s="36">
        <f t="shared" si="110"/>
        <v>0</v>
      </c>
      <c r="E395" s="36">
        <f t="shared" si="111"/>
        <v>0</v>
      </c>
      <c r="F395" s="36">
        <f t="shared" si="112"/>
        <v>0</v>
      </c>
      <c r="G395" s="36">
        <f t="shared" si="113"/>
        <v>0</v>
      </c>
      <c r="H395" s="36">
        <f t="shared" si="114"/>
        <v>12817.760000000002</v>
      </c>
      <c r="I395" s="47">
        <f t="shared" si="115"/>
        <v>0</v>
      </c>
      <c r="J395" s="40"/>
      <c r="K395" s="21">
        <v>0</v>
      </c>
      <c r="L395" s="11">
        <f t="shared" si="116"/>
        <v>0</v>
      </c>
      <c r="M395" s="11">
        <v>0</v>
      </c>
      <c r="N395" s="11">
        <v>0</v>
      </c>
      <c r="O395" s="22">
        <v>0</v>
      </c>
      <c r="P395" s="21">
        <v>0</v>
      </c>
      <c r="Q395" s="11">
        <f t="shared" si="117"/>
        <v>0</v>
      </c>
      <c r="R395" s="11">
        <v>0</v>
      </c>
      <c r="S395" s="11">
        <v>0</v>
      </c>
      <c r="T395" s="22">
        <v>0</v>
      </c>
      <c r="U395" s="21">
        <v>0</v>
      </c>
      <c r="V395" s="11">
        <f t="shared" si="118"/>
        <v>0</v>
      </c>
      <c r="W395" s="11">
        <v>0</v>
      </c>
      <c r="X395" s="22">
        <v>0</v>
      </c>
      <c r="Y395" s="21">
        <v>0</v>
      </c>
      <c r="Z395" s="11">
        <f t="shared" si="119"/>
        <v>0</v>
      </c>
      <c r="AA395" s="11">
        <v>0</v>
      </c>
      <c r="AB395" s="11">
        <v>0</v>
      </c>
      <c r="AC395" s="11">
        <v>0</v>
      </c>
      <c r="AD395" s="22">
        <v>0</v>
      </c>
      <c r="AE395" s="21">
        <v>0</v>
      </c>
      <c r="AF395" s="11">
        <f t="shared" si="120"/>
        <v>0</v>
      </c>
      <c r="AG395" s="11">
        <v>0</v>
      </c>
      <c r="AH395" s="11">
        <v>0</v>
      </c>
      <c r="AI395" s="11">
        <v>0</v>
      </c>
      <c r="AJ395" s="22">
        <v>0</v>
      </c>
      <c r="AK395" s="21">
        <v>12817.760000000002</v>
      </c>
      <c r="AL395" s="11">
        <f t="shared" si="121"/>
        <v>0</v>
      </c>
      <c r="AM395" s="11">
        <v>0</v>
      </c>
      <c r="AN395" s="11">
        <v>0</v>
      </c>
      <c r="AO395" s="11">
        <v>0</v>
      </c>
      <c r="AP395" s="22">
        <v>0</v>
      </c>
      <c r="AQ395" s="21">
        <v>0</v>
      </c>
      <c r="AR395" s="11">
        <f t="shared" si="122"/>
        <v>0</v>
      </c>
      <c r="AS395" s="11">
        <v>0</v>
      </c>
      <c r="AT395" s="11">
        <v>0</v>
      </c>
      <c r="AU395" s="11">
        <v>0</v>
      </c>
      <c r="AV395" s="18">
        <v>0</v>
      </c>
      <c r="AW395" s="25"/>
    </row>
    <row r="396" spans="2:49" hidden="1" outlineLevel="1">
      <c r="B396" s="27" t="s">
        <v>331</v>
      </c>
      <c r="C396" s="21">
        <f t="shared" si="109"/>
        <v>0</v>
      </c>
      <c r="D396" s="36">
        <f t="shared" si="110"/>
        <v>0</v>
      </c>
      <c r="E396" s="36">
        <f t="shared" si="111"/>
        <v>0</v>
      </c>
      <c r="F396" s="36">
        <f t="shared" si="112"/>
        <v>0</v>
      </c>
      <c r="G396" s="36">
        <f t="shared" si="113"/>
        <v>0</v>
      </c>
      <c r="H396" s="36">
        <f t="shared" si="114"/>
        <v>28680</v>
      </c>
      <c r="I396" s="47">
        <f t="shared" si="115"/>
        <v>0</v>
      </c>
      <c r="J396" s="40"/>
      <c r="K396" s="21">
        <v>0</v>
      </c>
      <c r="L396" s="11">
        <f t="shared" si="116"/>
        <v>0</v>
      </c>
      <c r="M396" s="11">
        <v>0</v>
      </c>
      <c r="N396" s="11">
        <v>0</v>
      </c>
      <c r="O396" s="22">
        <v>0</v>
      </c>
      <c r="P396" s="21">
        <v>0</v>
      </c>
      <c r="Q396" s="11">
        <f t="shared" si="117"/>
        <v>0</v>
      </c>
      <c r="R396" s="11">
        <v>0</v>
      </c>
      <c r="S396" s="11">
        <v>0</v>
      </c>
      <c r="T396" s="22">
        <v>0</v>
      </c>
      <c r="U396" s="21">
        <v>0</v>
      </c>
      <c r="V396" s="11">
        <f t="shared" si="118"/>
        <v>0</v>
      </c>
      <c r="W396" s="11">
        <v>0</v>
      </c>
      <c r="X396" s="22">
        <v>0</v>
      </c>
      <c r="Y396" s="21">
        <v>0</v>
      </c>
      <c r="Z396" s="11">
        <f t="shared" si="119"/>
        <v>0</v>
      </c>
      <c r="AA396" s="11">
        <v>0</v>
      </c>
      <c r="AB396" s="11">
        <v>0</v>
      </c>
      <c r="AC396" s="11">
        <v>0</v>
      </c>
      <c r="AD396" s="22">
        <v>0</v>
      </c>
      <c r="AE396" s="21">
        <v>0</v>
      </c>
      <c r="AF396" s="11">
        <f t="shared" si="120"/>
        <v>0</v>
      </c>
      <c r="AG396" s="11">
        <v>0</v>
      </c>
      <c r="AH396" s="11">
        <v>0</v>
      </c>
      <c r="AI396" s="11">
        <v>0</v>
      </c>
      <c r="AJ396" s="22">
        <v>0</v>
      </c>
      <c r="AK396" s="21">
        <v>0</v>
      </c>
      <c r="AL396" s="11">
        <f t="shared" si="121"/>
        <v>28680</v>
      </c>
      <c r="AM396" s="11">
        <v>28680</v>
      </c>
      <c r="AN396" s="11">
        <v>0</v>
      </c>
      <c r="AO396" s="11">
        <v>0</v>
      </c>
      <c r="AP396" s="22">
        <v>0</v>
      </c>
      <c r="AQ396" s="21">
        <v>0</v>
      </c>
      <c r="AR396" s="11">
        <f t="shared" si="122"/>
        <v>0</v>
      </c>
      <c r="AS396" s="11">
        <v>0</v>
      </c>
      <c r="AT396" s="11">
        <v>0</v>
      </c>
      <c r="AU396" s="11">
        <v>0</v>
      </c>
      <c r="AV396" s="18">
        <v>0</v>
      </c>
      <c r="AW396" s="25"/>
    </row>
    <row r="397" spans="2:49" hidden="1" outlineLevel="1">
      <c r="B397" s="27" t="s">
        <v>332</v>
      </c>
      <c r="C397" s="21">
        <f t="shared" si="109"/>
        <v>0</v>
      </c>
      <c r="D397" s="36">
        <f t="shared" si="110"/>
        <v>0</v>
      </c>
      <c r="E397" s="36">
        <f t="shared" si="111"/>
        <v>0</v>
      </c>
      <c r="F397" s="36">
        <f t="shared" si="112"/>
        <v>0</v>
      </c>
      <c r="G397" s="36">
        <f t="shared" si="113"/>
        <v>0</v>
      </c>
      <c r="H397" s="36">
        <f t="shared" si="114"/>
        <v>790.59999999999991</v>
      </c>
      <c r="I397" s="47">
        <f t="shared" si="115"/>
        <v>0</v>
      </c>
      <c r="J397" s="40"/>
      <c r="K397" s="21">
        <v>0</v>
      </c>
      <c r="L397" s="11">
        <f t="shared" si="116"/>
        <v>0</v>
      </c>
      <c r="M397" s="11">
        <v>0</v>
      </c>
      <c r="N397" s="11">
        <v>0</v>
      </c>
      <c r="O397" s="22">
        <v>0</v>
      </c>
      <c r="P397" s="21">
        <v>0</v>
      </c>
      <c r="Q397" s="11">
        <f t="shared" si="117"/>
        <v>0</v>
      </c>
      <c r="R397" s="11">
        <v>0</v>
      </c>
      <c r="S397" s="11">
        <v>0</v>
      </c>
      <c r="T397" s="22">
        <v>0</v>
      </c>
      <c r="U397" s="21">
        <v>0</v>
      </c>
      <c r="V397" s="11">
        <f t="shared" si="118"/>
        <v>0</v>
      </c>
      <c r="W397" s="11">
        <v>0</v>
      </c>
      <c r="X397" s="22">
        <v>0</v>
      </c>
      <c r="Y397" s="21">
        <v>0</v>
      </c>
      <c r="Z397" s="11">
        <f t="shared" si="119"/>
        <v>0</v>
      </c>
      <c r="AA397" s="11">
        <v>0</v>
      </c>
      <c r="AB397" s="11">
        <v>0</v>
      </c>
      <c r="AC397" s="11">
        <v>0</v>
      </c>
      <c r="AD397" s="22">
        <v>0</v>
      </c>
      <c r="AE397" s="21">
        <v>0</v>
      </c>
      <c r="AF397" s="11">
        <f t="shared" si="120"/>
        <v>0</v>
      </c>
      <c r="AG397" s="11">
        <v>0</v>
      </c>
      <c r="AH397" s="11">
        <v>0</v>
      </c>
      <c r="AI397" s="11">
        <v>0</v>
      </c>
      <c r="AJ397" s="22">
        <v>0</v>
      </c>
      <c r="AK397" s="21">
        <v>790.59999999999991</v>
      </c>
      <c r="AL397" s="11">
        <f t="shared" si="121"/>
        <v>0</v>
      </c>
      <c r="AM397" s="11">
        <v>0</v>
      </c>
      <c r="AN397" s="11">
        <v>0</v>
      </c>
      <c r="AO397" s="11">
        <v>0</v>
      </c>
      <c r="AP397" s="22">
        <v>0</v>
      </c>
      <c r="AQ397" s="21">
        <v>0</v>
      </c>
      <c r="AR397" s="11">
        <f t="shared" si="122"/>
        <v>0</v>
      </c>
      <c r="AS397" s="11">
        <v>0</v>
      </c>
      <c r="AT397" s="11">
        <v>0</v>
      </c>
      <c r="AU397" s="11">
        <v>0</v>
      </c>
      <c r="AV397" s="18">
        <v>0</v>
      </c>
      <c r="AW397" s="25"/>
    </row>
    <row r="398" spans="2:49" hidden="1" outlineLevel="1">
      <c r="B398" s="27" t="s">
        <v>333</v>
      </c>
      <c r="C398" s="21">
        <f t="shared" si="109"/>
        <v>0</v>
      </c>
      <c r="D398" s="36">
        <f t="shared" si="110"/>
        <v>0</v>
      </c>
      <c r="E398" s="36">
        <f t="shared" si="111"/>
        <v>0</v>
      </c>
      <c r="F398" s="36">
        <f t="shared" si="112"/>
        <v>0</v>
      </c>
      <c r="G398" s="36">
        <f t="shared" si="113"/>
        <v>0</v>
      </c>
      <c r="H398" s="36">
        <f t="shared" si="114"/>
        <v>450</v>
      </c>
      <c r="I398" s="47">
        <f t="shared" si="115"/>
        <v>0</v>
      </c>
      <c r="J398" s="40"/>
      <c r="K398" s="21">
        <v>0</v>
      </c>
      <c r="L398" s="11">
        <f t="shared" si="116"/>
        <v>0</v>
      </c>
      <c r="M398" s="11">
        <v>0</v>
      </c>
      <c r="N398" s="11">
        <v>0</v>
      </c>
      <c r="O398" s="22">
        <v>0</v>
      </c>
      <c r="P398" s="21">
        <v>0</v>
      </c>
      <c r="Q398" s="11">
        <f t="shared" si="117"/>
        <v>0</v>
      </c>
      <c r="R398" s="11">
        <v>0</v>
      </c>
      <c r="S398" s="11">
        <v>0</v>
      </c>
      <c r="T398" s="22">
        <v>0</v>
      </c>
      <c r="U398" s="21">
        <v>0</v>
      </c>
      <c r="V398" s="11">
        <f t="shared" si="118"/>
        <v>0</v>
      </c>
      <c r="W398" s="11">
        <v>0</v>
      </c>
      <c r="X398" s="22">
        <v>0</v>
      </c>
      <c r="Y398" s="21">
        <v>0</v>
      </c>
      <c r="Z398" s="11">
        <f t="shared" si="119"/>
        <v>0</v>
      </c>
      <c r="AA398" s="11">
        <v>0</v>
      </c>
      <c r="AB398" s="11">
        <v>0</v>
      </c>
      <c r="AC398" s="11">
        <v>0</v>
      </c>
      <c r="AD398" s="22">
        <v>0</v>
      </c>
      <c r="AE398" s="21">
        <v>0</v>
      </c>
      <c r="AF398" s="11">
        <f t="shared" si="120"/>
        <v>0</v>
      </c>
      <c r="AG398" s="11">
        <v>0</v>
      </c>
      <c r="AH398" s="11">
        <v>0</v>
      </c>
      <c r="AI398" s="11">
        <v>0</v>
      </c>
      <c r="AJ398" s="22">
        <v>0</v>
      </c>
      <c r="AK398" s="21">
        <v>0</v>
      </c>
      <c r="AL398" s="11">
        <f t="shared" si="121"/>
        <v>450</v>
      </c>
      <c r="AM398" s="11">
        <v>200</v>
      </c>
      <c r="AN398" s="11">
        <v>0</v>
      </c>
      <c r="AO398" s="11">
        <v>0</v>
      </c>
      <c r="AP398" s="22">
        <v>250</v>
      </c>
      <c r="AQ398" s="21">
        <v>0</v>
      </c>
      <c r="AR398" s="11">
        <f t="shared" si="122"/>
        <v>0</v>
      </c>
      <c r="AS398" s="11">
        <v>0</v>
      </c>
      <c r="AT398" s="11">
        <v>0</v>
      </c>
      <c r="AU398" s="11">
        <v>0</v>
      </c>
      <c r="AV398" s="18">
        <v>0</v>
      </c>
      <c r="AW398" s="25"/>
    </row>
    <row r="399" spans="2:49" ht="13.5" hidden="1" outlineLevel="1" thickBot="1">
      <c r="B399" s="54" t="s">
        <v>334</v>
      </c>
      <c r="C399" s="51">
        <f t="shared" si="109"/>
        <v>0</v>
      </c>
      <c r="D399" s="55">
        <f t="shared" si="110"/>
        <v>0</v>
      </c>
      <c r="E399" s="55">
        <f t="shared" si="111"/>
        <v>0</v>
      </c>
      <c r="F399" s="55">
        <f t="shared" si="112"/>
        <v>0</v>
      </c>
      <c r="G399" s="55">
        <f t="shared" si="113"/>
        <v>0</v>
      </c>
      <c r="H399" s="55">
        <f t="shared" si="114"/>
        <v>0</v>
      </c>
      <c r="I399" s="56">
        <f t="shared" si="115"/>
        <v>11365.78</v>
      </c>
      <c r="J399" s="40"/>
      <c r="K399" s="51">
        <v>0</v>
      </c>
      <c r="L399" s="52">
        <f t="shared" si="116"/>
        <v>0</v>
      </c>
      <c r="M399" s="52">
        <v>0</v>
      </c>
      <c r="N399" s="52">
        <v>0</v>
      </c>
      <c r="O399" s="53">
        <v>0</v>
      </c>
      <c r="P399" s="51">
        <v>0</v>
      </c>
      <c r="Q399" s="52">
        <f t="shared" si="117"/>
        <v>0</v>
      </c>
      <c r="R399" s="52">
        <v>0</v>
      </c>
      <c r="S399" s="52">
        <v>0</v>
      </c>
      <c r="T399" s="53">
        <v>0</v>
      </c>
      <c r="U399" s="51">
        <v>0</v>
      </c>
      <c r="V399" s="52">
        <f t="shared" si="118"/>
        <v>0</v>
      </c>
      <c r="W399" s="52">
        <v>0</v>
      </c>
      <c r="X399" s="53">
        <v>0</v>
      </c>
      <c r="Y399" s="51">
        <v>0</v>
      </c>
      <c r="Z399" s="52">
        <f t="shared" si="119"/>
        <v>0</v>
      </c>
      <c r="AA399" s="52">
        <v>0</v>
      </c>
      <c r="AB399" s="52">
        <v>0</v>
      </c>
      <c r="AC399" s="52">
        <v>0</v>
      </c>
      <c r="AD399" s="53">
        <v>0</v>
      </c>
      <c r="AE399" s="51">
        <v>0</v>
      </c>
      <c r="AF399" s="52">
        <f t="shared" si="120"/>
        <v>0</v>
      </c>
      <c r="AG399" s="52">
        <v>0</v>
      </c>
      <c r="AH399" s="52">
        <v>0</v>
      </c>
      <c r="AI399" s="52">
        <v>0</v>
      </c>
      <c r="AJ399" s="53">
        <v>0</v>
      </c>
      <c r="AK399" s="51">
        <v>0</v>
      </c>
      <c r="AL399" s="52">
        <f t="shared" si="121"/>
        <v>0</v>
      </c>
      <c r="AM399" s="52">
        <v>0</v>
      </c>
      <c r="AN399" s="52">
        <v>0</v>
      </c>
      <c r="AO399" s="52">
        <v>0</v>
      </c>
      <c r="AP399" s="53">
        <v>0</v>
      </c>
      <c r="AQ399" s="51">
        <v>11365.78</v>
      </c>
      <c r="AR399" s="52">
        <f t="shared" si="122"/>
        <v>0</v>
      </c>
      <c r="AS399" s="23">
        <v>0</v>
      </c>
      <c r="AT399" s="23">
        <v>0</v>
      </c>
      <c r="AU399" s="23">
        <v>0</v>
      </c>
      <c r="AV399" s="24">
        <v>0</v>
      </c>
      <c r="AW399" s="25"/>
    </row>
    <row r="400" spans="2:49" collapsed="1">
      <c r="B400" s="57"/>
      <c r="C400" s="57"/>
      <c r="D400" s="57"/>
      <c r="E400" s="57"/>
      <c r="F400" s="57"/>
      <c r="G400" s="57"/>
      <c r="H400" s="57"/>
      <c r="I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c r="AN400" s="57"/>
      <c r="AO400" s="57"/>
      <c r="AP400" s="57"/>
      <c r="AQ400" s="57"/>
      <c r="AR400" s="57"/>
    </row>
    <row r="401" spans="2:2">
      <c r="B401" s="325" t="s">
        <v>793</v>
      </c>
    </row>
    <row r="402" spans="2:2">
      <c r="B402" s="76" t="s">
        <v>795</v>
      </c>
    </row>
  </sheetData>
  <mergeCells count="12">
    <mergeCell ref="B6:I6"/>
    <mergeCell ref="B13:C13"/>
    <mergeCell ref="AK23:AP23"/>
    <mergeCell ref="AQ23:AV23"/>
    <mergeCell ref="C24:I24"/>
    <mergeCell ref="K23:O23"/>
    <mergeCell ref="P23:T23"/>
    <mergeCell ref="U23:X23"/>
    <mergeCell ref="Y23:AD23"/>
    <mergeCell ref="AE23:AJ23"/>
    <mergeCell ref="B8:I8"/>
    <mergeCell ref="B9:I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6"/>
  <sheetViews>
    <sheetView showGridLines="0" workbookViewId="0"/>
  </sheetViews>
  <sheetFormatPr defaultColWidth="9.140625" defaultRowHeight="12.75" outlineLevelRow="1"/>
  <cols>
    <col min="1" max="1" width="2.85546875" style="1" customWidth="1"/>
    <col min="2" max="2" width="36.42578125" style="1" bestFit="1" customWidth="1"/>
    <col min="3" max="3" width="19.42578125" style="1" customWidth="1"/>
    <col min="4" max="16384" width="9.140625" style="1"/>
  </cols>
  <sheetData>
    <row r="2" spans="1:3" ht="15.75">
      <c r="A2" s="5" t="s">
        <v>408</v>
      </c>
      <c r="B2" s="10"/>
      <c r="C2" s="10"/>
    </row>
    <row r="3" spans="1:3" ht="15.75">
      <c r="A3" s="5" t="s">
        <v>835</v>
      </c>
      <c r="B3" s="10"/>
      <c r="C3" s="10"/>
    </row>
    <row r="4" spans="1:3" ht="15.75">
      <c r="A4" s="6" t="s">
        <v>1120</v>
      </c>
      <c r="B4" s="10"/>
      <c r="C4" s="10"/>
    </row>
    <row r="5" spans="1:3">
      <c r="B5" s="10"/>
      <c r="C5" s="10"/>
    </row>
    <row r="6" spans="1:3" ht="54.75" customHeight="1">
      <c r="B6" s="381" t="s">
        <v>785</v>
      </c>
      <c r="C6" s="383"/>
    </row>
    <row r="7" spans="1:3" s="7" customFormat="1">
      <c r="B7" s="361"/>
      <c r="C7" s="361"/>
    </row>
    <row r="8" spans="1:3" s="7" customFormat="1">
      <c r="B8" s="381" t="s">
        <v>30</v>
      </c>
      <c r="C8" s="383"/>
    </row>
    <row r="9" spans="1:3" s="7" customFormat="1" ht="42" customHeight="1">
      <c r="B9" s="369" t="s">
        <v>1088</v>
      </c>
      <c r="C9" s="371"/>
    </row>
    <row r="10" spans="1:3" s="7" customFormat="1">
      <c r="B10" s="361"/>
      <c r="C10" s="361"/>
    </row>
    <row r="11" spans="1:3" s="7" customFormat="1">
      <c r="B11" s="437" t="s">
        <v>1089</v>
      </c>
      <c r="C11" s="437"/>
    </row>
    <row r="13" spans="1:3" hidden="1" outlineLevel="1">
      <c r="B13" s="381" t="s">
        <v>409</v>
      </c>
      <c r="C13" s="383"/>
    </row>
    <row r="14" spans="1:3" hidden="1" outlineLevel="1">
      <c r="B14" s="3" t="s">
        <v>0</v>
      </c>
      <c r="C14" s="4" t="s">
        <v>1123</v>
      </c>
    </row>
    <row r="15" spans="1:3" hidden="1" outlineLevel="1">
      <c r="B15" s="3" t="s">
        <v>417</v>
      </c>
      <c r="C15" s="4" t="s">
        <v>3</v>
      </c>
    </row>
    <row r="16" spans="1:3" hidden="1" outlineLevel="1">
      <c r="B16" s="3" t="s">
        <v>7</v>
      </c>
      <c r="C16" s="4" t="s">
        <v>416</v>
      </c>
    </row>
    <row r="17" spans="2:3" hidden="1" outlineLevel="1">
      <c r="B17" s="3" t="s">
        <v>418</v>
      </c>
      <c r="C17" s="4" t="s">
        <v>5</v>
      </c>
    </row>
    <row r="18" spans="2:3" hidden="1" outlineLevel="1">
      <c r="B18" s="3" t="s">
        <v>419</v>
      </c>
      <c r="C18" s="4" t="s">
        <v>7</v>
      </c>
    </row>
    <row r="19" spans="2:3" hidden="1" outlineLevel="1">
      <c r="B19" s="3" t="s">
        <v>420</v>
      </c>
      <c r="C19" s="4" t="s">
        <v>733</v>
      </c>
    </row>
    <row r="20" spans="2:3" hidden="1" outlineLevel="1">
      <c r="B20" s="3" t="s">
        <v>421</v>
      </c>
      <c r="C20" s="4" t="s">
        <v>337</v>
      </c>
    </row>
    <row r="21" spans="2:3" hidden="1" outlineLevel="1">
      <c r="B21" s="3" t="s">
        <v>422</v>
      </c>
      <c r="C21" s="4" t="s">
        <v>12</v>
      </c>
    </row>
    <row r="22" spans="2:3" hidden="1" outlineLevel="1">
      <c r="B22" s="3" t="s">
        <v>423</v>
      </c>
      <c r="C22" s="4" t="s">
        <v>14</v>
      </c>
    </row>
    <row r="23" spans="2:3" hidden="1" outlineLevel="1"/>
    <row r="24" spans="2:3" collapsed="1">
      <c r="C24" s="75" t="s">
        <v>424</v>
      </c>
    </row>
    <row r="25" spans="2:3">
      <c r="B25" s="135" t="s">
        <v>425</v>
      </c>
      <c r="C25" s="307">
        <v>3527793.4526740052</v>
      </c>
    </row>
    <row r="26" spans="2:3">
      <c r="B26" s="135" t="s">
        <v>426</v>
      </c>
      <c r="C26" s="307">
        <v>150000.48076923078</v>
      </c>
    </row>
    <row r="27" spans="2:3">
      <c r="B27" s="135" t="s">
        <v>427</v>
      </c>
      <c r="C27" s="307">
        <v>0</v>
      </c>
    </row>
    <row r="28" spans="2:3">
      <c r="B28" s="135" t="s">
        <v>428</v>
      </c>
      <c r="C28" s="307">
        <v>900000</v>
      </c>
    </row>
    <row r="29" spans="2:3">
      <c r="B29" s="135" t="s">
        <v>429</v>
      </c>
      <c r="C29" s="307">
        <v>90000.076923076922</v>
      </c>
    </row>
    <row r="30" spans="2:3">
      <c r="B30" s="135" t="s">
        <v>430</v>
      </c>
      <c r="C30" s="307">
        <v>1540000</v>
      </c>
    </row>
    <row r="31" spans="2:3">
      <c r="B31" s="135" t="s">
        <v>431</v>
      </c>
      <c r="C31" s="307">
        <v>0</v>
      </c>
    </row>
    <row r="32" spans="2:3">
      <c r="B32" s="135" t="s">
        <v>432</v>
      </c>
      <c r="C32" s="307">
        <v>900000</v>
      </c>
    </row>
    <row r="33" spans="2:3" ht="13.5" thickBot="1">
      <c r="B33" s="9" t="s">
        <v>32</v>
      </c>
      <c r="C33" s="308">
        <f>SUM(C25:C32)</f>
        <v>7107794.0103663132</v>
      </c>
    </row>
    <row r="35" spans="2:3">
      <c r="B35" s="325" t="s">
        <v>793</v>
      </c>
    </row>
    <row r="36" spans="2:3">
      <c r="B36" s="325" t="s">
        <v>796</v>
      </c>
    </row>
  </sheetData>
  <mergeCells count="5">
    <mergeCell ref="B6:C6"/>
    <mergeCell ref="B13:C13"/>
    <mergeCell ref="B8:C8"/>
    <mergeCell ref="B9:C9"/>
    <mergeCell ref="B11:C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workbookViewId="0"/>
  </sheetViews>
  <sheetFormatPr defaultColWidth="11.7109375" defaultRowHeight="12.75"/>
  <cols>
    <col min="1" max="1" width="2.7109375" style="38" customWidth="1"/>
    <col min="2" max="2" width="6.28515625" style="38" bestFit="1" customWidth="1"/>
    <col min="3" max="3" width="25.140625" style="38" bestFit="1" customWidth="1"/>
    <col min="4" max="8" width="14.85546875" style="38" customWidth="1"/>
    <col min="9" max="16384" width="11.7109375" style="38"/>
  </cols>
  <sheetData>
    <row r="1" spans="1:8">
      <c r="H1" s="322"/>
    </row>
    <row r="2" spans="1:8" ht="15.75">
      <c r="A2" s="5" t="s">
        <v>408</v>
      </c>
      <c r="B2" s="10"/>
      <c r="C2" s="10"/>
      <c r="D2" s="10"/>
      <c r="E2" s="10"/>
      <c r="F2" s="10"/>
      <c r="G2" s="10"/>
      <c r="H2" s="10"/>
    </row>
    <row r="3" spans="1:8" ht="15.75">
      <c r="A3" s="5" t="s">
        <v>836</v>
      </c>
      <c r="B3" s="10"/>
      <c r="C3" s="10"/>
      <c r="D3" s="10"/>
      <c r="E3" s="10"/>
      <c r="F3" s="10"/>
      <c r="G3" s="10"/>
      <c r="H3" s="10"/>
    </row>
    <row r="4" spans="1:8" ht="15.75">
      <c r="A4" s="6" t="s">
        <v>1120</v>
      </c>
      <c r="B4" s="10"/>
      <c r="C4" s="10"/>
      <c r="D4" s="10"/>
      <c r="E4" s="10"/>
      <c r="F4" s="10"/>
      <c r="G4" s="10"/>
      <c r="H4" s="10"/>
    </row>
    <row r="5" spans="1:8">
      <c r="A5" s="1"/>
      <c r="B5" s="10"/>
      <c r="C5" s="10"/>
      <c r="D5" s="10"/>
      <c r="E5" s="10"/>
      <c r="F5" s="10"/>
      <c r="G5" s="10"/>
      <c r="H5" s="10"/>
    </row>
    <row r="6" spans="1:8" ht="27" customHeight="1">
      <c r="A6" s="1"/>
      <c r="B6" s="381" t="s">
        <v>1086</v>
      </c>
      <c r="C6" s="382"/>
      <c r="D6" s="382"/>
      <c r="E6" s="382"/>
      <c r="F6" s="382"/>
      <c r="G6" s="382"/>
      <c r="H6" s="383"/>
    </row>
    <row r="7" spans="1:8">
      <c r="D7" s="313"/>
      <c r="E7" s="313"/>
      <c r="F7" s="313"/>
      <c r="G7" s="313"/>
      <c r="H7" s="313"/>
    </row>
    <row r="8" spans="1:8">
      <c r="B8" s="381" t="s">
        <v>30</v>
      </c>
      <c r="C8" s="382"/>
      <c r="D8" s="382"/>
      <c r="E8" s="382"/>
      <c r="F8" s="382"/>
      <c r="G8" s="382"/>
      <c r="H8" s="383"/>
    </row>
    <row r="9" spans="1:8">
      <c r="B9" s="439" t="s">
        <v>1087</v>
      </c>
      <c r="C9" s="440"/>
      <c r="D9" s="440"/>
      <c r="E9" s="440"/>
      <c r="F9" s="440"/>
      <c r="G9" s="440"/>
      <c r="H9" s="441"/>
    </row>
    <row r="10" spans="1:8">
      <c r="D10" s="313"/>
      <c r="E10" s="313"/>
      <c r="F10" s="313"/>
      <c r="G10" s="313"/>
      <c r="H10" s="313"/>
    </row>
    <row r="11" spans="1:8">
      <c r="B11" s="365" t="s">
        <v>1090</v>
      </c>
      <c r="C11" s="365"/>
      <c r="D11" s="364"/>
      <c r="E11" s="364"/>
      <c r="F11" s="364"/>
      <c r="G11" s="364"/>
      <c r="H11" s="364"/>
    </row>
    <row r="12" spans="1:8" ht="15" customHeight="1">
      <c r="D12" s="313"/>
      <c r="E12" s="313"/>
      <c r="F12" s="313"/>
      <c r="G12" s="313"/>
      <c r="H12" s="313"/>
    </row>
    <row r="13" spans="1:8" s="309" customFormat="1">
      <c r="B13" s="438" t="s">
        <v>787</v>
      </c>
      <c r="C13" s="438"/>
      <c r="D13" s="87" t="s">
        <v>438</v>
      </c>
      <c r="E13" s="87" t="s">
        <v>439</v>
      </c>
      <c r="F13" s="87" t="s">
        <v>440</v>
      </c>
      <c r="G13" s="87" t="s">
        <v>441</v>
      </c>
      <c r="H13" s="87" t="s">
        <v>442</v>
      </c>
    </row>
    <row r="14" spans="1:8" s="311" customFormat="1">
      <c r="B14" s="310" t="s">
        <v>446</v>
      </c>
      <c r="C14" s="310" t="s">
        <v>447</v>
      </c>
      <c r="D14" s="315">
        <v>1807921.3035227563</v>
      </c>
      <c r="E14" s="315">
        <v>2036394.8758832428</v>
      </c>
      <c r="F14" s="315">
        <v>2038659.2395958456</v>
      </c>
      <c r="G14" s="315">
        <v>2049708.3340433086</v>
      </c>
      <c r="H14" s="315">
        <v>2145383.21071692</v>
      </c>
    </row>
    <row r="15" spans="1:8" s="311" customFormat="1">
      <c r="B15" s="310" t="s">
        <v>448</v>
      </c>
      <c r="C15" s="310" t="s">
        <v>449</v>
      </c>
      <c r="D15" s="315">
        <v>206619.5774864238</v>
      </c>
      <c r="E15" s="315">
        <v>217215.45342754587</v>
      </c>
      <c r="F15" s="315">
        <v>217456.98555689026</v>
      </c>
      <c r="G15" s="315">
        <v>218635.55563128626</v>
      </c>
      <c r="H15" s="315">
        <v>228840.87580980486</v>
      </c>
    </row>
    <row r="16" spans="1:8" s="311" customFormat="1">
      <c r="B16" s="310" t="s">
        <v>450</v>
      </c>
      <c r="C16" s="310" t="s">
        <v>451</v>
      </c>
      <c r="D16" s="315">
        <v>2831406.5512977499</v>
      </c>
      <c r="E16" s="315">
        <v>3791045.3286637785</v>
      </c>
      <c r="F16" s="315">
        <v>3810266.182927384</v>
      </c>
      <c r="G16" s="315">
        <v>3402535.5023010694</v>
      </c>
      <c r="H16" s="315">
        <v>4966325.3813449414</v>
      </c>
    </row>
    <row r="17" spans="2:8" s="311" customFormat="1">
      <c r="B17" s="310" t="s">
        <v>452</v>
      </c>
      <c r="C17" s="310" t="s">
        <v>453</v>
      </c>
      <c r="D17" s="315">
        <v>261979.87844972761</v>
      </c>
      <c r="E17" s="315">
        <v>249548.41257491068</v>
      </c>
      <c r="F17" s="315">
        <v>288289.27011862089</v>
      </c>
      <c r="G17" s="315">
        <v>327549.04199129983</v>
      </c>
      <c r="H17" s="315">
        <v>380123.05290471669</v>
      </c>
    </row>
    <row r="18" spans="2:8" s="311" customFormat="1">
      <c r="B18" s="310" t="s">
        <v>454</v>
      </c>
      <c r="C18" s="310" t="s">
        <v>455</v>
      </c>
      <c r="D18" s="315">
        <v>0</v>
      </c>
      <c r="E18" s="315">
        <v>0</v>
      </c>
      <c r="F18" s="315">
        <v>0</v>
      </c>
      <c r="G18" s="315">
        <v>0</v>
      </c>
      <c r="H18" s="315">
        <v>0</v>
      </c>
    </row>
    <row r="19" spans="2:8" s="311" customFormat="1">
      <c r="B19" s="310" t="s">
        <v>456</v>
      </c>
      <c r="C19" s="310" t="s">
        <v>457</v>
      </c>
      <c r="D19" s="315">
        <v>126065.61705108406</v>
      </c>
      <c r="E19" s="315">
        <v>131642.53615727639</v>
      </c>
      <c r="F19" s="315">
        <v>137760.61927474017</v>
      </c>
      <c r="G19" s="315">
        <v>141958.77067625721</v>
      </c>
      <c r="H19" s="315">
        <v>147663.32209196541</v>
      </c>
    </row>
    <row r="20" spans="2:8" s="311" customFormat="1">
      <c r="B20" s="310" t="s">
        <v>458</v>
      </c>
      <c r="C20" s="310" t="s">
        <v>786</v>
      </c>
      <c r="D20" s="315">
        <v>0</v>
      </c>
      <c r="E20" s="315">
        <v>0</v>
      </c>
      <c r="F20" s="315">
        <v>0</v>
      </c>
      <c r="G20" s="315">
        <v>0</v>
      </c>
      <c r="H20" s="315">
        <v>0</v>
      </c>
    </row>
    <row r="21" spans="2:8" s="311" customFormat="1">
      <c r="D21" s="314"/>
      <c r="E21" s="314"/>
      <c r="F21" s="314"/>
      <c r="G21" s="314"/>
      <c r="H21" s="314"/>
    </row>
    <row r="22" spans="2:8" s="312" customFormat="1">
      <c r="B22" s="316" t="s">
        <v>32</v>
      </c>
      <c r="C22" s="316"/>
      <c r="D22" s="317">
        <f>SUM(D14:D20)</f>
        <v>5233992.9278077427</v>
      </c>
      <c r="E22" s="317">
        <f t="shared" ref="E22:H22" si="0">SUM(E14:E20)</f>
        <v>6425846.6067067543</v>
      </c>
      <c r="F22" s="317">
        <f t="shared" si="0"/>
        <v>6492432.2974734809</v>
      </c>
      <c r="G22" s="317">
        <f t="shared" si="0"/>
        <v>6140387.2046432216</v>
      </c>
      <c r="H22" s="317">
        <f t="shared" si="0"/>
        <v>7868335.8428683477</v>
      </c>
    </row>
    <row r="24" spans="2:8">
      <c r="B24" s="324" t="s">
        <v>793</v>
      </c>
    </row>
    <row r="25" spans="2:8">
      <c r="B25" s="320" t="s">
        <v>837</v>
      </c>
    </row>
  </sheetData>
  <mergeCells count="4">
    <mergeCell ref="B6:H6"/>
    <mergeCell ref="B13:C13"/>
    <mergeCell ref="B8:H8"/>
    <mergeCell ref="B9:H9"/>
  </mergeCells>
  <conditionalFormatting sqref="B14:B19">
    <cfRule type="duplicateValues" dxfId="0" priority="1"/>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showGridLines="0" workbookViewId="0"/>
  </sheetViews>
  <sheetFormatPr defaultColWidth="9.140625" defaultRowHeight="12.75"/>
  <cols>
    <col min="1" max="1" width="2.85546875" style="96" customWidth="1"/>
    <col min="2" max="2" width="38.140625" style="99" bestFit="1" customWidth="1"/>
    <col min="3" max="3" width="36.5703125" style="99" customWidth="1"/>
    <col min="4" max="11" width="12.85546875" style="99" customWidth="1"/>
    <col min="12" max="16384" width="9.140625" style="96"/>
  </cols>
  <sheetData>
    <row r="1" spans="1:11">
      <c r="K1" s="322"/>
    </row>
    <row r="2" spans="1:11" ht="15.75">
      <c r="A2" s="5" t="s">
        <v>408</v>
      </c>
      <c r="B2" s="10"/>
      <c r="C2" s="10"/>
      <c r="D2" s="10"/>
      <c r="E2" s="10"/>
      <c r="F2" s="10"/>
      <c r="G2" s="10"/>
      <c r="H2" s="10"/>
      <c r="I2" s="10"/>
      <c r="J2" s="10"/>
      <c r="K2" s="10"/>
    </row>
    <row r="3" spans="1:11" ht="15.75">
      <c r="A3" s="5" t="s">
        <v>1085</v>
      </c>
      <c r="B3" s="10"/>
      <c r="C3" s="10"/>
      <c r="D3" s="10"/>
      <c r="E3" s="10"/>
      <c r="F3" s="10"/>
      <c r="G3" s="10"/>
      <c r="H3" s="10"/>
      <c r="I3" s="10"/>
      <c r="J3" s="10"/>
      <c r="K3" s="10"/>
    </row>
    <row r="4" spans="1:11" ht="15.75">
      <c r="A4" s="6" t="s">
        <v>1120</v>
      </c>
      <c r="B4" s="10"/>
      <c r="C4" s="10"/>
      <c r="D4" s="10"/>
      <c r="E4" s="10"/>
      <c r="F4" s="10"/>
      <c r="G4" s="10"/>
      <c r="H4" s="10"/>
      <c r="I4" s="10"/>
      <c r="J4" s="10"/>
      <c r="K4" s="10"/>
    </row>
    <row r="5" spans="1:11">
      <c r="A5" s="1"/>
      <c r="B5" s="10"/>
      <c r="C5" s="10"/>
      <c r="D5" s="10"/>
      <c r="E5" s="10"/>
      <c r="F5" s="10"/>
      <c r="G5" s="10"/>
      <c r="H5" s="10"/>
      <c r="I5" s="10"/>
      <c r="J5" s="10"/>
      <c r="K5" s="10"/>
    </row>
    <row r="6" spans="1:11" ht="15" customHeight="1">
      <c r="A6" s="1"/>
      <c r="B6" s="381" t="s">
        <v>1080</v>
      </c>
      <c r="C6" s="382"/>
      <c r="D6" s="382"/>
      <c r="E6" s="382"/>
      <c r="F6" s="382"/>
      <c r="G6" s="382"/>
      <c r="H6" s="382"/>
      <c r="I6" s="382"/>
      <c r="J6" s="382"/>
      <c r="K6" s="383"/>
    </row>
    <row r="8" spans="1:11">
      <c r="B8" s="381" t="s">
        <v>576</v>
      </c>
      <c r="C8" s="382"/>
      <c r="D8" s="382"/>
      <c r="E8" s="382"/>
      <c r="F8" s="382"/>
      <c r="G8" s="382"/>
      <c r="H8" s="382"/>
      <c r="I8" s="382"/>
      <c r="J8" s="382"/>
      <c r="K8" s="383"/>
    </row>
    <row r="9" spans="1:11" ht="27.75" customHeight="1">
      <c r="B9" s="445" t="s">
        <v>1081</v>
      </c>
      <c r="C9" s="446"/>
      <c r="D9" s="446"/>
      <c r="E9" s="446"/>
      <c r="F9" s="446"/>
      <c r="G9" s="446"/>
      <c r="H9" s="446"/>
      <c r="I9" s="446"/>
      <c r="J9" s="446"/>
      <c r="K9" s="447"/>
    </row>
    <row r="10" spans="1:11" ht="29.25" customHeight="1">
      <c r="B10" s="369" t="s">
        <v>783</v>
      </c>
      <c r="C10" s="446"/>
      <c r="D10" s="446"/>
      <c r="E10" s="446"/>
      <c r="F10" s="446"/>
      <c r="G10" s="446"/>
      <c r="H10" s="446"/>
      <c r="I10" s="446"/>
      <c r="J10" s="446"/>
      <c r="K10" s="447"/>
    </row>
    <row r="11" spans="1:11" ht="15.75" customHeight="1">
      <c r="B11" s="369" t="s">
        <v>577</v>
      </c>
      <c r="C11" s="446"/>
      <c r="D11" s="446"/>
      <c r="E11" s="446"/>
      <c r="F11" s="446"/>
      <c r="G11" s="446"/>
      <c r="H11" s="446"/>
      <c r="I11" s="446"/>
      <c r="J11" s="446"/>
      <c r="K11" s="447"/>
    </row>
    <row r="13" spans="1:11">
      <c r="B13" s="381" t="s">
        <v>31</v>
      </c>
      <c r="C13" s="382"/>
      <c r="D13" s="382"/>
      <c r="E13" s="382"/>
      <c r="F13" s="382"/>
      <c r="G13" s="382"/>
      <c r="H13" s="382"/>
      <c r="I13" s="382"/>
      <c r="J13" s="382"/>
      <c r="K13" s="383"/>
    </row>
    <row r="15" spans="1:11" ht="12.75" customHeight="1">
      <c r="D15" s="240" t="s">
        <v>470</v>
      </c>
      <c r="E15" s="240" t="s">
        <v>470</v>
      </c>
      <c r="F15" s="240" t="s">
        <v>763</v>
      </c>
      <c r="G15" s="240" t="s">
        <v>733</v>
      </c>
      <c r="H15" s="448" t="s">
        <v>780</v>
      </c>
      <c r="I15" s="448"/>
      <c r="J15" s="448"/>
      <c r="K15" s="448"/>
    </row>
    <row r="16" spans="1:11" ht="25.5">
      <c r="D16" s="100" t="s">
        <v>471</v>
      </c>
      <c r="E16" s="100" t="s">
        <v>471</v>
      </c>
      <c r="F16" s="100" t="s">
        <v>471</v>
      </c>
      <c r="G16" s="100" t="s">
        <v>471</v>
      </c>
      <c r="H16" s="100" t="s">
        <v>471</v>
      </c>
      <c r="I16" s="100" t="s">
        <v>471</v>
      </c>
      <c r="J16" s="100" t="s">
        <v>471</v>
      </c>
      <c r="K16" s="100" t="s">
        <v>471</v>
      </c>
    </row>
    <row r="17" spans="2:14">
      <c r="C17" s="100" t="s">
        <v>575</v>
      </c>
      <c r="D17" s="100" t="s">
        <v>20</v>
      </c>
      <c r="E17" s="100" t="s">
        <v>21</v>
      </c>
      <c r="F17" s="100" t="s">
        <v>416</v>
      </c>
      <c r="G17" s="100" t="s">
        <v>438</v>
      </c>
      <c r="H17" s="100" t="s">
        <v>439</v>
      </c>
      <c r="I17" s="100" t="s">
        <v>440</v>
      </c>
      <c r="J17" s="100" t="s">
        <v>441</v>
      </c>
      <c r="K17" s="100" t="s">
        <v>442</v>
      </c>
    </row>
    <row r="18" spans="2:14" s="98" customFormat="1">
      <c r="B18" s="101"/>
      <c r="C18" s="101"/>
      <c r="D18" s="102"/>
      <c r="E18" s="102"/>
      <c r="F18" s="102"/>
      <c r="G18" s="102"/>
      <c r="H18" s="102"/>
      <c r="I18" s="102"/>
      <c r="J18" s="102"/>
      <c r="K18" s="102"/>
      <c r="N18" s="96"/>
    </row>
    <row r="19" spans="2:14">
      <c r="B19" s="449" t="s">
        <v>1083</v>
      </c>
      <c r="C19" s="449"/>
      <c r="D19" s="449"/>
      <c r="E19" s="449"/>
      <c r="F19" s="449"/>
      <c r="G19" s="449"/>
      <c r="H19" s="449"/>
      <c r="I19" s="449"/>
      <c r="J19" s="449"/>
      <c r="K19" s="449"/>
    </row>
    <row r="20" spans="2:14" s="117" customFormat="1">
      <c r="B20" s="118"/>
      <c r="C20" s="118"/>
      <c r="D20" s="119"/>
      <c r="E20" s="119"/>
      <c r="F20" s="119"/>
      <c r="G20" s="119"/>
      <c r="H20" s="119"/>
      <c r="I20" s="119"/>
      <c r="J20" s="119"/>
      <c r="K20" s="119"/>
      <c r="N20" s="96"/>
    </row>
    <row r="21" spans="2:14" s="117" customFormat="1">
      <c r="B21" s="126" t="s">
        <v>586</v>
      </c>
      <c r="C21" s="124"/>
      <c r="D21" s="125"/>
      <c r="E21" s="125"/>
      <c r="F21" s="125"/>
      <c r="G21" s="125"/>
      <c r="H21" s="125"/>
      <c r="I21" s="125"/>
      <c r="J21" s="125"/>
      <c r="K21" s="125"/>
      <c r="N21" s="96"/>
    </row>
    <row r="22" spans="2:14" s="97" customFormat="1">
      <c r="B22" s="105" t="s">
        <v>472</v>
      </c>
      <c r="C22" s="105"/>
      <c r="D22" s="102"/>
      <c r="E22" s="102"/>
      <c r="F22" s="102"/>
      <c r="G22" s="102"/>
      <c r="H22" s="102"/>
      <c r="I22" s="102"/>
      <c r="J22" s="102"/>
      <c r="K22" s="102"/>
      <c r="N22" s="96"/>
    </row>
    <row r="23" spans="2:14">
      <c r="B23" s="106" t="s">
        <v>473</v>
      </c>
      <c r="C23" s="106" t="s">
        <v>578</v>
      </c>
      <c r="D23" s="288">
        <f>'Customer Number Forecast'!C25</f>
        <v>297532</v>
      </c>
      <c r="E23" s="288">
        <f>'Customer Number Forecast'!D25</f>
        <v>4</v>
      </c>
      <c r="F23" s="288">
        <f>'Customer Number Forecast'!E25</f>
        <v>0</v>
      </c>
      <c r="G23" s="288">
        <f>'Customer Number Forecast'!F25</f>
        <v>0</v>
      </c>
      <c r="H23" s="288">
        <f>'Customer Number Forecast'!G25</f>
        <v>0</v>
      </c>
      <c r="I23" s="288">
        <f>'Customer Number Forecast'!H25</f>
        <v>0</v>
      </c>
      <c r="J23" s="288">
        <f>'Customer Number Forecast'!I25</f>
        <v>0</v>
      </c>
      <c r="K23" s="288">
        <f>'Customer Number Forecast'!J25</f>
        <v>0</v>
      </c>
    </row>
    <row r="24" spans="2:14">
      <c r="B24" s="106" t="s">
        <v>474</v>
      </c>
      <c r="C24" s="106" t="s">
        <v>578</v>
      </c>
      <c r="D24" s="288">
        <f>'Customer Number Forecast'!C27</f>
        <v>486771</v>
      </c>
      <c r="E24" s="288">
        <f>'Customer Number Forecast'!D27</f>
        <v>797421</v>
      </c>
      <c r="F24" s="288">
        <f>'Customer Number Forecast'!E27</f>
        <v>809254.8465796659</v>
      </c>
      <c r="G24" s="288">
        <f>'Customer Number Forecast'!F27</f>
        <v>819140.04898179008</v>
      </c>
      <c r="H24" s="288">
        <f>'Customer Number Forecast'!G27</f>
        <v>828673.26012824359</v>
      </c>
      <c r="I24" s="288">
        <f>'Customer Number Forecast'!H27</f>
        <v>837951.07285134576</v>
      </c>
      <c r="J24" s="288">
        <f>'Customer Number Forecast'!I27</f>
        <v>848811.89232622739</v>
      </c>
      <c r="K24" s="288">
        <f>'Customer Number Forecast'!J27</f>
        <v>861017.08089365298</v>
      </c>
    </row>
    <row r="25" spans="2:14">
      <c r="B25" s="106" t="s">
        <v>475</v>
      </c>
      <c r="C25" s="106" t="s">
        <v>688</v>
      </c>
      <c r="D25" s="288">
        <f>'Customer Number Forecast'!C26</f>
        <v>5</v>
      </c>
      <c r="E25" s="288">
        <f>'Customer Number Forecast'!D26</f>
        <v>0</v>
      </c>
      <c r="F25" s="288">
        <f>'Customer Number Forecast'!E26</f>
        <v>0</v>
      </c>
      <c r="G25" s="288">
        <f>'Customer Number Forecast'!F26</f>
        <v>0</v>
      </c>
      <c r="H25" s="288">
        <f>'Customer Number Forecast'!G26</f>
        <v>0</v>
      </c>
      <c r="I25" s="288">
        <f>'Customer Number Forecast'!H26</f>
        <v>0</v>
      </c>
      <c r="J25" s="288">
        <f>'Customer Number Forecast'!I26</f>
        <v>0</v>
      </c>
      <c r="K25" s="288">
        <f>'Customer Number Forecast'!J26</f>
        <v>0</v>
      </c>
    </row>
    <row r="26" spans="2:14">
      <c r="B26" s="106" t="s">
        <v>476</v>
      </c>
      <c r="C26" s="106" t="s">
        <v>688</v>
      </c>
      <c r="D26" s="288">
        <f>'Customer Number Forecast'!C29</f>
        <v>2</v>
      </c>
      <c r="E26" s="288">
        <f>'Customer Number Forecast'!D29</f>
        <v>6</v>
      </c>
      <c r="F26" s="288">
        <f>'Customer Number Forecast'!E29</f>
        <v>7.0768399561977002</v>
      </c>
      <c r="G26" s="288">
        <f>'Customer Number Forecast'!F29</f>
        <v>7.1632849069201123</v>
      </c>
      <c r="H26" s="288">
        <f>'Customer Number Forecast'!G29</f>
        <v>7.2466517348572372</v>
      </c>
      <c r="I26" s="288">
        <f>'Customer Number Forecast'!H29</f>
        <v>7.3277851331463815</v>
      </c>
      <c r="J26" s="288">
        <f>'Customer Number Forecast'!I29</f>
        <v>7.422761742235279</v>
      </c>
      <c r="K26" s="288">
        <f>'Customer Number Forecast'!J29</f>
        <v>7.5294947034179609</v>
      </c>
    </row>
    <row r="27" spans="2:14">
      <c r="B27" s="106" t="s">
        <v>477</v>
      </c>
      <c r="C27" s="106" t="s">
        <v>579</v>
      </c>
      <c r="D27" s="288">
        <f>'Customer Number Forecast'!C30</f>
        <v>10167</v>
      </c>
      <c r="E27" s="288">
        <f>'Customer Number Forecast'!D30</f>
        <v>9994</v>
      </c>
      <c r="F27" s="288">
        <f>'Customer Number Forecast'!E30</f>
        <v>10047.090783527536</v>
      </c>
      <c r="G27" s="288">
        <f>'Customer Number Forecast'!F30</f>
        <v>10169.817914996012</v>
      </c>
      <c r="H27" s="288">
        <f>'Customer Number Forecast'!G30</f>
        <v>10288.174991573034</v>
      </c>
      <c r="I27" s="288">
        <f>'Customer Number Forecast'!H30</f>
        <v>10403.361236172679</v>
      </c>
      <c r="J27" s="288">
        <f>'Customer Number Forecast'!I30</f>
        <v>10538.200884904889</v>
      </c>
      <c r="K27" s="288">
        <f>'Customer Number Forecast'!J30</f>
        <v>10689.731194652531</v>
      </c>
    </row>
    <row r="28" spans="2:14">
      <c r="B28" s="106" t="s">
        <v>478</v>
      </c>
      <c r="C28" s="106" t="s">
        <v>579</v>
      </c>
      <c r="D28" s="288">
        <f>'Customer Number Forecast'!C31</f>
        <v>3144</v>
      </c>
      <c r="E28" s="288">
        <f>'Customer Number Forecast'!D31</f>
        <v>3157</v>
      </c>
      <c r="F28" s="288">
        <f>'Customer Number Forecast'!E31</f>
        <v>3195.6987287915617</v>
      </c>
      <c r="G28" s="288">
        <f>'Customer Number Forecast'!F31</f>
        <v>3234.7347986820687</v>
      </c>
      <c r="H28" s="288">
        <f>'Customer Number Forecast'!G31</f>
        <v>3272.3808762691046</v>
      </c>
      <c r="I28" s="288">
        <f>'Customer Number Forecast'!H31</f>
        <v>3309.0184008393885</v>
      </c>
      <c r="J28" s="288">
        <f>'Customer Number Forecast'!I31</f>
        <v>3351.9071238865322</v>
      </c>
      <c r="K28" s="288">
        <f>'Customer Number Forecast'!J31</f>
        <v>3400.1046796434548</v>
      </c>
    </row>
    <row r="29" spans="2:14">
      <c r="B29" s="106" t="s">
        <v>479</v>
      </c>
      <c r="C29" s="106" t="s">
        <v>580</v>
      </c>
      <c r="D29" s="288">
        <f>'Customer Number Forecast'!C32</f>
        <v>5552</v>
      </c>
      <c r="E29" s="288">
        <f>'Customer Number Forecast'!D32</f>
        <v>13138</v>
      </c>
      <c r="F29" s="288">
        <f>'Customer Number Forecast'!E32</f>
        <v>14853.276090922373</v>
      </c>
      <c r="G29" s="288">
        <f>'Customer Number Forecast'!F32</f>
        <v>15034.71169321004</v>
      </c>
      <c r="H29" s="288">
        <f>'Customer Number Forecast'!G32</f>
        <v>15209.686755503217</v>
      </c>
      <c r="I29" s="288">
        <f>'Customer Number Forecast'!H32</f>
        <v>15379.974168026662</v>
      </c>
      <c r="J29" s="288">
        <f>'Customer Number Forecast'!I32</f>
        <v>15579.316502417245</v>
      </c>
      <c r="K29" s="288">
        <f>'Customer Number Forecast'!J32</f>
        <v>15803.333740373811</v>
      </c>
    </row>
    <row r="30" spans="2:14">
      <c r="B30" s="106" t="s">
        <v>480</v>
      </c>
      <c r="C30" s="106" t="s">
        <v>580</v>
      </c>
      <c r="D30" s="288">
        <f>'Customer Number Forecast'!C33</f>
        <v>0</v>
      </c>
      <c r="E30" s="288">
        <f>'Customer Number Forecast'!D33</f>
        <v>1</v>
      </c>
      <c r="F30" s="288">
        <f>'Customer Number Forecast'!E33</f>
        <v>1.0109771365996711</v>
      </c>
      <c r="G30" s="288">
        <f>'Customer Number Forecast'!F33</f>
        <v>1.0233264152743016</v>
      </c>
      <c r="H30" s="288">
        <f>'Customer Number Forecast'!G33</f>
        <v>1.0352359621224623</v>
      </c>
      <c r="I30" s="288">
        <f>'Customer Number Forecast'!H33</f>
        <v>1.0468264475923401</v>
      </c>
      <c r="J30" s="288">
        <f>'Customer Number Forecast'!I33</f>
        <v>1.0603945346050399</v>
      </c>
      <c r="K30" s="288">
        <f>'Customer Number Forecast'!J33</f>
        <v>1.0756421004882801</v>
      </c>
    </row>
    <row r="31" spans="2:14">
      <c r="B31" s="106" t="s">
        <v>481</v>
      </c>
      <c r="C31" s="106" t="s">
        <v>581</v>
      </c>
      <c r="D31" s="288">
        <f>'Customer Number Forecast'!C49</f>
        <v>41803</v>
      </c>
      <c r="E31" s="288">
        <f>'Customer Number Forecast'!D49</f>
        <v>1</v>
      </c>
      <c r="F31" s="288">
        <f>'Customer Number Forecast'!E49</f>
        <v>0</v>
      </c>
      <c r="G31" s="288">
        <f>'Customer Number Forecast'!F49</f>
        <v>0</v>
      </c>
      <c r="H31" s="288">
        <f>'Customer Number Forecast'!G49</f>
        <v>0</v>
      </c>
      <c r="I31" s="288">
        <f>'Customer Number Forecast'!H49</f>
        <v>0</v>
      </c>
      <c r="J31" s="288">
        <f>'Customer Number Forecast'!I49</f>
        <v>0</v>
      </c>
      <c r="K31" s="288">
        <f>'Customer Number Forecast'!J49</f>
        <v>0</v>
      </c>
    </row>
    <row r="32" spans="2:14">
      <c r="B32" s="106" t="s">
        <v>482</v>
      </c>
      <c r="C32" s="106" t="s">
        <v>581</v>
      </c>
      <c r="D32" s="288">
        <f>'Customer Number Forecast'!C50</f>
        <v>32137</v>
      </c>
      <c r="E32" s="288">
        <f>'Customer Number Forecast'!D50</f>
        <v>76940</v>
      </c>
      <c r="F32" s="288">
        <f>'Customer Number Forecast'!E50</f>
        <v>77511.037862828831</v>
      </c>
      <c r="G32" s="288">
        <f>'Customer Number Forecast'!F50</f>
        <v>77821.333600231417</v>
      </c>
      <c r="H32" s="288">
        <f>'Customer Number Forecast'!G50</f>
        <v>79759.084806877174</v>
      </c>
      <c r="I32" s="288">
        <f>'Customer Number Forecast'!H50</f>
        <v>81394.146045418151</v>
      </c>
      <c r="J32" s="288">
        <f>'Customer Number Forecast'!I50</f>
        <v>83217.374916835513</v>
      </c>
      <c r="K32" s="288">
        <f>'Customer Number Forecast'!J50</f>
        <v>85206.270177347891</v>
      </c>
    </row>
    <row r="33" spans="2:12">
      <c r="B33" s="106" t="s">
        <v>483</v>
      </c>
      <c r="C33" s="106" t="s">
        <v>582</v>
      </c>
      <c r="D33" s="288">
        <f>'Customer Number Forecast'!C51</f>
        <v>45</v>
      </c>
      <c r="E33" s="288">
        <f>'Customer Number Forecast'!D51</f>
        <v>47</v>
      </c>
      <c r="F33" s="288">
        <f>'Customer Number Forecast'!E51</f>
        <v>46.368285680552674</v>
      </c>
      <c r="G33" s="288">
        <f>'Customer Number Forecast'!F51</f>
        <v>46.553789662884476</v>
      </c>
      <c r="H33" s="288">
        <f>'Customer Number Forecast'!G51</f>
        <v>47.712979025490299</v>
      </c>
      <c r="I33" s="288">
        <f>'Customer Number Forecast'!H51</f>
        <v>48.69109509551285</v>
      </c>
      <c r="J33" s="288">
        <f>'Customer Number Forecast'!I51</f>
        <v>49.781775625652337</v>
      </c>
      <c r="K33" s="288">
        <f>'Customer Number Forecast'!J51</f>
        <v>50.971560063105429</v>
      </c>
    </row>
    <row r="34" spans="2:12">
      <c r="B34" s="106" t="s">
        <v>484</v>
      </c>
      <c r="C34" s="106" t="s">
        <v>582</v>
      </c>
      <c r="D34" s="288">
        <f>'Customer Number Forecast'!C52</f>
        <v>21</v>
      </c>
      <c r="E34" s="288">
        <f>'Customer Number Forecast'!D52</f>
        <v>20</v>
      </c>
      <c r="F34" s="288">
        <f>'Customer Number Forecast'!E52</f>
        <v>18.144111788042355</v>
      </c>
      <c r="G34" s="288">
        <f>'Customer Number Forecast'!F52</f>
        <v>18.216700302867849</v>
      </c>
      <c r="H34" s="288">
        <f>'Customer Number Forecast'!G52</f>
        <v>18.670296140409256</v>
      </c>
      <c r="I34" s="288">
        <f>'Customer Number Forecast'!H52</f>
        <v>19.053037211287645</v>
      </c>
      <c r="J34" s="288">
        <f>'Customer Number Forecast'!I52</f>
        <v>19.479825244820489</v>
      </c>
      <c r="K34" s="288">
        <f>'Customer Number Forecast'!J52</f>
        <v>19.9453930681717</v>
      </c>
    </row>
    <row r="35" spans="2:12">
      <c r="B35" s="106" t="s">
        <v>485</v>
      </c>
      <c r="C35" s="106" t="s">
        <v>583</v>
      </c>
      <c r="D35" s="288">
        <f>'Customer Number Forecast'!C53</f>
        <v>230</v>
      </c>
      <c r="E35" s="288">
        <f>'Customer Number Forecast'!D53</f>
        <v>401</v>
      </c>
      <c r="F35" s="288">
        <f>'Customer Number Forecast'!E53</f>
        <v>458.6428257532927</v>
      </c>
      <c r="G35" s="288">
        <f>'Customer Number Forecast'!F53</f>
        <v>460.47770210027033</v>
      </c>
      <c r="H35" s="288">
        <f>'Customer Number Forecast'!G53</f>
        <v>471.94359688256702</v>
      </c>
      <c r="I35" s="288">
        <f>'Customer Number Forecast'!H53</f>
        <v>481.61844061865963</v>
      </c>
      <c r="J35" s="288">
        <f>'Customer Number Forecast'!I53</f>
        <v>492.40669368851758</v>
      </c>
      <c r="K35" s="288">
        <f>'Customer Number Forecast'!J53</f>
        <v>504.17521366767318</v>
      </c>
    </row>
    <row r="36" spans="2:12">
      <c r="B36" s="106" t="s">
        <v>486</v>
      </c>
      <c r="C36" s="106" t="s">
        <v>689</v>
      </c>
      <c r="D36" s="288">
        <f>'Customer Number Forecast'!C55</f>
        <v>222</v>
      </c>
      <c r="E36" s="288">
        <f>'Customer Number Forecast'!D55</f>
        <v>0</v>
      </c>
      <c r="F36" s="288">
        <f>'Customer Number Forecast'!E55</f>
        <v>0</v>
      </c>
      <c r="G36" s="288">
        <f>'Customer Number Forecast'!F55</f>
        <v>0</v>
      </c>
      <c r="H36" s="288">
        <f>'Customer Number Forecast'!G55</f>
        <v>0</v>
      </c>
      <c r="I36" s="288">
        <f>'Customer Number Forecast'!H55</f>
        <v>0</v>
      </c>
      <c r="J36" s="288">
        <f>'Customer Number Forecast'!I55</f>
        <v>0</v>
      </c>
      <c r="K36" s="288">
        <f>'Customer Number Forecast'!J55</f>
        <v>0</v>
      </c>
    </row>
    <row r="37" spans="2:12">
      <c r="B37" s="106" t="s">
        <v>487</v>
      </c>
      <c r="C37" s="106" t="s">
        <v>689</v>
      </c>
      <c r="D37" s="288">
        <f>'Customer Number Forecast'!C56</f>
        <v>1129</v>
      </c>
      <c r="E37" s="288">
        <f>'Customer Number Forecast'!D56</f>
        <v>1502</v>
      </c>
      <c r="F37" s="288">
        <f>'Customer Number Forecast'!E56</f>
        <v>1522.700940369223</v>
      </c>
      <c r="G37" s="288">
        <f>'Customer Number Forecast'!F56</f>
        <v>1536.0174529117489</v>
      </c>
      <c r="H37" s="288">
        <f>'Customer Number Forecast'!G56</f>
        <v>1574.2642874892513</v>
      </c>
      <c r="I37" s="288">
        <f>'Customer Number Forecast'!H56</f>
        <v>1606.5367053827808</v>
      </c>
      <c r="J37" s="288">
        <f>'Customer Number Forecast'!I56</f>
        <v>1642.5231275833551</v>
      </c>
      <c r="K37" s="288">
        <f>'Customer Number Forecast'!J56</f>
        <v>1681.7794303325973</v>
      </c>
    </row>
    <row r="38" spans="2:12">
      <c r="B38" s="106" t="s">
        <v>488</v>
      </c>
      <c r="C38" s="106" t="s">
        <v>692</v>
      </c>
      <c r="D38" s="288">
        <f>'Customer Number Forecast'!C57</f>
        <v>3</v>
      </c>
      <c r="E38" s="288">
        <f>'Customer Number Forecast'!D57</f>
        <v>4</v>
      </c>
      <c r="F38" s="288">
        <f>'Customer Number Forecast'!E57</f>
        <v>5.9675606789676472</v>
      </c>
      <c r="G38" s="288">
        <f>'Customer Number Forecast'!F57</f>
        <v>6.0196121937918532</v>
      </c>
      <c r="H38" s="288">
        <f>'Customer Number Forecast'!G57</f>
        <v>6.16950053741727</v>
      </c>
      <c r="I38" s="288">
        <f>'Customer Number Forecast'!H57</f>
        <v>6.2959752984343238</v>
      </c>
      <c r="J38" s="288">
        <f>'Customer Number Forecast'!I57</f>
        <v>6.4370051451192527</v>
      </c>
      <c r="K38" s="288">
        <f>'Customer Number Forecast'!J57</f>
        <v>6.5908495680876031</v>
      </c>
    </row>
    <row r="39" spans="2:12">
      <c r="B39" s="106" t="s">
        <v>489</v>
      </c>
      <c r="C39" s="106" t="s">
        <v>690</v>
      </c>
      <c r="D39" s="288">
        <f>'Customer Number Forecast'!C58</f>
        <v>387</v>
      </c>
      <c r="E39" s="288">
        <f>'Customer Number Forecast'!D58</f>
        <v>377</v>
      </c>
      <c r="F39" s="288">
        <f>'Customer Number Forecast'!E58</f>
        <v>372.97254243547792</v>
      </c>
      <c r="G39" s="288">
        <f>'Customer Number Forecast'!F58</f>
        <v>376.22576211199083</v>
      </c>
      <c r="H39" s="288">
        <f>'Customer Number Forecast'!G58</f>
        <v>385.59378358857936</v>
      </c>
      <c r="I39" s="288">
        <f>'Customer Number Forecast'!H58</f>
        <v>393.4984561521452</v>
      </c>
      <c r="J39" s="288">
        <f>'Customer Number Forecast'!I58</f>
        <v>402.31282156995326</v>
      </c>
      <c r="K39" s="288">
        <f>'Customer Number Forecast'!J58</f>
        <v>411.92809800547514</v>
      </c>
    </row>
    <row r="40" spans="2:12">
      <c r="B40" s="106" t="s">
        <v>490</v>
      </c>
      <c r="C40" s="106" t="s">
        <v>691</v>
      </c>
      <c r="D40" s="288">
        <f>'Customer Number Forecast'!C28</f>
        <v>0</v>
      </c>
      <c r="E40" s="288">
        <f>'Customer Number Forecast'!D28</f>
        <v>0</v>
      </c>
      <c r="F40" s="289">
        <v>1</v>
      </c>
      <c r="G40" s="289">
        <v>1</v>
      </c>
      <c r="H40" s="289">
        <v>1</v>
      </c>
      <c r="I40" s="289">
        <v>1</v>
      </c>
      <c r="J40" s="289">
        <v>1</v>
      </c>
      <c r="K40" s="289">
        <v>1</v>
      </c>
      <c r="L40" s="120" t="s">
        <v>695</v>
      </c>
    </row>
    <row r="41" spans="2:12">
      <c r="B41" s="106"/>
      <c r="C41" s="106"/>
      <c r="D41" s="288"/>
      <c r="E41" s="288"/>
      <c r="F41" s="288"/>
      <c r="G41" s="288"/>
      <c r="H41" s="288"/>
      <c r="I41" s="288"/>
      <c r="J41" s="288"/>
      <c r="K41" s="288"/>
    </row>
    <row r="42" spans="2:12">
      <c r="B42" s="108" t="s">
        <v>491</v>
      </c>
      <c r="C42" s="108"/>
      <c r="D42" s="290">
        <f t="shared" ref="D42:K42" si="0">SUM(D23:D40)</f>
        <v>879150</v>
      </c>
      <c r="E42" s="290">
        <f t="shared" si="0"/>
        <v>903013</v>
      </c>
      <c r="F42" s="290">
        <f t="shared" si="0"/>
        <v>917295.83412953466</v>
      </c>
      <c r="G42" s="290">
        <f t="shared" si="0"/>
        <v>927853.34461951535</v>
      </c>
      <c r="H42" s="290">
        <f t="shared" si="0"/>
        <v>939716.22388982668</v>
      </c>
      <c r="I42" s="290">
        <f t="shared" si="0"/>
        <v>951002.64102314215</v>
      </c>
      <c r="J42" s="290">
        <f t="shared" si="0"/>
        <v>964121.11615940579</v>
      </c>
      <c r="K42" s="290">
        <f t="shared" si="0"/>
        <v>978801.51636717969</v>
      </c>
    </row>
    <row r="43" spans="2:12">
      <c r="B43" s="106"/>
      <c r="C43" s="106"/>
      <c r="D43" s="288"/>
      <c r="E43" s="288"/>
      <c r="F43" s="288"/>
      <c r="G43" s="288"/>
      <c r="H43" s="288"/>
      <c r="I43" s="288"/>
      <c r="J43" s="288"/>
      <c r="K43" s="288"/>
    </row>
    <row r="44" spans="2:12">
      <c r="B44" s="110" t="s">
        <v>492</v>
      </c>
      <c r="C44" s="110"/>
      <c r="D44" s="288"/>
      <c r="E44" s="288"/>
      <c r="F44" s="288"/>
      <c r="G44" s="288"/>
      <c r="H44" s="288"/>
      <c r="I44" s="288"/>
      <c r="J44" s="288"/>
      <c r="K44" s="288"/>
    </row>
    <row r="45" spans="2:12">
      <c r="B45" s="106" t="s">
        <v>493</v>
      </c>
      <c r="C45" s="106" t="s">
        <v>516</v>
      </c>
      <c r="D45" s="288">
        <f>'Customer Number Forecast'!C35</f>
        <v>99822</v>
      </c>
      <c r="E45" s="288">
        <f>'Customer Number Forecast'!D35</f>
        <v>0</v>
      </c>
      <c r="F45" s="288">
        <f>'Customer Number Forecast'!E35</f>
        <v>0</v>
      </c>
      <c r="G45" s="288">
        <f>'Customer Number Forecast'!F35</f>
        <v>0</v>
      </c>
      <c r="H45" s="288">
        <f>'Customer Number Forecast'!G35</f>
        <v>0</v>
      </c>
      <c r="I45" s="288">
        <f>'Customer Number Forecast'!H35</f>
        <v>0</v>
      </c>
      <c r="J45" s="288">
        <f>'Customer Number Forecast'!I35</f>
        <v>0</v>
      </c>
      <c r="K45" s="288">
        <f>'Customer Number Forecast'!J35</f>
        <v>0</v>
      </c>
    </row>
    <row r="46" spans="2:12">
      <c r="B46" s="106" t="s">
        <v>494</v>
      </c>
      <c r="C46" s="106" t="s">
        <v>516</v>
      </c>
      <c r="D46" s="288">
        <f>'Customer Number Forecast'!C36</f>
        <v>136510</v>
      </c>
      <c r="E46" s="288">
        <f>'Customer Number Forecast'!D36</f>
        <v>239545</v>
      </c>
      <c r="F46" s="288">
        <f>'Customer Number Forecast'!E36</f>
        <v>235731.30734825751</v>
      </c>
      <c r="G46" s="288">
        <f>'Customer Number Forecast'!F36</f>
        <v>232195.33773803365</v>
      </c>
      <c r="H46" s="288">
        <f>'Customer Number Forecast'!G36</f>
        <v>228015.82165874905</v>
      </c>
      <c r="I46" s="288">
        <f>'Customer Number Forecast'!H36</f>
        <v>223455.50522557407</v>
      </c>
      <c r="J46" s="288">
        <f>'Customer Number Forecast'!I36</f>
        <v>218539.48411061143</v>
      </c>
      <c r="K46" s="288">
        <f>'Customer Number Forecast'!J36</f>
        <v>213075.99700784613</v>
      </c>
    </row>
    <row r="47" spans="2:12">
      <c r="B47" s="106" t="s">
        <v>495</v>
      </c>
      <c r="C47" s="106" t="s">
        <v>516</v>
      </c>
      <c r="D47" s="288">
        <f>'Customer Number Forecast'!C37</f>
        <v>38682</v>
      </c>
      <c r="E47" s="288">
        <f>'Customer Number Forecast'!D37</f>
        <v>1</v>
      </c>
      <c r="F47" s="288">
        <f>'Customer Number Forecast'!E37</f>
        <v>0</v>
      </c>
      <c r="G47" s="288">
        <f>'Customer Number Forecast'!F37</f>
        <v>0</v>
      </c>
      <c r="H47" s="288">
        <f>'Customer Number Forecast'!G37</f>
        <v>0</v>
      </c>
      <c r="I47" s="288">
        <f>'Customer Number Forecast'!H37</f>
        <v>0</v>
      </c>
      <c r="J47" s="288">
        <f>'Customer Number Forecast'!I37</f>
        <v>0</v>
      </c>
      <c r="K47" s="288">
        <f>'Customer Number Forecast'!J37</f>
        <v>0</v>
      </c>
    </row>
    <row r="48" spans="2:12">
      <c r="B48" s="106" t="s">
        <v>496</v>
      </c>
      <c r="C48" s="106" t="s">
        <v>516</v>
      </c>
      <c r="D48" s="288">
        <f>'Customer Number Forecast'!C38</f>
        <v>63861</v>
      </c>
      <c r="E48" s="288">
        <f>'Customer Number Forecast'!D38</f>
        <v>103519</v>
      </c>
      <c r="F48" s="288">
        <f>'Customer Number Forecast'!E38</f>
        <v>102187.71765174253</v>
      </c>
      <c r="G48" s="288">
        <f>'Customer Number Forecast'!F38</f>
        <v>100654.90188696639</v>
      </c>
      <c r="H48" s="288">
        <f>'Customer Number Forecast'!G38</f>
        <v>98843.113653000997</v>
      </c>
      <c r="I48" s="288">
        <f>'Customer Number Forecast'!H38</f>
        <v>96866.251379940979</v>
      </c>
      <c r="J48" s="288">
        <f>'Customer Number Forecast'!I38</f>
        <v>94735.193849582283</v>
      </c>
      <c r="K48" s="288">
        <f>'Customer Number Forecast'!J38</f>
        <v>92366.814003342733</v>
      </c>
    </row>
    <row r="49" spans="2:12">
      <c r="B49" s="106"/>
      <c r="C49" s="106"/>
      <c r="D49" s="288"/>
      <c r="E49" s="288"/>
      <c r="F49" s="288"/>
      <c r="G49" s="288"/>
      <c r="H49" s="288"/>
      <c r="I49" s="288"/>
      <c r="J49" s="288"/>
      <c r="K49" s="288"/>
    </row>
    <row r="50" spans="2:12">
      <c r="B50" s="108" t="s">
        <v>497</v>
      </c>
      <c r="C50" s="108"/>
      <c r="D50" s="290">
        <f>SUM(D45:D48)</f>
        <v>338875</v>
      </c>
      <c r="E50" s="290">
        <f>SUM(E45:E48)</f>
        <v>343065</v>
      </c>
      <c r="F50" s="290">
        <f t="shared" ref="F50:K50" si="1">SUM(F45:F48)</f>
        <v>337919.02500000002</v>
      </c>
      <c r="G50" s="290">
        <f t="shared" si="1"/>
        <v>332850.23962500005</v>
      </c>
      <c r="H50" s="290">
        <f t="shared" si="1"/>
        <v>326858.93531175004</v>
      </c>
      <c r="I50" s="290">
        <f t="shared" si="1"/>
        <v>320321.75660551502</v>
      </c>
      <c r="J50" s="290">
        <f t="shared" si="1"/>
        <v>313274.67796019372</v>
      </c>
      <c r="K50" s="290">
        <f t="shared" si="1"/>
        <v>305442.8110111889</v>
      </c>
    </row>
    <row r="51" spans="2:12" s="120" customFormat="1">
      <c r="B51" s="121" t="s">
        <v>433</v>
      </c>
      <c r="C51" s="121"/>
      <c r="D51" s="291">
        <f>SUM(D42,D50)-SUM('Customer Number Forecast'!C25:C33,'Customer Number Forecast'!C35:C38,'Customer Number Forecast'!C49:C53,'Customer Number Forecast'!C55:C58)</f>
        <v>0</v>
      </c>
      <c r="E51" s="291">
        <f>SUM(E42,E50)-SUM('Customer Number Forecast'!D25:D33,'Customer Number Forecast'!D35:D38,'Customer Number Forecast'!D49:D53,'Customer Number Forecast'!D55:D58)</f>
        <v>0</v>
      </c>
      <c r="F51" s="291">
        <f>SUM(F42,F50)-SUM('Customer Number Forecast'!E25:E33,'Customer Number Forecast'!E35:E38,'Customer Number Forecast'!E49:E53,'Customer Number Forecast'!E55:E58)</f>
        <v>0.99999999976716936</v>
      </c>
      <c r="G51" s="291">
        <f>SUM(G42,G50)-SUM('Customer Number Forecast'!F25:F33,'Customer Number Forecast'!F35:F38,'Customer Number Forecast'!F49:F53,'Customer Number Forecast'!F55:F58)</f>
        <v>0.99999999976716936</v>
      </c>
      <c r="H51" s="291">
        <f>SUM(H42,H50)-SUM('Customer Number Forecast'!G25:G33,'Customer Number Forecast'!G35:G38,'Customer Number Forecast'!G49:G53,'Customer Number Forecast'!G55:G58)</f>
        <v>1</v>
      </c>
      <c r="I51" s="291">
        <f>SUM(I42,I50)-SUM('Customer Number Forecast'!H25:H33,'Customer Number Forecast'!H35:H38,'Customer Number Forecast'!H49:H53,'Customer Number Forecast'!H55:H58)</f>
        <v>0.99999999953433871</v>
      </c>
      <c r="J51" s="291">
        <f>SUM(J42,J50)-SUM('Customer Number Forecast'!I25:I33,'Customer Number Forecast'!I35:I38,'Customer Number Forecast'!I49:I53,'Customer Number Forecast'!I55:I58)</f>
        <v>1.0000000002328306</v>
      </c>
      <c r="K51" s="291">
        <f>SUM(K42,K50)-SUM('Customer Number Forecast'!J25:J33,'Customer Number Forecast'!J35:J38,'Customer Number Forecast'!J49:J53,'Customer Number Forecast'!J55:J58)</f>
        <v>1</v>
      </c>
      <c r="L51" s="120" t="s">
        <v>695</v>
      </c>
    </row>
    <row r="52" spans="2:12">
      <c r="B52" s="106"/>
      <c r="C52" s="106"/>
      <c r="D52" s="288"/>
      <c r="E52" s="288"/>
      <c r="F52" s="288"/>
      <c r="G52" s="288"/>
      <c r="H52" s="288"/>
      <c r="I52" s="288"/>
      <c r="J52" s="288"/>
      <c r="K52" s="288"/>
    </row>
    <row r="53" spans="2:12">
      <c r="B53" s="110" t="s">
        <v>498</v>
      </c>
      <c r="C53" s="110"/>
      <c r="D53" s="288"/>
      <c r="E53" s="288"/>
      <c r="F53" s="288"/>
      <c r="G53" s="288"/>
      <c r="H53" s="288"/>
      <c r="I53" s="288"/>
      <c r="J53" s="288"/>
      <c r="K53" s="288"/>
    </row>
    <row r="54" spans="2:12">
      <c r="B54" s="111" t="s">
        <v>499</v>
      </c>
      <c r="C54" s="111" t="s">
        <v>584</v>
      </c>
      <c r="D54" s="292">
        <f>'Customer Number Forecast'!C40</f>
        <v>36213</v>
      </c>
      <c r="E54" s="292">
        <f>'Customer Number Forecast'!D40</f>
        <v>36085</v>
      </c>
      <c r="F54" s="292">
        <f>'Customer Number Forecast'!E40</f>
        <v>36031</v>
      </c>
      <c r="G54" s="292">
        <f>'Customer Number Forecast'!F40</f>
        <v>36012</v>
      </c>
      <c r="H54" s="292">
        <f>'Customer Number Forecast'!G40</f>
        <v>36012</v>
      </c>
      <c r="I54" s="292">
        <f>'Customer Number Forecast'!H40</f>
        <v>0</v>
      </c>
      <c r="J54" s="292">
        <f>'Customer Number Forecast'!I40</f>
        <v>0</v>
      </c>
      <c r="K54" s="292">
        <f>'Customer Number Forecast'!J40</f>
        <v>0</v>
      </c>
      <c r="L54" s="120" t="s">
        <v>687</v>
      </c>
    </row>
    <row r="55" spans="2:12">
      <c r="B55" s="111" t="s">
        <v>500</v>
      </c>
      <c r="C55" s="111" t="s">
        <v>584</v>
      </c>
      <c r="D55" s="292">
        <f>'Customer Number Forecast'!C41</f>
        <v>6847</v>
      </c>
      <c r="E55" s="292">
        <f>'Customer Number Forecast'!D41</f>
        <v>7089</v>
      </c>
      <c r="F55" s="292">
        <f>'Customer Number Forecast'!E41</f>
        <v>7133</v>
      </c>
      <c r="G55" s="292">
        <f>'Customer Number Forecast'!F41</f>
        <v>7143</v>
      </c>
      <c r="H55" s="292">
        <f>'Customer Number Forecast'!G41</f>
        <v>7143</v>
      </c>
      <c r="I55" s="292">
        <f>'Customer Number Forecast'!H41</f>
        <v>0</v>
      </c>
      <c r="J55" s="292">
        <f>'Customer Number Forecast'!I41</f>
        <v>0</v>
      </c>
      <c r="K55" s="292">
        <f>'Customer Number Forecast'!J41</f>
        <v>0</v>
      </c>
      <c r="L55" s="120" t="s">
        <v>687</v>
      </c>
    </row>
    <row r="56" spans="2:12">
      <c r="B56" s="111" t="s">
        <v>501</v>
      </c>
      <c r="C56" s="111" t="s">
        <v>584</v>
      </c>
      <c r="D56" s="292">
        <f>'Customer Number Forecast'!C42</f>
        <v>10</v>
      </c>
      <c r="E56" s="292">
        <f>'Customer Number Forecast'!D42</f>
        <v>13</v>
      </c>
      <c r="F56" s="292">
        <f>'Customer Number Forecast'!E42</f>
        <v>16</v>
      </c>
      <c r="G56" s="292">
        <f>'Customer Number Forecast'!F42</f>
        <v>17</v>
      </c>
      <c r="H56" s="292">
        <f>'Customer Number Forecast'!G42</f>
        <v>17</v>
      </c>
      <c r="I56" s="292">
        <f>'Customer Number Forecast'!H42</f>
        <v>0</v>
      </c>
      <c r="J56" s="292">
        <f>'Customer Number Forecast'!I42</f>
        <v>0</v>
      </c>
      <c r="K56" s="292">
        <f>'Customer Number Forecast'!J42</f>
        <v>0</v>
      </c>
      <c r="L56" s="120" t="s">
        <v>687</v>
      </c>
    </row>
    <row r="57" spans="2:12">
      <c r="B57" s="111" t="s">
        <v>502</v>
      </c>
      <c r="C57" s="111" t="s">
        <v>584</v>
      </c>
      <c r="D57" s="292">
        <f>'Customer Number Forecast'!C43</f>
        <v>166</v>
      </c>
      <c r="E57" s="292">
        <f>'Customer Number Forecast'!D43</f>
        <v>303</v>
      </c>
      <c r="F57" s="292">
        <f>'Customer Number Forecast'!E43</f>
        <v>304</v>
      </c>
      <c r="G57" s="292">
        <f>'Customer Number Forecast'!F43</f>
        <v>306</v>
      </c>
      <c r="H57" s="292">
        <f>'Customer Number Forecast'!G43</f>
        <v>306</v>
      </c>
      <c r="I57" s="292">
        <f>'Customer Number Forecast'!H43</f>
        <v>0</v>
      </c>
      <c r="J57" s="292">
        <f>'Customer Number Forecast'!I43</f>
        <v>0</v>
      </c>
      <c r="K57" s="292">
        <f>'Customer Number Forecast'!J43</f>
        <v>0</v>
      </c>
      <c r="L57" s="120" t="s">
        <v>687</v>
      </c>
    </row>
    <row r="58" spans="2:12">
      <c r="B58" s="111" t="s">
        <v>503</v>
      </c>
      <c r="C58" s="111" t="s">
        <v>584</v>
      </c>
      <c r="D58" s="292">
        <f>'Customer Number Forecast'!C44</f>
        <v>55</v>
      </c>
      <c r="E58" s="292">
        <f>'Customer Number Forecast'!D44</f>
        <v>62</v>
      </c>
      <c r="F58" s="292">
        <f>'Customer Number Forecast'!E44</f>
        <v>59</v>
      </c>
      <c r="G58" s="292">
        <f>'Customer Number Forecast'!F44</f>
        <v>59</v>
      </c>
      <c r="H58" s="292">
        <f>'Customer Number Forecast'!G44</f>
        <v>59</v>
      </c>
      <c r="I58" s="292">
        <f>'Customer Number Forecast'!H44</f>
        <v>59</v>
      </c>
      <c r="J58" s="292">
        <f>'Customer Number Forecast'!I44</f>
        <v>59</v>
      </c>
      <c r="K58" s="292">
        <f>'Customer Number Forecast'!J44</f>
        <v>59</v>
      </c>
      <c r="L58" s="120" t="s">
        <v>782</v>
      </c>
    </row>
    <row r="59" spans="2:12">
      <c r="B59" s="111" t="s">
        <v>504</v>
      </c>
      <c r="C59" s="111" t="s">
        <v>584</v>
      </c>
      <c r="D59" s="292">
        <f>'Customer Number Forecast'!C45</f>
        <v>5205</v>
      </c>
      <c r="E59" s="292">
        <f>'Customer Number Forecast'!D45</f>
        <v>13778</v>
      </c>
      <c r="F59" s="292">
        <f>'Customer Number Forecast'!E45</f>
        <v>15281</v>
      </c>
      <c r="G59" s="292">
        <f>'Customer Number Forecast'!F45</f>
        <v>19481</v>
      </c>
      <c r="H59" s="292">
        <f>'Customer Number Forecast'!G45</f>
        <v>23681</v>
      </c>
      <c r="I59" s="292">
        <f>'Customer Number Forecast'!H45</f>
        <v>71359</v>
      </c>
      <c r="J59" s="292">
        <f>'Customer Number Forecast'!I45</f>
        <v>75559</v>
      </c>
      <c r="K59" s="292">
        <f>'Customer Number Forecast'!J45</f>
        <v>79759</v>
      </c>
      <c r="L59" s="120" t="s">
        <v>781</v>
      </c>
    </row>
    <row r="60" spans="2:12">
      <c r="B60" s="111" t="s">
        <v>505</v>
      </c>
      <c r="C60" s="111" t="s">
        <v>584</v>
      </c>
      <c r="D60" s="292">
        <f>'Customer Number Forecast'!C46</f>
        <v>3353</v>
      </c>
      <c r="E60" s="292">
        <f>'Customer Number Forecast'!D46</f>
        <v>3269</v>
      </c>
      <c r="F60" s="292">
        <f>'Customer Number Forecast'!E46</f>
        <v>3262</v>
      </c>
      <c r="G60" s="292">
        <f>'Customer Number Forecast'!F46</f>
        <v>3262</v>
      </c>
      <c r="H60" s="292">
        <f>'Customer Number Forecast'!G46</f>
        <v>3262</v>
      </c>
      <c r="I60" s="292">
        <f>'Customer Number Forecast'!H46</f>
        <v>3262</v>
      </c>
      <c r="J60" s="292">
        <f>'Customer Number Forecast'!I46</f>
        <v>3262</v>
      </c>
      <c r="K60" s="292">
        <f>'Customer Number Forecast'!J46</f>
        <v>3262</v>
      </c>
      <c r="L60" s="120" t="s">
        <v>782</v>
      </c>
    </row>
    <row r="61" spans="2:12">
      <c r="D61" s="294"/>
      <c r="E61" s="294"/>
      <c r="F61" s="294"/>
      <c r="G61" s="294"/>
      <c r="H61" s="294"/>
      <c r="I61" s="294"/>
      <c r="J61" s="294"/>
      <c r="K61" s="294"/>
    </row>
    <row r="62" spans="2:12">
      <c r="B62" s="108" t="s">
        <v>506</v>
      </c>
      <c r="C62" s="108"/>
      <c r="D62" s="290">
        <f>SUM(D54:D60)</f>
        <v>51849</v>
      </c>
      <c r="E62" s="290">
        <f>SUM(E54:E60)</f>
        <v>60599</v>
      </c>
      <c r="F62" s="290">
        <f t="shared" ref="F62:K62" si="2">SUM(F54:F60)</f>
        <v>62086</v>
      </c>
      <c r="G62" s="290">
        <f t="shared" si="2"/>
        <v>66280</v>
      </c>
      <c r="H62" s="290">
        <f t="shared" si="2"/>
        <v>70480</v>
      </c>
      <c r="I62" s="290">
        <f t="shared" si="2"/>
        <v>74680</v>
      </c>
      <c r="J62" s="290">
        <f t="shared" si="2"/>
        <v>78880</v>
      </c>
      <c r="K62" s="290">
        <f t="shared" si="2"/>
        <v>83080</v>
      </c>
    </row>
    <row r="63" spans="2:12">
      <c r="B63" s="121" t="s">
        <v>433</v>
      </c>
      <c r="C63" s="106"/>
      <c r="D63" s="291">
        <f>D62-SUM('Customer Number Forecast'!C40:C46)</f>
        <v>0</v>
      </c>
      <c r="E63" s="291">
        <f>E62-SUM('Customer Number Forecast'!D40:D46)</f>
        <v>0</v>
      </c>
      <c r="F63" s="291">
        <f>F62-SUM('Customer Number Forecast'!E40:E46)</f>
        <v>0</v>
      </c>
      <c r="G63" s="291">
        <f>G62-SUM('Customer Number Forecast'!F40:F46)</f>
        <v>0</v>
      </c>
      <c r="H63" s="291">
        <f>H62-SUM('Customer Number Forecast'!G40:G46)</f>
        <v>0</v>
      </c>
      <c r="I63" s="291">
        <f>I62-SUM('Customer Number Forecast'!H40:H46)</f>
        <v>0</v>
      </c>
      <c r="J63" s="291">
        <f>J62-SUM('Customer Number Forecast'!I40:I46)</f>
        <v>0</v>
      </c>
      <c r="K63" s="291">
        <f>K62-SUM('Customer Number Forecast'!J40:J46)</f>
        <v>0</v>
      </c>
    </row>
    <row r="64" spans="2:12">
      <c r="B64" s="106"/>
      <c r="C64" s="106"/>
      <c r="D64" s="288"/>
      <c r="E64" s="288"/>
      <c r="F64" s="288"/>
      <c r="G64" s="288"/>
      <c r="H64" s="288"/>
      <c r="I64" s="288"/>
      <c r="J64" s="288"/>
      <c r="K64" s="288"/>
    </row>
    <row r="65" spans="2:14">
      <c r="B65" s="113" t="s">
        <v>507</v>
      </c>
      <c r="C65" s="113"/>
      <c r="D65" s="295">
        <f>SUM(D62,D50,D42)</f>
        <v>1269874</v>
      </c>
      <c r="E65" s="295">
        <f>SUM(E62,E50,E42)</f>
        <v>1306677</v>
      </c>
      <c r="F65" s="295">
        <f t="shared" ref="F65:K65" si="3">SUM(F62,F50,F42)</f>
        <v>1317300.8591295346</v>
      </c>
      <c r="G65" s="295">
        <f t="shared" si="3"/>
        <v>1326983.5842445153</v>
      </c>
      <c r="H65" s="295">
        <f t="shared" si="3"/>
        <v>1337055.1592015768</v>
      </c>
      <c r="I65" s="295">
        <f t="shared" si="3"/>
        <v>1346004.3976286571</v>
      </c>
      <c r="J65" s="295">
        <f t="shared" si="3"/>
        <v>1356275.7941195995</v>
      </c>
      <c r="K65" s="295">
        <f t="shared" si="3"/>
        <v>1367324.3273783685</v>
      </c>
    </row>
    <row r="66" spans="2:14">
      <c r="B66" s="99" t="s">
        <v>508</v>
      </c>
      <c r="D66" s="294">
        <f>-SUM(D62,D50)</f>
        <v>-390724</v>
      </c>
      <c r="E66" s="294">
        <f>-SUM(E62,E50)</f>
        <v>-403664</v>
      </c>
      <c r="F66" s="294">
        <f t="shared" ref="F66:K66" si="4">-SUM(F62,F50)</f>
        <v>-400005.02500000002</v>
      </c>
      <c r="G66" s="294">
        <f t="shared" si="4"/>
        <v>-399130.23962500005</v>
      </c>
      <c r="H66" s="294">
        <f t="shared" si="4"/>
        <v>-397338.93531175004</v>
      </c>
      <c r="I66" s="294">
        <f t="shared" si="4"/>
        <v>-395001.75660551502</v>
      </c>
      <c r="J66" s="294">
        <f t="shared" si="4"/>
        <v>-392154.67796019372</v>
      </c>
      <c r="K66" s="294">
        <f t="shared" si="4"/>
        <v>-388522.8110111889</v>
      </c>
    </row>
    <row r="67" spans="2:14" ht="13.5" thickBot="1">
      <c r="B67" s="114" t="s">
        <v>509</v>
      </c>
      <c r="C67" s="114"/>
      <c r="D67" s="296">
        <f>SUM(D65:D66)</f>
        <v>879150</v>
      </c>
      <c r="E67" s="296">
        <f>SUM(E65:E66)</f>
        <v>903013</v>
      </c>
      <c r="F67" s="296">
        <f t="shared" ref="F67:K67" si="5">SUM(F65:F66)</f>
        <v>917295.83412953455</v>
      </c>
      <c r="G67" s="296">
        <f t="shared" si="5"/>
        <v>927853.34461951524</v>
      </c>
      <c r="H67" s="296">
        <f t="shared" si="5"/>
        <v>939716.2238898268</v>
      </c>
      <c r="I67" s="296">
        <f t="shared" si="5"/>
        <v>951002.64102314203</v>
      </c>
      <c r="J67" s="296">
        <f t="shared" si="5"/>
        <v>964121.11615940579</v>
      </c>
      <c r="K67" s="296">
        <f t="shared" si="5"/>
        <v>978801.51636717957</v>
      </c>
    </row>
    <row r="68" spans="2:14">
      <c r="F68" s="115">
        <f>(F67-E67)/E67</f>
        <v>1.5816864352489437E-2</v>
      </c>
      <c r="G68" s="115">
        <f t="shared" ref="G68:K68" si="6">(G67-F67)/F67</f>
        <v>1.1509384537867449E-2</v>
      </c>
      <c r="H68" s="115">
        <f t="shared" si="6"/>
        <v>1.2785295584806209E-2</v>
      </c>
      <c r="I68" s="115">
        <f t="shared" si="6"/>
        <v>1.2010452566836244E-2</v>
      </c>
      <c r="J68" s="115">
        <f t="shared" si="6"/>
        <v>1.3794362465860421E-2</v>
      </c>
      <c r="K68" s="115">
        <f t="shared" si="6"/>
        <v>1.522671784874231E-2</v>
      </c>
    </row>
    <row r="69" spans="2:14">
      <c r="D69" s="294"/>
      <c r="E69" s="294"/>
      <c r="F69" s="294"/>
      <c r="G69" s="294"/>
      <c r="H69" s="294"/>
      <c r="I69" s="294"/>
      <c r="J69" s="294"/>
      <c r="K69" s="294"/>
    </row>
    <row r="70" spans="2:14" ht="13.5" thickBot="1">
      <c r="B70" s="114" t="s">
        <v>510</v>
      </c>
      <c r="C70" s="114"/>
      <c r="D70" s="116" t="s">
        <v>511</v>
      </c>
      <c r="E70" s="296">
        <f>SUM(D67:E67)/2</f>
        <v>891081.5</v>
      </c>
      <c r="F70" s="296">
        <f>SUM(E67:F67)/2</f>
        <v>910154.41706476733</v>
      </c>
      <c r="G70" s="296">
        <f t="shared" ref="G70:K70" si="7">SUM(F67:G67)/2</f>
        <v>922574.58937452489</v>
      </c>
      <c r="H70" s="296">
        <f t="shared" si="7"/>
        <v>933784.78425467107</v>
      </c>
      <c r="I70" s="296">
        <f t="shared" si="7"/>
        <v>945359.43245648441</v>
      </c>
      <c r="J70" s="296">
        <f t="shared" si="7"/>
        <v>957561.87859127391</v>
      </c>
      <c r="K70" s="296">
        <f t="shared" si="7"/>
        <v>971461.31626329268</v>
      </c>
    </row>
    <row r="72" spans="2:14" s="117" customFormat="1">
      <c r="B72" s="126" t="s">
        <v>510</v>
      </c>
      <c r="C72" s="124"/>
      <c r="D72" s="125"/>
      <c r="E72" s="125"/>
      <c r="F72" s="125"/>
      <c r="G72" s="125"/>
      <c r="H72" s="125"/>
      <c r="I72" s="125"/>
      <c r="J72" s="125"/>
      <c r="K72" s="125"/>
      <c r="N72" s="96"/>
    </row>
    <row r="73" spans="2:14">
      <c r="B73" s="105" t="s">
        <v>472</v>
      </c>
      <c r="C73" s="105"/>
      <c r="D73" s="102"/>
      <c r="E73" s="102"/>
      <c r="F73" s="102"/>
    </row>
    <row r="74" spans="2:14">
      <c r="B74" s="106" t="s">
        <v>473</v>
      </c>
      <c r="C74" s="106" t="s">
        <v>578</v>
      </c>
      <c r="D74" s="127"/>
      <c r="E74" s="288">
        <f t="shared" ref="E74:K83" si="8">AVERAGE(D23:E23)</f>
        <v>148768</v>
      </c>
      <c r="F74" s="288">
        <f t="shared" si="8"/>
        <v>2</v>
      </c>
      <c r="G74" s="288">
        <f t="shared" si="8"/>
        <v>0</v>
      </c>
      <c r="H74" s="288">
        <f t="shared" si="8"/>
        <v>0</v>
      </c>
      <c r="I74" s="288">
        <f t="shared" si="8"/>
        <v>0</v>
      </c>
      <c r="J74" s="288">
        <f t="shared" si="8"/>
        <v>0</v>
      </c>
      <c r="K74" s="288">
        <f t="shared" si="8"/>
        <v>0</v>
      </c>
    </row>
    <row r="75" spans="2:14">
      <c r="B75" s="106" t="s">
        <v>474</v>
      </c>
      <c r="C75" s="106" t="s">
        <v>578</v>
      </c>
      <c r="D75" s="127"/>
      <c r="E75" s="288">
        <f t="shared" si="8"/>
        <v>642096</v>
      </c>
      <c r="F75" s="288">
        <f>AVERAGE(E24:F24)</f>
        <v>803337.92328983289</v>
      </c>
      <c r="G75" s="288">
        <f t="shared" si="8"/>
        <v>814197.44778072799</v>
      </c>
      <c r="H75" s="288">
        <f t="shared" si="8"/>
        <v>823906.6545550169</v>
      </c>
      <c r="I75" s="288">
        <f t="shared" si="8"/>
        <v>833312.16648979462</v>
      </c>
      <c r="J75" s="288">
        <f t="shared" si="8"/>
        <v>843381.48258878663</v>
      </c>
      <c r="K75" s="288">
        <f t="shared" si="8"/>
        <v>854914.48660994018</v>
      </c>
    </row>
    <row r="76" spans="2:14">
      <c r="B76" s="106" t="s">
        <v>475</v>
      </c>
      <c r="C76" s="106" t="s">
        <v>688</v>
      </c>
      <c r="D76" s="127"/>
      <c r="E76" s="288">
        <f t="shared" si="8"/>
        <v>2.5</v>
      </c>
      <c r="F76" s="288">
        <f t="shared" si="8"/>
        <v>0</v>
      </c>
      <c r="G76" s="288">
        <f t="shared" si="8"/>
        <v>0</v>
      </c>
      <c r="H76" s="288">
        <f t="shared" si="8"/>
        <v>0</v>
      </c>
      <c r="I76" s="288">
        <f t="shared" si="8"/>
        <v>0</v>
      </c>
      <c r="J76" s="288">
        <f t="shared" si="8"/>
        <v>0</v>
      </c>
      <c r="K76" s="288">
        <f t="shared" si="8"/>
        <v>0</v>
      </c>
    </row>
    <row r="77" spans="2:14">
      <c r="B77" s="106" t="s">
        <v>476</v>
      </c>
      <c r="C77" s="106" t="s">
        <v>688</v>
      </c>
      <c r="D77" s="127"/>
      <c r="E77" s="288">
        <f t="shared" si="8"/>
        <v>4</v>
      </c>
      <c r="F77" s="288">
        <f t="shared" si="8"/>
        <v>6.5384199780988501</v>
      </c>
      <c r="G77" s="288">
        <f t="shared" si="8"/>
        <v>7.1200624315589067</v>
      </c>
      <c r="H77" s="288">
        <f t="shared" si="8"/>
        <v>7.2049683208886748</v>
      </c>
      <c r="I77" s="288">
        <f t="shared" si="8"/>
        <v>7.2872184340018098</v>
      </c>
      <c r="J77" s="288">
        <f t="shared" si="8"/>
        <v>7.3752734376908302</v>
      </c>
      <c r="K77" s="288">
        <f t="shared" si="8"/>
        <v>7.4761282228266204</v>
      </c>
    </row>
    <row r="78" spans="2:14">
      <c r="B78" s="106" t="s">
        <v>477</v>
      </c>
      <c r="C78" s="106" t="s">
        <v>579</v>
      </c>
      <c r="D78" s="127"/>
      <c r="E78" s="288">
        <f t="shared" si="8"/>
        <v>10080.5</v>
      </c>
      <c r="F78" s="288">
        <f t="shared" si="8"/>
        <v>10020.545391763768</v>
      </c>
      <c r="G78" s="288">
        <f t="shared" si="8"/>
        <v>10108.454349261774</v>
      </c>
      <c r="H78" s="288">
        <f t="shared" si="8"/>
        <v>10228.996453284522</v>
      </c>
      <c r="I78" s="288">
        <f t="shared" si="8"/>
        <v>10345.768113872857</v>
      </c>
      <c r="J78" s="288">
        <f t="shared" si="8"/>
        <v>10470.781060538784</v>
      </c>
      <c r="K78" s="288">
        <f t="shared" si="8"/>
        <v>10613.96603977871</v>
      </c>
    </row>
    <row r="79" spans="2:14">
      <c r="B79" s="106" t="s">
        <v>478</v>
      </c>
      <c r="C79" s="106" t="s">
        <v>579</v>
      </c>
      <c r="D79" s="127"/>
      <c r="E79" s="288">
        <f t="shared" si="8"/>
        <v>3150.5</v>
      </c>
      <c r="F79" s="288">
        <f t="shared" si="8"/>
        <v>3176.3493643957809</v>
      </c>
      <c r="G79" s="288">
        <f t="shared" si="8"/>
        <v>3215.2167637368152</v>
      </c>
      <c r="H79" s="288">
        <f t="shared" si="8"/>
        <v>3253.5578374755869</v>
      </c>
      <c r="I79" s="288">
        <f t="shared" si="8"/>
        <v>3290.6996385542466</v>
      </c>
      <c r="J79" s="288">
        <f t="shared" si="8"/>
        <v>3330.4627623629603</v>
      </c>
      <c r="K79" s="288">
        <f t="shared" si="8"/>
        <v>3376.0059017649937</v>
      </c>
    </row>
    <row r="80" spans="2:14">
      <c r="B80" s="106" t="s">
        <v>479</v>
      </c>
      <c r="C80" s="106" t="s">
        <v>580</v>
      </c>
      <c r="D80" s="127"/>
      <c r="E80" s="288">
        <f t="shared" si="8"/>
        <v>9345</v>
      </c>
      <c r="F80" s="288">
        <f t="shared" si="8"/>
        <v>13995.638045461186</v>
      </c>
      <c r="G80" s="288">
        <f t="shared" si="8"/>
        <v>14943.993892066206</v>
      </c>
      <c r="H80" s="288">
        <f t="shared" si="8"/>
        <v>15122.199224356627</v>
      </c>
      <c r="I80" s="288">
        <f t="shared" si="8"/>
        <v>15294.830461764939</v>
      </c>
      <c r="J80" s="288">
        <f t="shared" si="8"/>
        <v>15479.645335221954</v>
      </c>
      <c r="K80" s="288">
        <f t="shared" si="8"/>
        <v>15691.325121395528</v>
      </c>
    </row>
    <row r="81" spans="2:11">
      <c r="B81" s="106" t="s">
        <v>480</v>
      </c>
      <c r="C81" s="106" t="s">
        <v>580</v>
      </c>
      <c r="D81" s="127"/>
      <c r="E81" s="288">
        <f t="shared" si="8"/>
        <v>0.5</v>
      </c>
      <c r="F81" s="288">
        <f t="shared" si="8"/>
        <v>1.0054885682998356</v>
      </c>
      <c r="G81" s="288">
        <f t="shared" si="8"/>
        <v>1.0171517759369864</v>
      </c>
      <c r="H81" s="288">
        <f t="shared" si="8"/>
        <v>1.0292811886983819</v>
      </c>
      <c r="I81" s="288">
        <f t="shared" si="8"/>
        <v>1.0410312048574011</v>
      </c>
      <c r="J81" s="288">
        <f t="shared" si="8"/>
        <v>1.0536104910986901</v>
      </c>
      <c r="K81" s="288">
        <f t="shared" si="8"/>
        <v>1.06801831754666</v>
      </c>
    </row>
    <row r="82" spans="2:11">
      <c r="B82" s="106" t="s">
        <v>481</v>
      </c>
      <c r="C82" s="106" t="s">
        <v>581</v>
      </c>
      <c r="D82" s="127"/>
      <c r="E82" s="288">
        <f t="shared" si="8"/>
        <v>20902</v>
      </c>
      <c r="F82" s="288">
        <f t="shared" si="8"/>
        <v>0.5</v>
      </c>
      <c r="G82" s="288">
        <f t="shared" si="8"/>
        <v>0</v>
      </c>
      <c r="H82" s="288">
        <f t="shared" si="8"/>
        <v>0</v>
      </c>
      <c r="I82" s="288">
        <f t="shared" si="8"/>
        <v>0</v>
      </c>
      <c r="J82" s="288">
        <f t="shared" si="8"/>
        <v>0</v>
      </c>
      <c r="K82" s="288">
        <f t="shared" si="8"/>
        <v>0</v>
      </c>
    </row>
    <row r="83" spans="2:11">
      <c r="B83" s="106" t="s">
        <v>482</v>
      </c>
      <c r="C83" s="106" t="s">
        <v>581</v>
      </c>
      <c r="D83" s="127"/>
      <c r="E83" s="288">
        <f t="shared" si="8"/>
        <v>54538.5</v>
      </c>
      <c r="F83" s="288">
        <f t="shared" si="8"/>
        <v>77225.518931414408</v>
      </c>
      <c r="G83" s="288">
        <f t="shared" si="8"/>
        <v>77666.185731530131</v>
      </c>
      <c r="H83" s="288">
        <f t="shared" si="8"/>
        <v>78790.209203554288</v>
      </c>
      <c r="I83" s="288">
        <f t="shared" si="8"/>
        <v>80576.615426147662</v>
      </c>
      <c r="J83" s="288">
        <f t="shared" si="8"/>
        <v>82305.760481126839</v>
      </c>
      <c r="K83" s="288">
        <f t="shared" si="8"/>
        <v>84211.822547091695</v>
      </c>
    </row>
    <row r="84" spans="2:11">
      <c r="B84" s="106" t="s">
        <v>483</v>
      </c>
      <c r="C84" s="106" t="s">
        <v>582</v>
      </c>
      <c r="D84" s="127"/>
      <c r="E84" s="288">
        <f t="shared" ref="E84:K90" si="9">AVERAGE(D33:E33)</f>
        <v>46</v>
      </c>
      <c r="F84" s="288">
        <f t="shared" si="9"/>
        <v>46.684142840276337</v>
      </c>
      <c r="G84" s="288">
        <f t="shared" si="9"/>
        <v>46.461037671718572</v>
      </c>
      <c r="H84" s="288">
        <f t="shared" si="9"/>
        <v>47.133384344187391</v>
      </c>
      <c r="I84" s="288">
        <f t="shared" si="9"/>
        <v>48.202037060501574</v>
      </c>
      <c r="J84" s="288">
        <f t="shared" si="9"/>
        <v>49.23643536058259</v>
      </c>
      <c r="K84" s="288">
        <f t="shared" si="9"/>
        <v>50.376667844378886</v>
      </c>
    </row>
    <row r="85" spans="2:11">
      <c r="B85" s="106" t="s">
        <v>484</v>
      </c>
      <c r="C85" s="106" t="s">
        <v>582</v>
      </c>
      <c r="D85" s="127"/>
      <c r="E85" s="288">
        <f t="shared" si="9"/>
        <v>20.5</v>
      </c>
      <c r="F85" s="288">
        <f t="shared" si="9"/>
        <v>19.072055894021176</v>
      </c>
      <c r="G85" s="288">
        <f t="shared" si="9"/>
        <v>18.180406045455101</v>
      </c>
      <c r="H85" s="288">
        <f t="shared" si="9"/>
        <v>18.443498221638553</v>
      </c>
      <c r="I85" s="288">
        <f t="shared" si="9"/>
        <v>18.861666675848451</v>
      </c>
      <c r="J85" s="288">
        <f t="shared" si="9"/>
        <v>19.266431228054067</v>
      </c>
      <c r="K85" s="288">
        <f t="shared" si="9"/>
        <v>19.712609156496093</v>
      </c>
    </row>
    <row r="86" spans="2:11">
      <c r="B86" s="106" t="s">
        <v>485</v>
      </c>
      <c r="C86" s="106" t="s">
        <v>583</v>
      </c>
      <c r="D86" s="127"/>
      <c r="E86" s="288">
        <f t="shared" si="9"/>
        <v>315.5</v>
      </c>
      <c r="F86" s="288">
        <f t="shared" si="9"/>
        <v>429.82141287664638</v>
      </c>
      <c r="G86" s="288">
        <f t="shared" si="9"/>
        <v>459.56026392678154</v>
      </c>
      <c r="H86" s="288">
        <f t="shared" si="9"/>
        <v>466.21064949141868</v>
      </c>
      <c r="I86" s="288">
        <f t="shared" si="9"/>
        <v>476.78101875061333</v>
      </c>
      <c r="J86" s="288">
        <f t="shared" si="9"/>
        <v>487.01256715358863</v>
      </c>
      <c r="K86" s="288">
        <f t="shared" si="9"/>
        <v>498.29095367809538</v>
      </c>
    </row>
    <row r="87" spans="2:11">
      <c r="B87" s="106" t="s">
        <v>486</v>
      </c>
      <c r="C87" s="106" t="s">
        <v>689</v>
      </c>
      <c r="D87" s="127"/>
      <c r="E87" s="288">
        <f t="shared" si="9"/>
        <v>111</v>
      </c>
      <c r="F87" s="288">
        <f t="shared" si="9"/>
        <v>0</v>
      </c>
      <c r="G87" s="288">
        <f t="shared" si="9"/>
        <v>0</v>
      </c>
      <c r="H87" s="288">
        <f t="shared" si="9"/>
        <v>0</v>
      </c>
      <c r="I87" s="288">
        <f t="shared" si="9"/>
        <v>0</v>
      </c>
      <c r="J87" s="288">
        <f t="shared" si="9"/>
        <v>0</v>
      </c>
      <c r="K87" s="288">
        <f t="shared" si="9"/>
        <v>0</v>
      </c>
    </row>
    <row r="88" spans="2:11">
      <c r="B88" s="106" t="s">
        <v>487</v>
      </c>
      <c r="C88" s="106" t="s">
        <v>689</v>
      </c>
      <c r="D88" s="127"/>
      <c r="E88" s="288">
        <f t="shared" si="9"/>
        <v>1315.5</v>
      </c>
      <c r="F88" s="288">
        <f t="shared" si="9"/>
        <v>1512.3504701846114</v>
      </c>
      <c r="G88" s="288">
        <f t="shared" si="9"/>
        <v>1529.3591966404861</v>
      </c>
      <c r="H88" s="288">
        <f t="shared" si="9"/>
        <v>1555.1408702005001</v>
      </c>
      <c r="I88" s="288">
        <f t="shared" si="9"/>
        <v>1590.4004964360161</v>
      </c>
      <c r="J88" s="288">
        <f t="shared" si="9"/>
        <v>1624.5299164830681</v>
      </c>
      <c r="K88" s="288">
        <f t="shared" si="9"/>
        <v>1662.151278957976</v>
      </c>
    </row>
    <row r="89" spans="2:11">
      <c r="B89" s="106" t="s">
        <v>488</v>
      </c>
      <c r="C89" s="106" t="s">
        <v>692</v>
      </c>
      <c r="D89" s="127"/>
      <c r="E89" s="288">
        <f t="shared" si="9"/>
        <v>3.5</v>
      </c>
      <c r="F89" s="288">
        <f t="shared" si="9"/>
        <v>4.9837803394838236</v>
      </c>
      <c r="G89" s="288">
        <f t="shared" si="9"/>
        <v>5.9935864363797506</v>
      </c>
      <c r="H89" s="288">
        <f t="shared" si="9"/>
        <v>6.0945563656045616</v>
      </c>
      <c r="I89" s="288">
        <f t="shared" si="9"/>
        <v>6.2327379179257969</v>
      </c>
      <c r="J89" s="288">
        <f t="shared" si="9"/>
        <v>6.3664902217767878</v>
      </c>
      <c r="K89" s="288">
        <f t="shared" si="9"/>
        <v>6.5139273566034284</v>
      </c>
    </row>
    <row r="90" spans="2:11">
      <c r="B90" s="106" t="s">
        <v>489</v>
      </c>
      <c r="C90" s="106" t="s">
        <v>690</v>
      </c>
      <c r="D90" s="127"/>
      <c r="E90" s="288">
        <f t="shared" si="9"/>
        <v>382</v>
      </c>
      <c r="F90" s="288">
        <f t="shared" si="9"/>
        <v>374.98627121773893</v>
      </c>
      <c r="G90" s="288">
        <f t="shared" si="9"/>
        <v>374.59915227373438</v>
      </c>
      <c r="H90" s="288">
        <f t="shared" si="9"/>
        <v>380.90977285028509</v>
      </c>
      <c r="I90" s="288">
        <f t="shared" si="9"/>
        <v>389.5461198703623</v>
      </c>
      <c r="J90" s="288">
        <f t="shared" si="9"/>
        <v>397.90563886104923</v>
      </c>
      <c r="K90" s="288">
        <f t="shared" si="9"/>
        <v>407.1204597877142</v>
      </c>
    </row>
    <row r="91" spans="2:11">
      <c r="B91" s="106" t="s">
        <v>490</v>
      </c>
      <c r="C91" s="106" t="s">
        <v>691</v>
      </c>
      <c r="D91" s="127"/>
      <c r="E91" s="288">
        <f t="shared" ref="E91" si="10">AVERAGE(D40:E40)</f>
        <v>0</v>
      </c>
      <c r="F91" s="288">
        <f t="shared" ref="F91:K91" si="11">AVERAGE(E40:F40)</f>
        <v>0.5</v>
      </c>
      <c r="G91" s="288">
        <f t="shared" si="11"/>
        <v>1</v>
      </c>
      <c r="H91" s="288">
        <f t="shared" si="11"/>
        <v>1</v>
      </c>
      <c r="I91" s="288">
        <f t="shared" si="11"/>
        <v>1</v>
      </c>
      <c r="J91" s="288">
        <f t="shared" si="11"/>
        <v>1</v>
      </c>
      <c r="K91" s="288">
        <f t="shared" si="11"/>
        <v>1</v>
      </c>
    </row>
    <row r="92" spans="2:11">
      <c r="B92" s="106"/>
      <c r="C92" s="106"/>
      <c r="D92" s="127"/>
      <c r="E92" s="288"/>
      <c r="F92" s="288"/>
      <c r="G92" s="288"/>
      <c r="H92" s="288"/>
      <c r="I92" s="288"/>
      <c r="J92" s="288"/>
      <c r="K92" s="288"/>
    </row>
    <row r="93" spans="2:11">
      <c r="B93" s="108" t="s">
        <v>491</v>
      </c>
      <c r="C93" s="108"/>
      <c r="D93" s="128"/>
      <c r="E93" s="290">
        <f t="shared" ref="E93" si="12">SUM(E74:E91)</f>
        <v>891081.5</v>
      </c>
      <c r="F93" s="290">
        <f t="shared" ref="F93:K93" si="13">SUM(F74:F91)</f>
        <v>910154.41706476721</v>
      </c>
      <c r="G93" s="290">
        <f t="shared" si="13"/>
        <v>922574.58937452489</v>
      </c>
      <c r="H93" s="290">
        <f t="shared" si="13"/>
        <v>933784.78425467131</v>
      </c>
      <c r="I93" s="290">
        <f t="shared" si="13"/>
        <v>945359.43245648465</v>
      </c>
      <c r="J93" s="290">
        <f t="shared" si="13"/>
        <v>957561.87859127403</v>
      </c>
      <c r="K93" s="290">
        <f t="shared" si="13"/>
        <v>971461.31626329257</v>
      </c>
    </row>
    <row r="94" spans="2:11">
      <c r="B94" s="106"/>
      <c r="C94" s="106"/>
      <c r="D94" s="127"/>
      <c r="E94" s="288"/>
      <c r="F94" s="288"/>
      <c r="G94" s="288"/>
      <c r="H94" s="288"/>
      <c r="I94" s="288"/>
      <c r="J94" s="288"/>
      <c r="K94" s="288"/>
    </row>
    <row r="95" spans="2:11">
      <c r="B95" s="110" t="s">
        <v>492</v>
      </c>
      <c r="C95" s="110"/>
      <c r="D95" s="127"/>
      <c r="E95" s="288"/>
      <c r="F95" s="288"/>
      <c r="G95" s="288"/>
      <c r="H95" s="288"/>
      <c r="I95" s="288"/>
      <c r="J95" s="288"/>
      <c r="K95" s="288"/>
    </row>
    <row r="96" spans="2:11">
      <c r="B96" s="106" t="s">
        <v>493</v>
      </c>
      <c r="C96" s="106" t="s">
        <v>516</v>
      </c>
      <c r="D96" s="127"/>
      <c r="E96" s="288">
        <f t="shared" ref="E96" si="14">AVERAGE(D45:E45)</f>
        <v>49911</v>
      </c>
      <c r="F96" s="288">
        <f t="shared" ref="F96:K99" si="15">AVERAGE(E45:F45)</f>
        <v>0</v>
      </c>
      <c r="G96" s="288">
        <f t="shared" si="15"/>
        <v>0</v>
      </c>
      <c r="H96" s="288">
        <f t="shared" si="15"/>
        <v>0</v>
      </c>
      <c r="I96" s="288">
        <f t="shared" si="15"/>
        <v>0</v>
      </c>
      <c r="J96" s="288">
        <f t="shared" si="15"/>
        <v>0</v>
      </c>
      <c r="K96" s="288">
        <f t="shared" si="15"/>
        <v>0</v>
      </c>
    </row>
    <row r="97" spans="2:11">
      <c r="B97" s="106" t="s">
        <v>494</v>
      </c>
      <c r="C97" s="106" t="s">
        <v>516</v>
      </c>
      <c r="D97" s="127"/>
      <c r="E97" s="288">
        <f t="shared" ref="E97" si="16">AVERAGE(D46:E46)</f>
        <v>188027.5</v>
      </c>
      <c r="F97" s="288">
        <f t="shared" si="15"/>
        <v>237638.15367412876</v>
      </c>
      <c r="G97" s="288">
        <f t="shared" si="15"/>
        <v>233963.32254314556</v>
      </c>
      <c r="H97" s="288">
        <f t="shared" si="15"/>
        <v>230105.57969839135</v>
      </c>
      <c r="I97" s="288">
        <f t="shared" si="15"/>
        <v>225735.66344216157</v>
      </c>
      <c r="J97" s="288">
        <f t="shared" si="15"/>
        <v>220997.49466809275</v>
      </c>
      <c r="K97" s="288">
        <f t="shared" si="15"/>
        <v>215807.74055922878</v>
      </c>
    </row>
    <row r="98" spans="2:11">
      <c r="B98" s="106" t="s">
        <v>495</v>
      </c>
      <c r="C98" s="106" t="s">
        <v>516</v>
      </c>
      <c r="D98" s="127"/>
      <c r="E98" s="288">
        <f t="shared" ref="E98" si="17">AVERAGE(D47:E47)</f>
        <v>19341.5</v>
      </c>
      <c r="F98" s="288">
        <f t="shared" si="15"/>
        <v>0.5</v>
      </c>
      <c r="G98" s="288">
        <f t="shared" si="15"/>
        <v>0</v>
      </c>
      <c r="H98" s="288">
        <f t="shared" si="15"/>
        <v>0</v>
      </c>
      <c r="I98" s="288">
        <f t="shared" si="15"/>
        <v>0</v>
      </c>
      <c r="J98" s="288">
        <f t="shared" si="15"/>
        <v>0</v>
      </c>
      <c r="K98" s="288">
        <f t="shared" si="15"/>
        <v>0</v>
      </c>
    </row>
    <row r="99" spans="2:11">
      <c r="B99" s="106" t="s">
        <v>496</v>
      </c>
      <c r="C99" s="106" t="s">
        <v>516</v>
      </c>
      <c r="D99" s="127"/>
      <c r="E99" s="288">
        <f t="shared" ref="E99" si="18">AVERAGE(D48:E48)</f>
        <v>83690</v>
      </c>
      <c r="F99" s="288">
        <f t="shared" si="15"/>
        <v>102853.35882587126</v>
      </c>
      <c r="G99" s="288">
        <f t="shared" si="15"/>
        <v>101421.30976935446</v>
      </c>
      <c r="H99" s="288">
        <f t="shared" si="15"/>
        <v>99749.007769983698</v>
      </c>
      <c r="I99" s="288">
        <f t="shared" si="15"/>
        <v>97854.682516470988</v>
      </c>
      <c r="J99" s="288">
        <f t="shared" si="15"/>
        <v>95800.722614761631</v>
      </c>
      <c r="K99" s="288">
        <f t="shared" si="15"/>
        <v>93551.003926462508</v>
      </c>
    </row>
    <row r="100" spans="2:11">
      <c r="B100" s="106"/>
      <c r="C100" s="106"/>
      <c r="D100" s="127"/>
      <c r="E100" s="288"/>
      <c r="F100" s="288"/>
      <c r="G100" s="288"/>
      <c r="H100" s="288"/>
      <c r="I100" s="288"/>
      <c r="J100" s="288"/>
      <c r="K100" s="288"/>
    </row>
    <row r="101" spans="2:11">
      <c r="B101" s="108" t="s">
        <v>497</v>
      </c>
      <c r="C101" s="108"/>
      <c r="D101" s="128"/>
      <c r="E101" s="290">
        <f t="shared" ref="E101" si="19">SUM(E96:E99)</f>
        <v>340970</v>
      </c>
      <c r="F101" s="290">
        <f t="shared" ref="F101:K101" si="20">SUM(F96:F99)</f>
        <v>340492.01250000001</v>
      </c>
      <c r="G101" s="290">
        <f t="shared" si="20"/>
        <v>335384.63231250003</v>
      </c>
      <c r="H101" s="290">
        <f t="shared" si="20"/>
        <v>329854.58746837504</v>
      </c>
      <c r="I101" s="290">
        <f t="shared" si="20"/>
        <v>323590.34595863253</v>
      </c>
      <c r="J101" s="290">
        <f t="shared" si="20"/>
        <v>316798.21728285437</v>
      </c>
      <c r="K101" s="290">
        <f t="shared" si="20"/>
        <v>309358.74448569131</v>
      </c>
    </row>
    <row r="102" spans="2:11">
      <c r="B102" s="106"/>
      <c r="C102" s="106"/>
      <c r="D102" s="127"/>
      <c r="E102" s="288"/>
      <c r="F102" s="288"/>
      <c r="G102" s="288"/>
      <c r="H102" s="288"/>
      <c r="I102" s="288"/>
      <c r="J102" s="288"/>
      <c r="K102" s="288"/>
    </row>
    <row r="103" spans="2:11">
      <c r="B103" s="110" t="s">
        <v>498</v>
      </c>
      <c r="C103" s="110"/>
      <c r="D103" s="127"/>
      <c r="E103" s="288"/>
      <c r="F103" s="288"/>
      <c r="G103" s="288"/>
      <c r="H103" s="288"/>
      <c r="I103" s="288"/>
      <c r="J103" s="288"/>
      <c r="K103" s="288"/>
    </row>
    <row r="104" spans="2:11">
      <c r="B104" s="111" t="s">
        <v>499</v>
      </c>
      <c r="C104" s="111" t="s">
        <v>584</v>
      </c>
      <c r="D104" s="127"/>
      <c r="E104" s="288">
        <f t="shared" ref="E104" si="21">AVERAGE(D54:E54)</f>
        <v>36149</v>
      </c>
      <c r="F104" s="288">
        <f t="shared" ref="F104:K110" si="22">AVERAGE(E54:F54)</f>
        <v>36058</v>
      </c>
      <c r="G104" s="288">
        <f t="shared" si="22"/>
        <v>36021.5</v>
      </c>
      <c r="H104" s="288">
        <f t="shared" si="22"/>
        <v>36012</v>
      </c>
      <c r="I104" s="288">
        <f t="shared" si="22"/>
        <v>18006</v>
      </c>
      <c r="J104" s="288">
        <f t="shared" si="22"/>
        <v>0</v>
      </c>
      <c r="K104" s="288">
        <f t="shared" si="22"/>
        <v>0</v>
      </c>
    </row>
    <row r="105" spans="2:11">
      <c r="B105" s="111" t="s">
        <v>500</v>
      </c>
      <c r="C105" s="111" t="s">
        <v>584</v>
      </c>
      <c r="D105" s="127"/>
      <c r="E105" s="288">
        <f t="shared" ref="E105" si="23">AVERAGE(D55:E55)</f>
        <v>6968</v>
      </c>
      <c r="F105" s="288">
        <f t="shared" si="22"/>
        <v>7111</v>
      </c>
      <c r="G105" s="288">
        <f t="shared" si="22"/>
        <v>7138</v>
      </c>
      <c r="H105" s="288">
        <f t="shared" si="22"/>
        <v>7143</v>
      </c>
      <c r="I105" s="288">
        <f t="shared" si="22"/>
        <v>3571.5</v>
      </c>
      <c r="J105" s="288">
        <f t="shared" si="22"/>
        <v>0</v>
      </c>
      <c r="K105" s="288">
        <f t="shared" si="22"/>
        <v>0</v>
      </c>
    </row>
    <row r="106" spans="2:11">
      <c r="B106" s="111" t="s">
        <v>501</v>
      </c>
      <c r="C106" s="111" t="s">
        <v>584</v>
      </c>
      <c r="D106" s="127"/>
      <c r="E106" s="288">
        <f t="shared" ref="E106" si="24">AVERAGE(D56:E56)</f>
        <v>11.5</v>
      </c>
      <c r="F106" s="288">
        <f t="shared" si="22"/>
        <v>14.5</v>
      </c>
      <c r="G106" s="288">
        <f t="shared" si="22"/>
        <v>16.5</v>
      </c>
      <c r="H106" s="288">
        <f t="shared" si="22"/>
        <v>17</v>
      </c>
      <c r="I106" s="288">
        <f t="shared" si="22"/>
        <v>8.5</v>
      </c>
      <c r="J106" s="288">
        <f t="shared" si="22"/>
        <v>0</v>
      </c>
      <c r="K106" s="288">
        <f t="shared" si="22"/>
        <v>0</v>
      </c>
    </row>
    <row r="107" spans="2:11">
      <c r="B107" s="111" t="s">
        <v>502</v>
      </c>
      <c r="C107" s="111" t="s">
        <v>584</v>
      </c>
      <c r="D107" s="127"/>
      <c r="E107" s="288">
        <f t="shared" ref="E107" si="25">AVERAGE(D57:E57)</f>
        <v>234.5</v>
      </c>
      <c r="F107" s="288">
        <f t="shared" si="22"/>
        <v>303.5</v>
      </c>
      <c r="G107" s="288">
        <f t="shared" si="22"/>
        <v>305</v>
      </c>
      <c r="H107" s="288">
        <f t="shared" si="22"/>
        <v>306</v>
      </c>
      <c r="I107" s="288">
        <f t="shared" si="22"/>
        <v>153</v>
      </c>
      <c r="J107" s="288">
        <f t="shared" si="22"/>
        <v>0</v>
      </c>
      <c r="K107" s="288">
        <f t="shared" si="22"/>
        <v>0</v>
      </c>
    </row>
    <row r="108" spans="2:11">
      <c r="B108" s="111" t="s">
        <v>503</v>
      </c>
      <c r="C108" s="111" t="s">
        <v>584</v>
      </c>
      <c r="D108" s="127"/>
      <c r="E108" s="288">
        <f t="shared" ref="E108" si="26">AVERAGE(D58:E58)</f>
        <v>58.5</v>
      </c>
      <c r="F108" s="288">
        <f t="shared" si="22"/>
        <v>60.5</v>
      </c>
      <c r="G108" s="288">
        <f t="shared" si="22"/>
        <v>59</v>
      </c>
      <c r="H108" s="288">
        <f t="shared" si="22"/>
        <v>59</v>
      </c>
      <c r="I108" s="288">
        <f t="shared" si="22"/>
        <v>59</v>
      </c>
      <c r="J108" s="288">
        <f t="shared" si="22"/>
        <v>59</v>
      </c>
      <c r="K108" s="288">
        <f t="shared" si="22"/>
        <v>59</v>
      </c>
    </row>
    <row r="109" spans="2:11">
      <c r="B109" s="111" t="s">
        <v>504</v>
      </c>
      <c r="C109" s="111" t="s">
        <v>584</v>
      </c>
      <c r="D109" s="127"/>
      <c r="E109" s="288">
        <f t="shared" ref="E109" si="27">AVERAGE(D59:E59)</f>
        <v>9491.5</v>
      </c>
      <c r="F109" s="288">
        <f t="shared" si="22"/>
        <v>14529.5</v>
      </c>
      <c r="G109" s="288">
        <f t="shared" si="22"/>
        <v>17381</v>
      </c>
      <c r="H109" s="288">
        <f t="shared" si="22"/>
        <v>21581</v>
      </c>
      <c r="I109" s="288">
        <f t="shared" si="22"/>
        <v>47520</v>
      </c>
      <c r="J109" s="288">
        <f t="shared" si="22"/>
        <v>73459</v>
      </c>
      <c r="K109" s="288">
        <f t="shared" si="22"/>
        <v>77659</v>
      </c>
    </row>
    <row r="110" spans="2:11">
      <c r="B110" s="111" t="s">
        <v>505</v>
      </c>
      <c r="C110" s="111" t="s">
        <v>584</v>
      </c>
      <c r="D110" s="127"/>
      <c r="E110" s="288">
        <f t="shared" ref="E110" si="28">AVERAGE(D60:E60)</f>
        <v>3311</v>
      </c>
      <c r="F110" s="288">
        <f t="shared" si="22"/>
        <v>3265.5</v>
      </c>
      <c r="G110" s="288">
        <f t="shared" si="22"/>
        <v>3262</v>
      </c>
      <c r="H110" s="288">
        <f t="shared" si="22"/>
        <v>3262</v>
      </c>
      <c r="I110" s="288">
        <f t="shared" si="22"/>
        <v>3262</v>
      </c>
      <c r="J110" s="288">
        <f t="shared" si="22"/>
        <v>3262</v>
      </c>
      <c r="K110" s="288">
        <f t="shared" si="22"/>
        <v>3262</v>
      </c>
    </row>
    <row r="111" spans="2:11">
      <c r="D111" s="129"/>
      <c r="E111" s="294"/>
      <c r="F111" s="294"/>
      <c r="G111" s="294"/>
      <c r="H111" s="294"/>
      <c r="I111" s="294"/>
      <c r="J111" s="294"/>
      <c r="K111" s="294"/>
    </row>
    <row r="112" spans="2:11">
      <c r="B112" s="108" t="s">
        <v>506</v>
      </c>
      <c r="C112" s="108"/>
      <c r="D112" s="128"/>
      <c r="E112" s="290">
        <f t="shared" ref="E112" si="29">SUM(E104:E110)</f>
        <v>56224</v>
      </c>
      <c r="F112" s="290">
        <f t="shared" ref="F112:K112" si="30">SUM(F104:F110)</f>
        <v>61342.5</v>
      </c>
      <c r="G112" s="290">
        <f t="shared" si="30"/>
        <v>64183</v>
      </c>
      <c r="H112" s="290">
        <f t="shared" si="30"/>
        <v>68380</v>
      </c>
      <c r="I112" s="290">
        <f t="shared" si="30"/>
        <v>72580</v>
      </c>
      <c r="J112" s="290">
        <f t="shared" si="30"/>
        <v>76780</v>
      </c>
      <c r="K112" s="290">
        <f t="shared" si="30"/>
        <v>80980</v>
      </c>
    </row>
    <row r="113" spans="2:11">
      <c r="B113" s="106"/>
      <c r="C113" s="106"/>
      <c r="D113" s="127"/>
      <c r="E113" s="288"/>
      <c r="F113" s="288"/>
      <c r="G113" s="288"/>
      <c r="H113" s="288"/>
      <c r="I113" s="288"/>
      <c r="J113" s="288"/>
      <c r="K113" s="288"/>
    </row>
    <row r="114" spans="2:11">
      <c r="B114" s="113" t="s">
        <v>507</v>
      </c>
      <c r="C114" s="113"/>
      <c r="D114" s="130"/>
      <c r="E114" s="295">
        <f>SUM(E112,E101,E93)</f>
        <v>1288275.5</v>
      </c>
      <c r="F114" s="295">
        <f>SUM(F112,F101,F93)</f>
        <v>1311988.9295647673</v>
      </c>
      <c r="G114" s="295">
        <f t="shared" ref="G114:K114" si="31">SUM(G112,G101,G93)</f>
        <v>1322142.2216870249</v>
      </c>
      <c r="H114" s="295">
        <f t="shared" si="31"/>
        <v>1332019.3717230463</v>
      </c>
      <c r="I114" s="295">
        <f t="shared" si="31"/>
        <v>1341529.7784151172</v>
      </c>
      <c r="J114" s="295">
        <f t="shared" si="31"/>
        <v>1351140.0958741284</v>
      </c>
      <c r="K114" s="295">
        <f t="shared" si="31"/>
        <v>1361800.0607489839</v>
      </c>
    </row>
    <row r="115" spans="2:11">
      <c r="B115" s="99" t="s">
        <v>508</v>
      </c>
      <c r="D115" s="131"/>
      <c r="E115" s="294">
        <f>-SUM(E112,E101)</f>
        <v>-397194</v>
      </c>
      <c r="F115" s="294">
        <f>-SUM(F112,F101)</f>
        <v>-401834.51250000001</v>
      </c>
      <c r="G115" s="294">
        <f t="shared" ref="G115:K115" si="32">-SUM(G112,G101)</f>
        <v>-399567.63231250003</v>
      </c>
      <c r="H115" s="294">
        <f t="shared" si="32"/>
        <v>-398234.58746837504</v>
      </c>
      <c r="I115" s="294">
        <f t="shared" si="32"/>
        <v>-396170.34595863253</v>
      </c>
      <c r="J115" s="294">
        <f t="shared" si="32"/>
        <v>-393578.21728285437</v>
      </c>
      <c r="K115" s="294">
        <f t="shared" si="32"/>
        <v>-390338.74448569131</v>
      </c>
    </row>
    <row r="116" spans="2:11" ht="13.5" thickBot="1">
      <c r="B116" s="114" t="s">
        <v>509</v>
      </c>
      <c r="C116" s="114"/>
      <c r="D116" s="132"/>
      <c r="E116" s="296">
        <f t="shared" ref="E116" si="33">SUM(E114:E115)</f>
        <v>891081.5</v>
      </c>
      <c r="F116" s="296">
        <f t="shared" ref="F116:K116" si="34">SUM(F114:F115)</f>
        <v>910154.41706476733</v>
      </c>
      <c r="G116" s="296">
        <f t="shared" si="34"/>
        <v>922574.58937452489</v>
      </c>
      <c r="H116" s="296">
        <f t="shared" si="34"/>
        <v>933784.78425467131</v>
      </c>
      <c r="I116" s="296">
        <f t="shared" si="34"/>
        <v>945359.43245648465</v>
      </c>
      <c r="J116" s="296">
        <f t="shared" si="34"/>
        <v>957561.87859127403</v>
      </c>
      <c r="K116" s="296">
        <f t="shared" si="34"/>
        <v>971461.31626329257</v>
      </c>
    </row>
    <row r="118" spans="2:11">
      <c r="B118" s="103" t="s">
        <v>1082</v>
      </c>
      <c r="C118" s="103"/>
      <c r="D118" s="104"/>
      <c r="E118" s="104"/>
      <c r="F118" s="104"/>
      <c r="G118" s="104"/>
      <c r="H118" s="104"/>
      <c r="I118" s="104"/>
      <c r="J118" s="104"/>
      <c r="K118" s="104"/>
    </row>
    <row r="119" spans="2:11" s="98" customFormat="1">
      <c r="B119" s="122"/>
      <c r="C119" s="122"/>
      <c r="D119" s="123"/>
      <c r="E119" s="123"/>
      <c r="F119" s="123"/>
      <c r="G119" s="123"/>
      <c r="H119" s="123"/>
      <c r="I119" s="123"/>
      <c r="J119" s="123"/>
      <c r="K119" s="123"/>
    </row>
    <row r="120" spans="2:11" s="98" customFormat="1">
      <c r="B120" s="126" t="s">
        <v>585</v>
      </c>
      <c r="C120" s="124"/>
      <c r="D120" s="125"/>
      <c r="E120" s="125"/>
      <c r="F120" s="125"/>
      <c r="G120" s="125"/>
      <c r="H120" s="125"/>
      <c r="I120" s="125"/>
      <c r="J120" s="125"/>
      <c r="K120" s="125"/>
    </row>
    <row r="121" spans="2:11">
      <c r="B121" s="105" t="s">
        <v>472</v>
      </c>
      <c r="C121" s="105"/>
      <c r="D121" s="102"/>
      <c r="E121" s="102"/>
      <c r="F121" s="102"/>
      <c r="G121" s="102"/>
      <c r="H121" s="102"/>
      <c r="I121" s="102"/>
      <c r="J121" s="102"/>
      <c r="K121" s="102"/>
    </row>
    <row r="122" spans="2:11">
      <c r="B122" s="106" t="s">
        <v>473</v>
      </c>
      <c r="C122" s="106"/>
      <c r="D122" s="107">
        <v>1</v>
      </c>
      <c r="E122" s="107">
        <v>1</v>
      </c>
      <c r="F122" s="107">
        <v>1</v>
      </c>
      <c r="G122" s="107">
        <v>1</v>
      </c>
      <c r="H122" s="107">
        <v>1</v>
      </c>
      <c r="I122" s="107">
        <v>1</v>
      </c>
      <c r="J122" s="107">
        <v>1</v>
      </c>
      <c r="K122" s="107">
        <v>1</v>
      </c>
    </row>
    <row r="123" spans="2:11">
      <c r="B123" s="106" t="s">
        <v>474</v>
      </c>
      <c r="C123" s="106"/>
      <c r="D123" s="107">
        <v>1</v>
      </c>
      <c r="E123" s="107">
        <v>1</v>
      </c>
      <c r="F123" s="107">
        <v>1</v>
      </c>
      <c r="G123" s="107">
        <v>1</v>
      </c>
      <c r="H123" s="107">
        <v>1</v>
      </c>
      <c r="I123" s="107">
        <v>1</v>
      </c>
      <c r="J123" s="107">
        <v>1</v>
      </c>
      <c r="K123" s="107">
        <v>1</v>
      </c>
    </row>
    <row r="124" spans="2:11">
      <c r="B124" s="106" t="s">
        <v>475</v>
      </c>
      <c r="C124" s="106"/>
      <c r="D124" s="107">
        <v>1</v>
      </c>
      <c r="E124" s="107">
        <v>1</v>
      </c>
      <c r="F124" s="107">
        <v>1</v>
      </c>
      <c r="G124" s="107">
        <v>1</v>
      </c>
      <c r="H124" s="107">
        <v>1</v>
      </c>
      <c r="I124" s="107">
        <v>1</v>
      </c>
      <c r="J124" s="107">
        <v>1</v>
      </c>
      <c r="K124" s="107">
        <v>1</v>
      </c>
    </row>
    <row r="125" spans="2:11">
      <c r="B125" s="106" t="s">
        <v>476</v>
      </c>
      <c r="C125" s="106"/>
      <c r="D125" s="107">
        <v>1</v>
      </c>
      <c r="E125" s="107">
        <v>1</v>
      </c>
      <c r="F125" s="107">
        <v>1</v>
      </c>
      <c r="G125" s="107">
        <v>1</v>
      </c>
      <c r="H125" s="107">
        <v>1</v>
      </c>
      <c r="I125" s="107">
        <v>1</v>
      </c>
      <c r="J125" s="107">
        <v>1</v>
      </c>
      <c r="K125" s="107">
        <v>1</v>
      </c>
    </row>
    <row r="126" spans="2:11">
      <c r="B126" s="106" t="s">
        <v>477</v>
      </c>
      <c r="C126" s="106"/>
      <c r="D126" s="107">
        <v>2</v>
      </c>
      <c r="E126" s="107">
        <v>2</v>
      </c>
      <c r="F126" s="107">
        <v>2</v>
      </c>
      <c r="G126" s="107">
        <v>2</v>
      </c>
      <c r="H126" s="107">
        <v>2</v>
      </c>
      <c r="I126" s="107">
        <v>2</v>
      </c>
      <c r="J126" s="107">
        <v>2</v>
      </c>
      <c r="K126" s="107">
        <v>2</v>
      </c>
    </row>
    <row r="127" spans="2:11">
      <c r="B127" s="106" t="s">
        <v>478</v>
      </c>
      <c r="C127" s="106"/>
      <c r="D127" s="107">
        <v>2</v>
      </c>
      <c r="E127" s="107">
        <v>2</v>
      </c>
      <c r="F127" s="107">
        <v>2</v>
      </c>
      <c r="G127" s="107">
        <v>2</v>
      </c>
      <c r="H127" s="107">
        <v>2</v>
      </c>
      <c r="I127" s="107">
        <v>2</v>
      </c>
      <c r="J127" s="107">
        <v>2</v>
      </c>
      <c r="K127" s="107">
        <v>2</v>
      </c>
    </row>
    <row r="128" spans="2:11">
      <c r="B128" s="106" t="s">
        <v>479</v>
      </c>
      <c r="C128" s="106"/>
      <c r="D128" s="107">
        <v>2</v>
      </c>
      <c r="E128" s="107">
        <v>2</v>
      </c>
      <c r="F128" s="107">
        <v>2</v>
      </c>
      <c r="G128" s="107">
        <v>2</v>
      </c>
      <c r="H128" s="107">
        <v>2</v>
      </c>
      <c r="I128" s="107">
        <v>2</v>
      </c>
      <c r="J128" s="107">
        <v>2</v>
      </c>
      <c r="K128" s="107">
        <v>2</v>
      </c>
    </row>
    <row r="129" spans="2:11">
      <c r="B129" s="106" t="s">
        <v>480</v>
      </c>
      <c r="C129" s="106"/>
      <c r="D129" s="107">
        <v>2</v>
      </c>
      <c r="E129" s="107">
        <v>2</v>
      </c>
      <c r="F129" s="107">
        <v>2</v>
      </c>
      <c r="G129" s="107">
        <v>2</v>
      </c>
      <c r="H129" s="107">
        <v>2</v>
      </c>
      <c r="I129" s="107">
        <v>2</v>
      </c>
      <c r="J129" s="107">
        <v>2</v>
      </c>
      <c r="K129" s="107">
        <v>2</v>
      </c>
    </row>
    <row r="130" spans="2:11">
      <c r="B130" s="106" t="s">
        <v>481</v>
      </c>
      <c r="C130" s="106"/>
      <c r="D130" s="107">
        <v>1</v>
      </c>
      <c r="E130" s="107">
        <v>1</v>
      </c>
      <c r="F130" s="107">
        <v>1</v>
      </c>
      <c r="G130" s="107">
        <v>1</v>
      </c>
      <c r="H130" s="107">
        <v>1</v>
      </c>
      <c r="I130" s="107">
        <v>1</v>
      </c>
      <c r="J130" s="107">
        <v>1</v>
      </c>
      <c r="K130" s="107">
        <v>1</v>
      </c>
    </row>
    <row r="131" spans="2:11">
      <c r="B131" s="106" t="s">
        <v>482</v>
      </c>
      <c r="C131" s="106"/>
      <c r="D131" s="107">
        <v>1</v>
      </c>
      <c r="E131" s="107">
        <v>1</v>
      </c>
      <c r="F131" s="107">
        <v>1</v>
      </c>
      <c r="G131" s="107">
        <v>1</v>
      </c>
      <c r="H131" s="107">
        <v>1</v>
      </c>
      <c r="I131" s="107">
        <v>1</v>
      </c>
      <c r="J131" s="107">
        <v>1</v>
      </c>
      <c r="K131" s="107">
        <v>1</v>
      </c>
    </row>
    <row r="132" spans="2:11">
      <c r="B132" s="106" t="s">
        <v>483</v>
      </c>
      <c r="C132" s="106"/>
      <c r="D132" s="107">
        <v>2</v>
      </c>
      <c r="E132" s="107">
        <v>2</v>
      </c>
      <c r="F132" s="107">
        <v>2</v>
      </c>
      <c r="G132" s="107">
        <v>2</v>
      </c>
      <c r="H132" s="107">
        <v>2</v>
      </c>
      <c r="I132" s="107">
        <v>2</v>
      </c>
      <c r="J132" s="107">
        <v>2</v>
      </c>
      <c r="K132" s="107">
        <v>2</v>
      </c>
    </row>
    <row r="133" spans="2:11">
      <c r="B133" s="106" t="s">
        <v>484</v>
      </c>
      <c r="C133" s="106"/>
      <c r="D133" s="107">
        <v>2</v>
      </c>
      <c r="E133" s="107">
        <v>2</v>
      </c>
      <c r="F133" s="107">
        <v>2</v>
      </c>
      <c r="G133" s="107">
        <v>2</v>
      </c>
      <c r="H133" s="107">
        <v>2</v>
      </c>
      <c r="I133" s="107">
        <v>2</v>
      </c>
      <c r="J133" s="107">
        <v>2</v>
      </c>
      <c r="K133" s="107">
        <v>2</v>
      </c>
    </row>
    <row r="134" spans="2:11">
      <c r="B134" s="106" t="s">
        <v>485</v>
      </c>
      <c r="C134" s="106"/>
      <c r="D134" s="107">
        <v>2</v>
      </c>
      <c r="E134" s="107">
        <v>2</v>
      </c>
      <c r="F134" s="107">
        <v>2</v>
      </c>
      <c r="G134" s="107">
        <v>2</v>
      </c>
      <c r="H134" s="107">
        <v>2</v>
      </c>
      <c r="I134" s="107">
        <v>2</v>
      </c>
      <c r="J134" s="107">
        <v>2</v>
      </c>
      <c r="K134" s="107">
        <v>2</v>
      </c>
    </row>
    <row r="135" spans="2:11">
      <c r="B135" s="106" t="s">
        <v>486</v>
      </c>
      <c r="C135" s="106"/>
      <c r="D135" s="107">
        <v>1</v>
      </c>
      <c r="E135" s="107">
        <v>1</v>
      </c>
      <c r="F135" s="107">
        <v>1</v>
      </c>
      <c r="G135" s="107">
        <v>1</v>
      </c>
      <c r="H135" s="107">
        <v>1</v>
      </c>
      <c r="I135" s="107">
        <v>1</v>
      </c>
      <c r="J135" s="107">
        <v>1</v>
      </c>
      <c r="K135" s="107">
        <v>1</v>
      </c>
    </row>
    <row r="136" spans="2:11">
      <c r="B136" s="106" t="s">
        <v>487</v>
      </c>
      <c r="C136" s="106"/>
      <c r="D136" s="107">
        <v>1</v>
      </c>
      <c r="E136" s="107">
        <v>1</v>
      </c>
      <c r="F136" s="107">
        <v>1</v>
      </c>
      <c r="G136" s="107">
        <v>1</v>
      </c>
      <c r="H136" s="107">
        <v>1</v>
      </c>
      <c r="I136" s="107">
        <v>1</v>
      </c>
      <c r="J136" s="107">
        <v>1</v>
      </c>
      <c r="K136" s="107">
        <v>1</v>
      </c>
    </row>
    <row r="137" spans="2:11">
      <c r="B137" s="106" t="s">
        <v>488</v>
      </c>
      <c r="C137" s="106"/>
      <c r="D137" s="107">
        <v>2</v>
      </c>
      <c r="E137" s="107">
        <v>2</v>
      </c>
      <c r="F137" s="107">
        <v>2</v>
      </c>
      <c r="G137" s="107">
        <v>2</v>
      </c>
      <c r="H137" s="107">
        <v>2</v>
      </c>
      <c r="I137" s="107">
        <v>2</v>
      </c>
      <c r="J137" s="107">
        <v>2</v>
      </c>
      <c r="K137" s="107">
        <v>2</v>
      </c>
    </row>
    <row r="138" spans="2:11">
      <c r="B138" s="106" t="s">
        <v>489</v>
      </c>
      <c r="C138" s="106"/>
      <c r="D138" s="107">
        <v>1</v>
      </c>
      <c r="E138" s="107">
        <v>1</v>
      </c>
      <c r="F138" s="107">
        <v>1</v>
      </c>
      <c r="G138" s="107">
        <v>1</v>
      </c>
      <c r="H138" s="107">
        <v>1</v>
      </c>
      <c r="I138" s="107">
        <v>1</v>
      </c>
      <c r="J138" s="107">
        <v>1</v>
      </c>
      <c r="K138" s="107">
        <v>1</v>
      </c>
    </row>
    <row r="139" spans="2:11">
      <c r="B139" s="106" t="s">
        <v>490</v>
      </c>
      <c r="C139" s="106"/>
      <c r="D139" s="107">
        <v>1</v>
      </c>
      <c r="E139" s="107">
        <v>1</v>
      </c>
      <c r="F139" s="107">
        <v>1</v>
      </c>
      <c r="G139" s="107">
        <v>1</v>
      </c>
      <c r="H139" s="107">
        <v>1</v>
      </c>
      <c r="I139" s="107">
        <v>1</v>
      </c>
      <c r="J139" s="107">
        <v>1</v>
      </c>
      <c r="K139" s="107">
        <v>1</v>
      </c>
    </row>
    <row r="140" spans="2:11">
      <c r="B140" s="106"/>
      <c r="C140" s="106"/>
      <c r="D140" s="107"/>
      <c r="E140" s="107"/>
      <c r="F140" s="107"/>
      <c r="G140" s="107"/>
      <c r="H140" s="107"/>
      <c r="I140" s="107"/>
      <c r="J140" s="107"/>
      <c r="K140" s="107"/>
    </row>
    <row r="141" spans="2:11">
      <c r="B141" s="108"/>
      <c r="C141" s="108"/>
      <c r="D141" s="109"/>
      <c r="E141" s="109"/>
      <c r="F141" s="109"/>
      <c r="G141" s="109"/>
      <c r="H141" s="109"/>
      <c r="I141" s="109"/>
      <c r="J141" s="109"/>
      <c r="K141" s="109"/>
    </row>
    <row r="142" spans="2:11">
      <c r="B142" s="106"/>
      <c r="C142" s="106"/>
      <c r="D142" s="107"/>
      <c r="E142" s="107"/>
      <c r="F142" s="107"/>
      <c r="G142" s="107"/>
      <c r="H142" s="107"/>
      <c r="I142" s="107"/>
      <c r="J142" s="107"/>
      <c r="K142" s="107"/>
    </row>
    <row r="143" spans="2:11">
      <c r="B143" s="110" t="s">
        <v>492</v>
      </c>
      <c r="C143" s="110"/>
      <c r="D143" s="107"/>
      <c r="E143" s="107"/>
      <c r="F143" s="107"/>
      <c r="G143" s="107"/>
      <c r="H143" s="107"/>
      <c r="I143" s="107"/>
      <c r="J143" s="107"/>
      <c r="K143" s="107"/>
    </row>
    <row r="144" spans="2:11">
      <c r="B144" s="106" t="s">
        <v>493</v>
      </c>
      <c r="C144" s="106"/>
      <c r="D144" s="107">
        <v>1</v>
      </c>
      <c r="E144" s="107">
        <v>1</v>
      </c>
      <c r="F144" s="107">
        <v>1</v>
      </c>
      <c r="G144" s="107">
        <v>1</v>
      </c>
      <c r="H144" s="107">
        <v>1</v>
      </c>
      <c r="I144" s="107">
        <v>1</v>
      </c>
      <c r="J144" s="107">
        <v>1</v>
      </c>
      <c r="K144" s="107">
        <v>1</v>
      </c>
    </row>
    <row r="145" spans="2:11">
      <c r="B145" s="106" t="s">
        <v>494</v>
      </c>
      <c r="C145" s="106"/>
      <c r="D145" s="107">
        <v>1</v>
      </c>
      <c r="E145" s="107">
        <v>1</v>
      </c>
      <c r="F145" s="107">
        <v>1</v>
      </c>
      <c r="G145" s="107">
        <v>1</v>
      </c>
      <c r="H145" s="107">
        <v>1</v>
      </c>
      <c r="I145" s="107">
        <v>1</v>
      </c>
      <c r="J145" s="107">
        <v>1</v>
      </c>
      <c r="K145" s="107">
        <v>1</v>
      </c>
    </row>
    <row r="146" spans="2:11">
      <c r="B146" s="106" t="s">
        <v>495</v>
      </c>
      <c r="C146" s="106"/>
      <c r="D146" s="107">
        <v>1</v>
      </c>
      <c r="E146" s="107">
        <v>1</v>
      </c>
      <c r="F146" s="107">
        <v>1</v>
      </c>
      <c r="G146" s="107">
        <v>1</v>
      </c>
      <c r="H146" s="107">
        <v>1</v>
      </c>
      <c r="I146" s="107">
        <v>1</v>
      </c>
      <c r="J146" s="107">
        <v>1</v>
      </c>
      <c r="K146" s="107">
        <v>1</v>
      </c>
    </row>
    <row r="147" spans="2:11">
      <c r="B147" s="106" t="s">
        <v>496</v>
      </c>
      <c r="C147" s="106"/>
      <c r="D147" s="107">
        <v>1</v>
      </c>
      <c r="E147" s="107">
        <v>1</v>
      </c>
      <c r="F147" s="107">
        <v>1</v>
      </c>
      <c r="G147" s="107">
        <v>1</v>
      </c>
      <c r="H147" s="107">
        <v>1</v>
      </c>
      <c r="I147" s="107">
        <v>1</v>
      </c>
      <c r="J147" s="107">
        <v>1</v>
      </c>
      <c r="K147" s="107">
        <v>1</v>
      </c>
    </row>
    <row r="148" spans="2:11">
      <c r="B148" s="106"/>
      <c r="C148" s="106"/>
      <c r="D148" s="107"/>
      <c r="E148" s="107"/>
      <c r="F148" s="107"/>
      <c r="G148" s="107"/>
      <c r="H148" s="107"/>
      <c r="I148" s="107"/>
      <c r="J148" s="107"/>
      <c r="K148" s="107"/>
    </row>
    <row r="149" spans="2:11">
      <c r="B149" s="108"/>
      <c r="C149" s="108"/>
      <c r="D149" s="109"/>
      <c r="E149" s="109"/>
      <c r="F149" s="109"/>
      <c r="G149" s="109"/>
      <c r="H149" s="109"/>
      <c r="I149" s="109"/>
      <c r="J149" s="109"/>
      <c r="K149" s="109"/>
    </row>
    <row r="150" spans="2:11">
      <c r="B150" s="106"/>
      <c r="C150" s="106"/>
      <c r="D150" s="107"/>
      <c r="E150" s="107"/>
      <c r="F150" s="107"/>
      <c r="G150" s="107"/>
      <c r="H150" s="107"/>
      <c r="I150" s="107"/>
      <c r="J150" s="107"/>
      <c r="K150" s="107"/>
    </row>
    <row r="151" spans="2:11">
      <c r="B151" s="110" t="s">
        <v>498</v>
      </c>
      <c r="C151" s="110"/>
      <c r="D151" s="107"/>
      <c r="E151" s="107"/>
      <c r="F151" s="107"/>
      <c r="G151" s="107"/>
      <c r="H151" s="107"/>
      <c r="I151" s="107"/>
      <c r="J151" s="107"/>
      <c r="K151" s="107"/>
    </row>
    <row r="152" spans="2:11">
      <c r="B152" s="111" t="s">
        <v>499</v>
      </c>
      <c r="C152" s="111"/>
      <c r="D152" s="112">
        <v>1</v>
      </c>
      <c r="E152" s="112">
        <v>1</v>
      </c>
      <c r="F152" s="112">
        <v>1</v>
      </c>
      <c r="G152" s="112">
        <v>1</v>
      </c>
      <c r="H152" s="112">
        <v>1</v>
      </c>
      <c r="I152" s="112">
        <v>1</v>
      </c>
      <c r="J152" s="112">
        <v>1</v>
      </c>
      <c r="K152" s="112">
        <v>1</v>
      </c>
    </row>
    <row r="153" spans="2:11">
      <c r="B153" s="111" t="s">
        <v>500</v>
      </c>
      <c r="C153" s="111"/>
      <c r="D153" s="112">
        <v>1</v>
      </c>
      <c r="E153" s="112">
        <v>1</v>
      </c>
      <c r="F153" s="112">
        <v>1</v>
      </c>
      <c r="G153" s="112">
        <v>1</v>
      </c>
      <c r="H153" s="112">
        <v>1</v>
      </c>
      <c r="I153" s="112">
        <v>1</v>
      </c>
      <c r="J153" s="112">
        <v>1</v>
      </c>
      <c r="K153" s="112">
        <v>1</v>
      </c>
    </row>
    <row r="154" spans="2:11">
      <c r="B154" s="111" t="s">
        <v>501</v>
      </c>
      <c r="C154" s="111"/>
      <c r="D154" s="112">
        <v>1</v>
      </c>
      <c r="E154" s="112">
        <v>1</v>
      </c>
      <c r="F154" s="112">
        <v>1</v>
      </c>
      <c r="G154" s="112">
        <v>1</v>
      </c>
      <c r="H154" s="112">
        <v>1</v>
      </c>
      <c r="I154" s="112">
        <v>1</v>
      </c>
      <c r="J154" s="112">
        <v>1</v>
      </c>
      <c r="K154" s="112">
        <v>1</v>
      </c>
    </row>
    <row r="155" spans="2:11">
      <c r="B155" s="111" t="s">
        <v>502</v>
      </c>
      <c r="C155" s="111"/>
      <c r="D155" s="112">
        <v>1</v>
      </c>
      <c r="E155" s="112">
        <v>1</v>
      </c>
      <c r="F155" s="112">
        <v>1</v>
      </c>
      <c r="G155" s="112">
        <v>1</v>
      </c>
      <c r="H155" s="112">
        <v>1</v>
      </c>
      <c r="I155" s="112">
        <v>1</v>
      </c>
      <c r="J155" s="112">
        <v>1</v>
      </c>
      <c r="K155" s="112">
        <v>1</v>
      </c>
    </row>
    <row r="156" spans="2:11">
      <c r="B156" s="111" t="s">
        <v>503</v>
      </c>
      <c r="C156" s="111"/>
      <c r="D156" s="112">
        <v>1</v>
      </c>
      <c r="E156" s="112">
        <v>1</v>
      </c>
      <c r="F156" s="112">
        <v>1</v>
      </c>
      <c r="G156" s="112">
        <v>1</v>
      </c>
      <c r="H156" s="112">
        <v>1</v>
      </c>
      <c r="I156" s="112">
        <v>1</v>
      </c>
      <c r="J156" s="112">
        <v>1</v>
      </c>
      <c r="K156" s="112">
        <v>1</v>
      </c>
    </row>
    <row r="157" spans="2:11">
      <c r="B157" s="111" t="s">
        <v>504</v>
      </c>
      <c r="C157" s="111"/>
      <c r="D157" s="112">
        <v>1</v>
      </c>
      <c r="E157" s="112">
        <v>1</v>
      </c>
      <c r="F157" s="112">
        <v>1</v>
      </c>
      <c r="G157" s="112">
        <v>1</v>
      </c>
      <c r="H157" s="112">
        <v>1</v>
      </c>
      <c r="I157" s="112">
        <v>1</v>
      </c>
      <c r="J157" s="112">
        <v>1</v>
      </c>
      <c r="K157" s="112">
        <v>1</v>
      </c>
    </row>
    <row r="158" spans="2:11">
      <c r="B158" s="111" t="s">
        <v>505</v>
      </c>
      <c r="C158" s="111"/>
      <c r="D158" s="112">
        <v>1</v>
      </c>
      <c r="E158" s="112">
        <v>1</v>
      </c>
      <c r="F158" s="112">
        <v>1</v>
      </c>
      <c r="G158" s="112">
        <v>1</v>
      </c>
      <c r="H158" s="112">
        <v>1</v>
      </c>
      <c r="I158" s="112">
        <v>1</v>
      </c>
      <c r="J158" s="112">
        <v>1</v>
      </c>
      <c r="K158" s="112">
        <v>1</v>
      </c>
    </row>
    <row r="160" spans="2:11">
      <c r="B160" s="108"/>
      <c r="C160" s="108"/>
      <c r="D160" s="109"/>
      <c r="E160" s="109"/>
      <c r="F160" s="109"/>
      <c r="G160" s="109"/>
      <c r="H160" s="109"/>
      <c r="I160" s="109"/>
      <c r="J160" s="109"/>
      <c r="K160" s="109"/>
    </row>
    <row r="161" spans="2:11">
      <c r="B161" s="106"/>
      <c r="C161" s="106"/>
      <c r="D161" s="107"/>
      <c r="E161" s="107"/>
      <c r="F161" s="107"/>
      <c r="G161" s="107"/>
      <c r="H161" s="107"/>
      <c r="I161" s="107"/>
      <c r="J161" s="107"/>
      <c r="K161" s="107"/>
    </row>
    <row r="162" spans="2:11">
      <c r="B162" s="126" t="s">
        <v>587</v>
      </c>
      <c r="C162" s="124"/>
      <c r="D162" s="125"/>
      <c r="E162" s="125"/>
      <c r="F162" s="125"/>
      <c r="G162" s="125"/>
      <c r="H162" s="125"/>
      <c r="I162" s="125"/>
      <c r="J162" s="125"/>
      <c r="K162" s="125"/>
    </row>
    <row r="163" spans="2:11">
      <c r="B163" s="105" t="s">
        <v>472</v>
      </c>
      <c r="C163" s="105"/>
      <c r="D163" s="102"/>
      <c r="E163" s="102"/>
      <c r="F163" s="102"/>
      <c r="G163" s="102"/>
      <c r="H163" s="102"/>
      <c r="I163" s="102"/>
      <c r="J163" s="102"/>
      <c r="K163" s="102"/>
    </row>
    <row r="164" spans="2:11">
      <c r="B164" s="106" t="s">
        <v>473</v>
      </c>
      <c r="C164" s="106" t="s">
        <v>578</v>
      </c>
      <c r="D164" s="288">
        <f t="shared" ref="D164:K173" si="35">D23*D122</f>
        <v>297532</v>
      </c>
      <c r="E164" s="288">
        <f t="shared" si="35"/>
        <v>4</v>
      </c>
      <c r="F164" s="288">
        <f t="shared" si="35"/>
        <v>0</v>
      </c>
      <c r="G164" s="288">
        <f t="shared" si="35"/>
        <v>0</v>
      </c>
      <c r="H164" s="288">
        <f t="shared" si="35"/>
        <v>0</v>
      </c>
      <c r="I164" s="288">
        <f t="shared" si="35"/>
        <v>0</v>
      </c>
      <c r="J164" s="288">
        <f t="shared" si="35"/>
        <v>0</v>
      </c>
      <c r="K164" s="288">
        <f t="shared" si="35"/>
        <v>0</v>
      </c>
    </row>
    <row r="165" spans="2:11">
      <c r="B165" s="106" t="s">
        <v>474</v>
      </c>
      <c r="C165" s="106" t="s">
        <v>578</v>
      </c>
      <c r="D165" s="288">
        <f t="shared" si="35"/>
        <v>486771</v>
      </c>
      <c r="E165" s="288">
        <f t="shared" si="35"/>
        <v>797421</v>
      </c>
      <c r="F165" s="288">
        <f t="shared" si="35"/>
        <v>809254.8465796659</v>
      </c>
      <c r="G165" s="288">
        <f t="shared" si="35"/>
        <v>819140.04898179008</v>
      </c>
      <c r="H165" s="288">
        <f t="shared" si="35"/>
        <v>828673.26012824359</v>
      </c>
      <c r="I165" s="288">
        <f t="shared" si="35"/>
        <v>837951.07285134576</v>
      </c>
      <c r="J165" s="288">
        <f t="shared" si="35"/>
        <v>848811.89232622739</v>
      </c>
      <c r="K165" s="288">
        <f t="shared" si="35"/>
        <v>861017.08089365298</v>
      </c>
    </row>
    <row r="166" spans="2:11">
      <c r="B166" s="106" t="s">
        <v>475</v>
      </c>
      <c r="C166" s="106" t="s">
        <v>688</v>
      </c>
      <c r="D166" s="288">
        <f t="shared" si="35"/>
        <v>5</v>
      </c>
      <c r="E166" s="288">
        <f t="shared" si="35"/>
        <v>0</v>
      </c>
      <c r="F166" s="288">
        <f t="shared" si="35"/>
        <v>0</v>
      </c>
      <c r="G166" s="288">
        <f t="shared" si="35"/>
        <v>0</v>
      </c>
      <c r="H166" s="288">
        <f t="shared" si="35"/>
        <v>0</v>
      </c>
      <c r="I166" s="288">
        <f t="shared" si="35"/>
        <v>0</v>
      </c>
      <c r="J166" s="288">
        <f t="shared" si="35"/>
        <v>0</v>
      </c>
      <c r="K166" s="288">
        <f t="shared" si="35"/>
        <v>0</v>
      </c>
    </row>
    <row r="167" spans="2:11">
      <c r="B167" s="106" t="s">
        <v>476</v>
      </c>
      <c r="C167" s="106" t="s">
        <v>688</v>
      </c>
      <c r="D167" s="288">
        <f t="shared" si="35"/>
        <v>2</v>
      </c>
      <c r="E167" s="288">
        <f t="shared" si="35"/>
        <v>6</v>
      </c>
      <c r="F167" s="288">
        <f t="shared" si="35"/>
        <v>7.0768399561977002</v>
      </c>
      <c r="G167" s="288">
        <f t="shared" si="35"/>
        <v>7.1632849069201123</v>
      </c>
      <c r="H167" s="288">
        <f t="shared" si="35"/>
        <v>7.2466517348572372</v>
      </c>
      <c r="I167" s="288">
        <f t="shared" si="35"/>
        <v>7.3277851331463815</v>
      </c>
      <c r="J167" s="288">
        <f t="shared" si="35"/>
        <v>7.422761742235279</v>
      </c>
      <c r="K167" s="288">
        <f t="shared" si="35"/>
        <v>7.5294947034179609</v>
      </c>
    </row>
    <row r="168" spans="2:11">
      <c r="B168" s="106" t="s">
        <v>477</v>
      </c>
      <c r="C168" s="106" t="s">
        <v>579</v>
      </c>
      <c r="D168" s="288">
        <f t="shared" si="35"/>
        <v>20334</v>
      </c>
      <c r="E168" s="288">
        <f t="shared" si="35"/>
        <v>19988</v>
      </c>
      <c r="F168" s="288">
        <f t="shared" si="35"/>
        <v>20094.181567055071</v>
      </c>
      <c r="G168" s="288">
        <f t="shared" si="35"/>
        <v>20339.635829992025</v>
      </c>
      <c r="H168" s="288">
        <f t="shared" si="35"/>
        <v>20576.349983146069</v>
      </c>
      <c r="I168" s="288">
        <f t="shared" si="35"/>
        <v>20806.722472345358</v>
      </c>
      <c r="J168" s="288">
        <f t="shared" si="35"/>
        <v>21076.401769809778</v>
      </c>
      <c r="K168" s="288">
        <f t="shared" si="35"/>
        <v>21379.462389305063</v>
      </c>
    </row>
    <row r="169" spans="2:11">
      <c r="B169" s="106" t="s">
        <v>478</v>
      </c>
      <c r="C169" s="106" t="s">
        <v>579</v>
      </c>
      <c r="D169" s="288">
        <f t="shared" si="35"/>
        <v>6288</v>
      </c>
      <c r="E169" s="288">
        <f t="shared" si="35"/>
        <v>6314</v>
      </c>
      <c r="F169" s="288">
        <f t="shared" si="35"/>
        <v>6391.3974575831235</v>
      </c>
      <c r="G169" s="288">
        <f t="shared" si="35"/>
        <v>6469.4695973641374</v>
      </c>
      <c r="H169" s="288">
        <f t="shared" si="35"/>
        <v>6544.7617525382093</v>
      </c>
      <c r="I169" s="288">
        <f t="shared" si="35"/>
        <v>6618.036801678777</v>
      </c>
      <c r="J169" s="288">
        <f t="shared" si="35"/>
        <v>6703.8142477730644</v>
      </c>
      <c r="K169" s="288">
        <f t="shared" si="35"/>
        <v>6800.2093592869096</v>
      </c>
    </row>
    <row r="170" spans="2:11">
      <c r="B170" s="106" t="s">
        <v>479</v>
      </c>
      <c r="C170" s="106" t="s">
        <v>580</v>
      </c>
      <c r="D170" s="288">
        <f t="shared" si="35"/>
        <v>11104</v>
      </c>
      <c r="E170" s="288">
        <f t="shared" si="35"/>
        <v>26276</v>
      </c>
      <c r="F170" s="288">
        <f t="shared" si="35"/>
        <v>29706.552181844745</v>
      </c>
      <c r="G170" s="288">
        <f t="shared" si="35"/>
        <v>30069.42338642008</v>
      </c>
      <c r="H170" s="288">
        <f t="shared" si="35"/>
        <v>30419.373511006434</v>
      </c>
      <c r="I170" s="288">
        <f t="shared" si="35"/>
        <v>30759.948336053323</v>
      </c>
      <c r="J170" s="288">
        <f t="shared" si="35"/>
        <v>31158.63300483449</v>
      </c>
      <c r="K170" s="288">
        <f t="shared" si="35"/>
        <v>31606.667480747623</v>
      </c>
    </row>
    <row r="171" spans="2:11">
      <c r="B171" s="106" t="s">
        <v>480</v>
      </c>
      <c r="C171" s="106" t="s">
        <v>580</v>
      </c>
      <c r="D171" s="288">
        <f t="shared" si="35"/>
        <v>0</v>
      </c>
      <c r="E171" s="288">
        <f t="shared" si="35"/>
        <v>2</v>
      </c>
      <c r="F171" s="288">
        <f t="shared" si="35"/>
        <v>2.0219542731993423</v>
      </c>
      <c r="G171" s="288">
        <f t="shared" si="35"/>
        <v>2.0466528305486031</v>
      </c>
      <c r="H171" s="288">
        <f t="shared" si="35"/>
        <v>2.0704719242449245</v>
      </c>
      <c r="I171" s="288">
        <f t="shared" si="35"/>
        <v>2.0936528951846802</v>
      </c>
      <c r="J171" s="288">
        <f t="shared" si="35"/>
        <v>2.1207890692100797</v>
      </c>
      <c r="K171" s="288">
        <f t="shared" si="35"/>
        <v>2.1512842009765603</v>
      </c>
    </row>
    <row r="172" spans="2:11">
      <c r="B172" s="106" t="s">
        <v>481</v>
      </c>
      <c r="C172" s="106" t="s">
        <v>581</v>
      </c>
      <c r="D172" s="288">
        <f t="shared" si="35"/>
        <v>41803</v>
      </c>
      <c r="E172" s="288">
        <f t="shared" si="35"/>
        <v>1</v>
      </c>
      <c r="F172" s="288">
        <f t="shared" si="35"/>
        <v>0</v>
      </c>
      <c r="G172" s="288">
        <f t="shared" si="35"/>
        <v>0</v>
      </c>
      <c r="H172" s="288">
        <f t="shared" si="35"/>
        <v>0</v>
      </c>
      <c r="I172" s="288">
        <f t="shared" si="35"/>
        <v>0</v>
      </c>
      <c r="J172" s="288">
        <f t="shared" si="35"/>
        <v>0</v>
      </c>
      <c r="K172" s="288">
        <f t="shared" si="35"/>
        <v>0</v>
      </c>
    </row>
    <row r="173" spans="2:11">
      <c r="B173" s="106" t="s">
        <v>482</v>
      </c>
      <c r="C173" s="106" t="s">
        <v>581</v>
      </c>
      <c r="D173" s="288">
        <f t="shared" si="35"/>
        <v>32137</v>
      </c>
      <c r="E173" s="288">
        <f t="shared" si="35"/>
        <v>76940</v>
      </c>
      <c r="F173" s="288">
        <f t="shared" si="35"/>
        <v>77511.037862828831</v>
      </c>
      <c r="G173" s="288">
        <f t="shared" si="35"/>
        <v>77821.333600231417</v>
      </c>
      <c r="H173" s="288">
        <f t="shared" si="35"/>
        <v>79759.084806877174</v>
      </c>
      <c r="I173" s="288">
        <f t="shared" si="35"/>
        <v>81394.146045418151</v>
      </c>
      <c r="J173" s="288">
        <f t="shared" si="35"/>
        <v>83217.374916835513</v>
      </c>
      <c r="K173" s="288">
        <f t="shared" si="35"/>
        <v>85206.270177347891</v>
      </c>
    </row>
    <row r="174" spans="2:11">
      <c r="B174" s="106" t="s">
        <v>483</v>
      </c>
      <c r="C174" s="106" t="s">
        <v>582</v>
      </c>
      <c r="D174" s="288">
        <f t="shared" ref="D174:K180" si="36">D33*D132</f>
        <v>90</v>
      </c>
      <c r="E174" s="288">
        <f t="shared" si="36"/>
        <v>94</v>
      </c>
      <c r="F174" s="288">
        <f t="shared" si="36"/>
        <v>92.736571361105348</v>
      </c>
      <c r="G174" s="288">
        <f t="shared" si="36"/>
        <v>93.107579325768953</v>
      </c>
      <c r="H174" s="288">
        <f t="shared" si="36"/>
        <v>95.425958050980597</v>
      </c>
      <c r="I174" s="288">
        <f t="shared" si="36"/>
        <v>97.3821901910257</v>
      </c>
      <c r="J174" s="288">
        <f t="shared" si="36"/>
        <v>99.563551251304673</v>
      </c>
      <c r="K174" s="288">
        <f t="shared" si="36"/>
        <v>101.94312012621086</v>
      </c>
    </row>
    <row r="175" spans="2:11">
      <c r="B175" s="106" t="s">
        <v>484</v>
      </c>
      <c r="C175" s="106" t="s">
        <v>582</v>
      </c>
      <c r="D175" s="288">
        <f t="shared" si="36"/>
        <v>42</v>
      </c>
      <c r="E175" s="288">
        <f t="shared" si="36"/>
        <v>40</v>
      </c>
      <c r="F175" s="288">
        <f t="shared" si="36"/>
        <v>36.288223576084711</v>
      </c>
      <c r="G175" s="288">
        <f t="shared" si="36"/>
        <v>36.433400605735699</v>
      </c>
      <c r="H175" s="288">
        <f t="shared" si="36"/>
        <v>37.340592280818512</v>
      </c>
      <c r="I175" s="288">
        <f t="shared" si="36"/>
        <v>38.10607442257529</v>
      </c>
      <c r="J175" s="288">
        <f t="shared" si="36"/>
        <v>38.959650489640978</v>
      </c>
      <c r="K175" s="288">
        <f t="shared" si="36"/>
        <v>39.890786136343401</v>
      </c>
    </row>
    <row r="176" spans="2:11">
      <c r="B176" s="106" t="s">
        <v>485</v>
      </c>
      <c r="C176" s="106" t="s">
        <v>583</v>
      </c>
      <c r="D176" s="288">
        <f t="shared" si="36"/>
        <v>460</v>
      </c>
      <c r="E176" s="288">
        <f t="shared" si="36"/>
        <v>802</v>
      </c>
      <c r="F176" s="288">
        <f t="shared" si="36"/>
        <v>917.2856515065854</v>
      </c>
      <c r="G176" s="288">
        <f t="shared" si="36"/>
        <v>920.95540420054067</v>
      </c>
      <c r="H176" s="288">
        <f t="shared" si="36"/>
        <v>943.88719376513404</v>
      </c>
      <c r="I176" s="288">
        <f t="shared" si="36"/>
        <v>963.23688123731927</v>
      </c>
      <c r="J176" s="288">
        <f t="shared" si="36"/>
        <v>984.81338737703516</v>
      </c>
      <c r="K176" s="288">
        <f t="shared" si="36"/>
        <v>1008.3504273353464</v>
      </c>
    </row>
    <row r="177" spans="2:11">
      <c r="B177" s="106" t="s">
        <v>486</v>
      </c>
      <c r="C177" s="106" t="s">
        <v>689</v>
      </c>
      <c r="D177" s="288">
        <f t="shared" si="36"/>
        <v>222</v>
      </c>
      <c r="E177" s="288">
        <f t="shared" si="36"/>
        <v>0</v>
      </c>
      <c r="F177" s="288">
        <f t="shared" si="36"/>
        <v>0</v>
      </c>
      <c r="G177" s="288">
        <f t="shared" si="36"/>
        <v>0</v>
      </c>
      <c r="H177" s="288">
        <f t="shared" si="36"/>
        <v>0</v>
      </c>
      <c r="I177" s="288">
        <f t="shared" si="36"/>
        <v>0</v>
      </c>
      <c r="J177" s="288">
        <f t="shared" si="36"/>
        <v>0</v>
      </c>
      <c r="K177" s="288">
        <f t="shared" si="36"/>
        <v>0</v>
      </c>
    </row>
    <row r="178" spans="2:11">
      <c r="B178" s="106" t="s">
        <v>487</v>
      </c>
      <c r="C178" s="106" t="s">
        <v>689</v>
      </c>
      <c r="D178" s="288">
        <f t="shared" si="36"/>
        <v>1129</v>
      </c>
      <c r="E178" s="288">
        <f t="shared" si="36"/>
        <v>1502</v>
      </c>
      <c r="F178" s="288">
        <f t="shared" si="36"/>
        <v>1522.700940369223</v>
      </c>
      <c r="G178" s="288">
        <f t="shared" si="36"/>
        <v>1536.0174529117489</v>
      </c>
      <c r="H178" s="288">
        <f t="shared" si="36"/>
        <v>1574.2642874892513</v>
      </c>
      <c r="I178" s="288">
        <f t="shared" si="36"/>
        <v>1606.5367053827808</v>
      </c>
      <c r="J178" s="288">
        <f t="shared" si="36"/>
        <v>1642.5231275833551</v>
      </c>
      <c r="K178" s="288">
        <f t="shared" si="36"/>
        <v>1681.7794303325973</v>
      </c>
    </row>
    <row r="179" spans="2:11">
      <c r="B179" s="106" t="s">
        <v>488</v>
      </c>
      <c r="C179" s="106" t="s">
        <v>692</v>
      </c>
      <c r="D179" s="288">
        <f t="shared" si="36"/>
        <v>6</v>
      </c>
      <c r="E179" s="288">
        <f t="shared" si="36"/>
        <v>8</v>
      </c>
      <c r="F179" s="288">
        <f t="shared" si="36"/>
        <v>11.935121357935294</v>
      </c>
      <c r="G179" s="288">
        <f t="shared" si="36"/>
        <v>12.039224387583706</v>
      </c>
      <c r="H179" s="288">
        <f t="shared" si="36"/>
        <v>12.33900107483454</v>
      </c>
      <c r="I179" s="288">
        <f t="shared" si="36"/>
        <v>12.591950596868648</v>
      </c>
      <c r="J179" s="288">
        <f t="shared" si="36"/>
        <v>12.874010290238505</v>
      </c>
      <c r="K179" s="288">
        <f t="shared" si="36"/>
        <v>13.181699136175206</v>
      </c>
    </row>
    <row r="180" spans="2:11">
      <c r="B180" s="106" t="s">
        <v>489</v>
      </c>
      <c r="C180" s="106" t="s">
        <v>690</v>
      </c>
      <c r="D180" s="288">
        <f t="shared" si="36"/>
        <v>387</v>
      </c>
      <c r="E180" s="288">
        <f t="shared" si="36"/>
        <v>377</v>
      </c>
      <c r="F180" s="288">
        <f t="shared" si="36"/>
        <v>372.97254243547792</v>
      </c>
      <c r="G180" s="288">
        <f t="shared" si="36"/>
        <v>376.22576211199083</v>
      </c>
      <c r="H180" s="288">
        <f t="shared" si="36"/>
        <v>385.59378358857936</v>
      </c>
      <c r="I180" s="288">
        <f t="shared" si="36"/>
        <v>393.4984561521452</v>
      </c>
      <c r="J180" s="288">
        <f t="shared" si="36"/>
        <v>402.31282156995326</v>
      </c>
      <c r="K180" s="288">
        <f t="shared" si="36"/>
        <v>411.92809800547514</v>
      </c>
    </row>
    <row r="181" spans="2:11">
      <c r="B181" s="106" t="s">
        <v>490</v>
      </c>
      <c r="C181" s="106" t="s">
        <v>691</v>
      </c>
      <c r="D181" s="288">
        <f t="shared" ref="D181:K181" si="37">D40*D139</f>
        <v>0</v>
      </c>
      <c r="E181" s="288">
        <f t="shared" si="37"/>
        <v>0</v>
      </c>
      <c r="F181" s="288">
        <f t="shared" si="37"/>
        <v>1</v>
      </c>
      <c r="G181" s="288">
        <f t="shared" si="37"/>
        <v>1</v>
      </c>
      <c r="H181" s="288">
        <f t="shared" si="37"/>
        <v>1</v>
      </c>
      <c r="I181" s="288">
        <f t="shared" si="37"/>
        <v>1</v>
      </c>
      <c r="J181" s="288">
        <f t="shared" si="37"/>
        <v>1</v>
      </c>
      <c r="K181" s="288">
        <f t="shared" si="37"/>
        <v>1</v>
      </c>
    </row>
    <row r="182" spans="2:11">
      <c r="B182" s="106"/>
      <c r="C182" s="106"/>
      <c r="D182" s="288"/>
      <c r="E182" s="288"/>
      <c r="F182" s="288"/>
      <c r="G182" s="288"/>
      <c r="H182" s="288"/>
      <c r="I182" s="288"/>
      <c r="J182" s="288"/>
      <c r="K182" s="288"/>
    </row>
    <row r="183" spans="2:11">
      <c r="B183" s="108" t="s">
        <v>491</v>
      </c>
      <c r="C183" s="108"/>
      <c r="D183" s="290">
        <f>SUM(D164:D181)</f>
        <v>898312</v>
      </c>
      <c r="E183" s="290">
        <f>SUM(E164:E181)</f>
        <v>929775</v>
      </c>
      <c r="F183" s="290">
        <f t="shared" ref="F183:K183" si="38">SUM(F164:F181)</f>
        <v>945922.03349381348</v>
      </c>
      <c r="G183" s="290">
        <f t="shared" si="38"/>
        <v>956824.90015707863</v>
      </c>
      <c r="H183" s="290">
        <f t="shared" si="38"/>
        <v>969031.99812172027</v>
      </c>
      <c r="I183" s="290">
        <f t="shared" si="38"/>
        <v>980651.70020285249</v>
      </c>
      <c r="J183" s="290">
        <f t="shared" si="38"/>
        <v>994159.70636485319</v>
      </c>
      <c r="K183" s="290">
        <f t="shared" si="38"/>
        <v>1009277.4446403171</v>
      </c>
    </row>
    <row r="184" spans="2:11">
      <c r="B184" s="106"/>
      <c r="C184" s="106"/>
      <c r="D184" s="288"/>
      <c r="E184" s="288"/>
      <c r="F184" s="288"/>
      <c r="G184" s="288"/>
      <c r="H184" s="288"/>
      <c r="I184" s="288"/>
      <c r="J184" s="288"/>
      <c r="K184" s="288"/>
    </row>
    <row r="185" spans="2:11">
      <c r="B185" s="110" t="s">
        <v>492</v>
      </c>
      <c r="C185" s="110"/>
      <c r="D185" s="288"/>
      <c r="E185" s="288"/>
      <c r="F185" s="288"/>
      <c r="G185" s="288"/>
      <c r="H185" s="288"/>
      <c r="I185" s="288"/>
      <c r="J185" s="288"/>
      <c r="K185" s="288"/>
    </row>
    <row r="186" spans="2:11">
      <c r="B186" s="106" t="s">
        <v>493</v>
      </c>
      <c r="C186" s="106" t="s">
        <v>516</v>
      </c>
      <c r="D186" s="288">
        <f t="shared" ref="D186:K189" si="39">D45*D144</f>
        <v>99822</v>
      </c>
      <c r="E186" s="288">
        <f t="shared" si="39"/>
        <v>0</v>
      </c>
      <c r="F186" s="288">
        <f t="shared" si="39"/>
        <v>0</v>
      </c>
      <c r="G186" s="288">
        <f t="shared" si="39"/>
        <v>0</v>
      </c>
      <c r="H186" s="288">
        <f t="shared" si="39"/>
        <v>0</v>
      </c>
      <c r="I186" s="288">
        <f t="shared" si="39"/>
        <v>0</v>
      </c>
      <c r="J186" s="288">
        <f t="shared" si="39"/>
        <v>0</v>
      </c>
      <c r="K186" s="288">
        <f t="shared" si="39"/>
        <v>0</v>
      </c>
    </row>
    <row r="187" spans="2:11">
      <c r="B187" s="106" t="s">
        <v>494</v>
      </c>
      <c r="C187" s="106" t="s">
        <v>516</v>
      </c>
      <c r="D187" s="288">
        <f t="shared" si="39"/>
        <v>136510</v>
      </c>
      <c r="E187" s="288">
        <f t="shared" si="39"/>
        <v>239545</v>
      </c>
      <c r="F187" s="288">
        <f t="shared" si="39"/>
        <v>235731.30734825751</v>
      </c>
      <c r="G187" s="288">
        <f t="shared" si="39"/>
        <v>232195.33773803365</v>
      </c>
      <c r="H187" s="288">
        <f t="shared" si="39"/>
        <v>228015.82165874905</v>
      </c>
      <c r="I187" s="288">
        <f t="shared" si="39"/>
        <v>223455.50522557407</v>
      </c>
      <c r="J187" s="288">
        <f t="shared" si="39"/>
        <v>218539.48411061143</v>
      </c>
      <c r="K187" s="288">
        <f t="shared" si="39"/>
        <v>213075.99700784613</v>
      </c>
    </row>
    <row r="188" spans="2:11">
      <c r="B188" s="106" t="s">
        <v>495</v>
      </c>
      <c r="C188" s="106" t="s">
        <v>516</v>
      </c>
      <c r="D188" s="288">
        <f t="shared" si="39"/>
        <v>38682</v>
      </c>
      <c r="E188" s="288">
        <f t="shared" si="39"/>
        <v>1</v>
      </c>
      <c r="F188" s="288">
        <f t="shared" si="39"/>
        <v>0</v>
      </c>
      <c r="G188" s="288">
        <f t="shared" si="39"/>
        <v>0</v>
      </c>
      <c r="H188" s="288">
        <f t="shared" si="39"/>
        <v>0</v>
      </c>
      <c r="I188" s="288">
        <f t="shared" si="39"/>
        <v>0</v>
      </c>
      <c r="J188" s="288">
        <f t="shared" si="39"/>
        <v>0</v>
      </c>
      <c r="K188" s="288">
        <f t="shared" si="39"/>
        <v>0</v>
      </c>
    </row>
    <row r="189" spans="2:11">
      <c r="B189" s="106" t="s">
        <v>496</v>
      </c>
      <c r="C189" s="106" t="s">
        <v>516</v>
      </c>
      <c r="D189" s="288">
        <f t="shared" si="39"/>
        <v>63861</v>
      </c>
      <c r="E189" s="288">
        <f t="shared" si="39"/>
        <v>103519</v>
      </c>
      <c r="F189" s="288">
        <f t="shared" si="39"/>
        <v>102187.71765174253</v>
      </c>
      <c r="G189" s="288">
        <f t="shared" si="39"/>
        <v>100654.90188696639</v>
      </c>
      <c r="H189" s="288">
        <f t="shared" si="39"/>
        <v>98843.113653000997</v>
      </c>
      <c r="I189" s="288">
        <f t="shared" si="39"/>
        <v>96866.251379940979</v>
      </c>
      <c r="J189" s="288">
        <f t="shared" si="39"/>
        <v>94735.193849582283</v>
      </c>
      <c r="K189" s="288">
        <f t="shared" si="39"/>
        <v>92366.814003342733</v>
      </c>
    </row>
    <row r="190" spans="2:11">
      <c r="B190" s="106"/>
      <c r="C190" s="106"/>
      <c r="D190" s="288"/>
      <c r="E190" s="288"/>
      <c r="F190" s="288"/>
      <c r="G190" s="288"/>
      <c r="H190" s="288"/>
      <c r="I190" s="288"/>
      <c r="J190" s="288"/>
      <c r="K190" s="288"/>
    </row>
    <row r="191" spans="2:11">
      <c r="B191" s="108" t="s">
        <v>497</v>
      </c>
      <c r="C191" s="108"/>
      <c r="D191" s="290">
        <f>SUM(D186:D189)</f>
        <v>338875</v>
      </c>
      <c r="E191" s="290">
        <f>SUM(E186:E189)</f>
        <v>343065</v>
      </c>
      <c r="F191" s="290">
        <f t="shared" ref="F191:K191" si="40">SUM(F186:F189)</f>
        <v>337919.02500000002</v>
      </c>
      <c r="G191" s="290">
        <f t="shared" si="40"/>
        <v>332850.23962500005</v>
      </c>
      <c r="H191" s="290">
        <f t="shared" si="40"/>
        <v>326858.93531175004</v>
      </c>
      <c r="I191" s="290">
        <f t="shared" si="40"/>
        <v>320321.75660551502</v>
      </c>
      <c r="J191" s="290">
        <f t="shared" si="40"/>
        <v>313274.67796019372</v>
      </c>
      <c r="K191" s="290">
        <f t="shared" si="40"/>
        <v>305442.8110111889</v>
      </c>
    </row>
    <row r="192" spans="2:11">
      <c r="B192" s="106"/>
      <c r="C192" s="121"/>
      <c r="D192" s="288"/>
      <c r="E192" s="288"/>
      <c r="F192" s="288"/>
      <c r="G192" s="288"/>
      <c r="H192" s="288"/>
      <c r="I192" s="288"/>
      <c r="J192" s="288"/>
      <c r="K192" s="288"/>
    </row>
    <row r="193" spans="2:11">
      <c r="B193" s="110" t="s">
        <v>498</v>
      </c>
      <c r="C193" s="106"/>
      <c r="D193" s="288"/>
      <c r="E193" s="288"/>
      <c r="F193" s="288"/>
      <c r="G193" s="288"/>
      <c r="H193" s="288"/>
      <c r="I193" s="288"/>
      <c r="J193" s="288"/>
      <c r="K193" s="288"/>
    </row>
    <row r="194" spans="2:11">
      <c r="B194" s="111" t="s">
        <v>499</v>
      </c>
      <c r="C194" s="106" t="s">
        <v>584</v>
      </c>
      <c r="D194" s="288">
        <f t="shared" ref="D194:K200" si="41">D54*D152</f>
        <v>36213</v>
      </c>
      <c r="E194" s="288">
        <f t="shared" si="41"/>
        <v>36085</v>
      </c>
      <c r="F194" s="288">
        <f t="shared" si="41"/>
        <v>36031</v>
      </c>
      <c r="G194" s="288">
        <f t="shared" si="41"/>
        <v>36012</v>
      </c>
      <c r="H194" s="288">
        <f t="shared" si="41"/>
        <v>36012</v>
      </c>
      <c r="I194" s="288">
        <f t="shared" si="41"/>
        <v>0</v>
      </c>
      <c r="J194" s="288">
        <f t="shared" si="41"/>
        <v>0</v>
      </c>
      <c r="K194" s="288">
        <f t="shared" si="41"/>
        <v>0</v>
      </c>
    </row>
    <row r="195" spans="2:11">
      <c r="B195" s="111" t="s">
        <v>500</v>
      </c>
      <c r="C195" s="111" t="s">
        <v>584</v>
      </c>
      <c r="D195" s="288">
        <f t="shared" si="41"/>
        <v>6847</v>
      </c>
      <c r="E195" s="288">
        <f t="shared" si="41"/>
        <v>7089</v>
      </c>
      <c r="F195" s="288">
        <f t="shared" si="41"/>
        <v>7133</v>
      </c>
      <c r="G195" s="288">
        <f t="shared" si="41"/>
        <v>7143</v>
      </c>
      <c r="H195" s="288">
        <f t="shared" si="41"/>
        <v>7143</v>
      </c>
      <c r="I195" s="288">
        <f t="shared" si="41"/>
        <v>0</v>
      </c>
      <c r="J195" s="288">
        <f t="shared" si="41"/>
        <v>0</v>
      </c>
      <c r="K195" s="288">
        <f t="shared" si="41"/>
        <v>0</v>
      </c>
    </row>
    <row r="196" spans="2:11">
      <c r="B196" s="111" t="s">
        <v>501</v>
      </c>
      <c r="C196" s="111" t="s">
        <v>584</v>
      </c>
      <c r="D196" s="288">
        <f t="shared" si="41"/>
        <v>10</v>
      </c>
      <c r="E196" s="288">
        <f t="shared" si="41"/>
        <v>13</v>
      </c>
      <c r="F196" s="288">
        <f t="shared" si="41"/>
        <v>16</v>
      </c>
      <c r="G196" s="288">
        <f t="shared" si="41"/>
        <v>17</v>
      </c>
      <c r="H196" s="288">
        <f t="shared" si="41"/>
        <v>17</v>
      </c>
      <c r="I196" s="288">
        <f t="shared" si="41"/>
        <v>0</v>
      </c>
      <c r="J196" s="288">
        <f t="shared" si="41"/>
        <v>0</v>
      </c>
      <c r="K196" s="288">
        <f t="shared" si="41"/>
        <v>0</v>
      </c>
    </row>
    <row r="197" spans="2:11">
      <c r="B197" s="111" t="s">
        <v>502</v>
      </c>
      <c r="C197" s="111" t="s">
        <v>584</v>
      </c>
      <c r="D197" s="288">
        <f t="shared" si="41"/>
        <v>166</v>
      </c>
      <c r="E197" s="288">
        <f t="shared" si="41"/>
        <v>303</v>
      </c>
      <c r="F197" s="288">
        <f t="shared" si="41"/>
        <v>304</v>
      </c>
      <c r="G197" s="288">
        <f t="shared" si="41"/>
        <v>306</v>
      </c>
      <c r="H197" s="288">
        <f t="shared" si="41"/>
        <v>306</v>
      </c>
      <c r="I197" s="288">
        <f t="shared" si="41"/>
        <v>0</v>
      </c>
      <c r="J197" s="288">
        <f t="shared" si="41"/>
        <v>0</v>
      </c>
      <c r="K197" s="288">
        <f t="shared" si="41"/>
        <v>0</v>
      </c>
    </row>
    <row r="198" spans="2:11">
      <c r="B198" s="111" t="s">
        <v>503</v>
      </c>
      <c r="C198" s="111" t="s">
        <v>584</v>
      </c>
      <c r="D198" s="288">
        <f t="shared" si="41"/>
        <v>55</v>
      </c>
      <c r="E198" s="288">
        <f t="shared" si="41"/>
        <v>62</v>
      </c>
      <c r="F198" s="288">
        <f t="shared" si="41"/>
        <v>59</v>
      </c>
      <c r="G198" s="288">
        <f t="shared" si="41"/>
        <v>59</v>
      </c>
      <c r="H198" s="288">
        <f t="shared" si="41"/>
        <v>59</v>
      </c>
      <c r="I198" s="288">
        <f t="shared" si="41"/>
        <v>59</v>
      </c>
      <c r="J198" s="288">
        <f t="shared" si="41"/>
        <v>59</v>
      </c>
      <c r="K198" s="288">
        <f t="shared" si="41"/>
        <v>59</v>
      </c>
    </row>
    <row r="199" spans="2:11">
      <c r="B199" s="111" t="s">
        <v>504</v>
      </c>
      <c r="C199" s="111" t="s">
        <v>584</v>
      </c>
      <c r="D199" s="288">
        <f t="shared" si="41"/>
        <v>5205</v>
      </c>
      <c r="E199" s="288">
        <f t="shared" si="41"/>
        <v>13778</v>
      </c>
      <c r="F199" s="288">
        <f t="shared" si="41"/>
        <v>15281</v>
      </c>
      <c r="G199" s="288">
        <f t="shared" si="41"/>
        <v>19481</v>
      </c>
      <c r="H199" s="288">
        <f t="shared" si="41"/>
        <v>23681</v>
      </c>
      <c r="I199" s="288">
        <f t="shared" si="41"/>
        <v>71359</v>
      </c>
      <c r="J199" s="288">
        <f t="shared" si="41"/>
        <v>75559</v>
      </c>
      <c r="K199" s="288">
        <f t="shared" si="41"/>
        <v>79759</v>
      </c>
    </row>
    <row r="200" spans="2:11">
      <c r="B200" s="111" t="s">
        <v>505</v>
      </c>
      <c r="C200" s="111" t="s">
        <v>584</v>
      </c>
      <c r="D200" s="288">
        <f t="shared" si="41"/>
        <v>3353</v>
      </c>
      <c r="E200" s="288">
        <f t="shared" si="41"/>
        <v>3269</v>
      </c>
      <c r="F200" s="288">
        <f t="shared" si="41"/>
        <v>3262</v>
      </c>
      <c r="G200" s="288">
        <f t="shared" si="41"/>
        <v>3262</v>
      </c>
      <c r="H200" s="288">
        <f t="shared" si="41"/>
        <v>3262</v>
      </c>
      <c r="I200" s="288">
        <f t="shared" si="41"/>
        <v>3262</v>
      </c>
      <c r="J200" s="288">
        <f t="shared" si="41"/>
        <v>3262</v>
      </c>
      <c r="K200" s="288">
        <f t="shared" si="41"/>
        <v>3262</v>
      </c>
    </row>
    <row r="201" spans="2:11">
      <c r="C201" s="111"/>
      <c r="D201" s="294"/>
      <c r="E201" s="294"/>
      <c r="F201" s="294"/>
      <c r="G201" s="294"/>
      <c r="H201" s="294"/>
      <c r="I201" s="294"/>
      <c r="J201" s="294"/>
      <c r="K201" s="294"/>
    </row>
    <row r="202" spans="2:11">
      <c r="B202" s="108" t="s">
        <v>506</v>
      </c>
      <c r="C202" s="108"/>
      <c r="D202" s="290">
        <f>SUM(D194:D200)</f>
        <v>51849</v>
      </c>
      <c r="E202" s="290">
        <f>SUM(E194:E200)</f>
        <v>60599</v>
      </c>
      <c r="F202" s="290">
        <f t="shared" ref="F202:K202" si="42">SUM(F194:F200)</f>
        <v>62086</v>
      </c>
      <c r="G202" s="290">
        <f t="shared" si="42"/>
        <v>66280</v>
      </c>
      <c r="H202" s="290">
        <f t="shared" si="42"/>
        <v>70480</v>
      </c>
      <c r="I202" s="290">
        <f t="shared" si="42"/>
        <v>74680</v>
      </c>
      <c r="J202" s="290">
        <f t="shared" si="42"/>
        <v>78880</v>
      </c>
      <c r="K202" s="290">
        <f t="shared" si="42"/>
        <v>83080</v>
      </c>
    </row>
    <row r="203" spans="2:11">
      <c r="B203" s="106"/>
      <c r="C203" s="106"/>
      <c r="D203" s="288"/>
      <c r="E203" s="288"/>
      <c r="F203" s="288"/>
      <c r="G203" s="288"/>
      <c r="H203" s="288"/>
      <c r="I203" s="288"/>
      <c r="J203" s="288"/>
      <c r="K203" s="288"/>
    </row>
    <row r="204" spans="2:11" ht="13.5" thickBot="1">
      <c r="B204" s="114" t="s">
        <v>512</v>
      </c>
      <c r="C204" s="114"/>
      <c r="D204" s="296">
        <f>SUM(D202,D191,D183)</f>
        <v>1289036</v>
      </c>
      <c r="E204" s="296">
        <f>SUM(E202,E191,E183)</f>
        <v>1333439</v>
      </c>
      <c r="F204" s="296">
        <f t="shared" ref="F204:K204" si="43">SUM(F202,F191,F183)</f>
        <v>1345927.0584938135</v>
      </c>
      <c r="G204" s="296">
        <f t="shared" si="43"/>
        <v>1355955.1397820786</v>
      </c>
      <c r="H204" s="296">
        <f t="shared" si="43"/>
        <v>1366370.9334334703</v>
      </c>
      <c r="I204" s="296">
        <f t="shared" si="43"/>
        <v>1375653.4568083675</v>
      </c>
      <c r="J204" s="296">
        <f t="shared" si="43"/>
        <v>1386314.384325047</v>
      </c>
      <c r="K204" s="296">
        <f t="shared" si="43"/>
        <v>1397800.2556515061</v>
      </c>
    </row>
    <row r="205" spans="2:11">
      <c r="D205" s="294"/>
      <c r="E205" s="294"/>
      <c r="F205" s="297">
        <f>(F204-E204)/E204</f>
        <v>9.3653016702027608E-3</v>
      </c>
      <c r="G205" s="297">
        <f t="shared" ref="G205:K205" si="44">(G204-F204)/F204</f>
        <v>7.4506870375926531E-3</v>
      </c>
      <c r="H205" s="297">
        <f t="shared" si="44"/>
        <v>7.681517880499881E-3</v>
      </c>
      <c r="I205" s="297">
        <f t="shared" si="44"/>
        <v>6.7935603339948887E-3</v>
      </c>
      <c r="J205" s="297">
        <f t="shared" si="44"/>
        <v>7.7497188437368279E-3</v>
      </c>
      <c r="K205" s="297">
        <f t="shared" si="44"/>
        <v>8.285185132845041E-3</v>
      </c>
    </row>
    <row r="206" spans="2:11">
      <c r="D206" s="294"/>
      <c r="E206" s="294"/>
      <c r="F206" s="294"/>
      <c r="G206" s="294"/>
      <c r="H206" s="294"/>
      <c r="I206" s="294"/>
      <c r="J206" s="294"/>
      <c r="K206" s="294"/>
    </row>
    <row r="207" spans="2:11" ht="13.5" thickBot="1">
      <c r="B207" s="114" t="s">
        <v>513</v>
      </c>
      <c r="C207" s="114"/>
      <c r="D207" s="298"/>
      <c r="E207" s="296">
        <f>SUM(D204:E204)/2</f>
        <v>1311237.5</v>
      </c>
      <c r="F207" s="296">
        <f>SUM(E204:F204)/2</f>
        <v>1339683.0292469067</v>
      </c>
      <c r="G207" s="296">
        <f t="shared" ref="G207:K207" si="45">SUM(F204:G204)/2</f>
        <v>1350941.099137946</v>
      </c>
      <c r="H207" s="296">
        <f t="shared" si="45"/>
        <v>1361163.0366077744</v>
      </c>
      <c r="I207" s="296">
        <f t="shared" si="45"/>
        <v>1371012.195120919</v>
      </c>
      <c r="J207" s="296">
        <f t="shared" si="45"/>
        <v>1380983.9205667074</v>
      </c>
      <c r="K207" s="296">
        <f t="shared" si="45"/>
        <v>1392057.3199882766</v>
      </c>
    </row>
    <row r="208" spans="2:11">
      <c r="D208" s="294"/>
      <c r="E208" s="294"/>
      <c r="F208" s="294"/>
      <c r="G208" s="294"/>
      <c r="H208" s="294"/>
      <c r="I208" s="294"/>
      <c r="J208" s="294"/>
      <c r="K208" s="294"/>
    </row>
    <row r="209" spans="2:11">
      <c r="B209" s="126" t="s">
        <v>513</v>
      </c>
      <c r="C209" s="124"/>
      <c r="D209" s="299"/>
      <c r="E209" s="299"/>
      <c r="F209" s="299"/>
      <c r="G209" s="299"/>
      <c r="H209" s="299"/>
      <c r="I209" s="299"/>
      <c r="J209" s="299"/>
      <c r="K209" s="299"/>
    </row>
    <row r="210" spans="2:11">
      <c r="B210" s="105" t="s">
        <v>472</v>
      </c>
      <c r="C210" s="105"/>
      <c r="D210" s="300"/>
      <c r="E210" s="300"/>
      <c r="F210" s="300"/>
      <c r="G210" s="300"/>
      <c r="H210" s="300"/>
      <c r="I210" s="300"/>
      <c r="J210" s="300"/>
      <c r="K210" s="300"/>
    </row>
    <row r="211" spans="2:11">
      <c r="B211" s="106" t="s">
        <v>473</v>
      </c>
      <c r="C211" s="106" t="s">
        <v>578</v>
      </c>
      <c r="D211" s="293"/>
      <c r="E211" s="288">
        <f t="shared" ref="E211:K211" si="46">AVERAGE(D164:E164)</f>
        <v>148768</v>
      </c>
      <c r="F211" s="288">
        <f t="shared" si="46"/>
        <v>2</v>
      </c>
      <c r="G211" s="288">
        <f t="shared" si="46"/>
        <v>0</v>
      </c>
      <c r="H211" s="288">
        <f t="shared" si="46"/>
        <v>0</v>
      </c>
      <c r="I211" s="288">
        <f t="shared" si="46"/>
        <v>0</v>
      </c>
      <c r="J211" s="288">
        <f t="shared" si="46"/>
        <v>0</v>
      </c>
      <c r="K211" s="288">
        <f t="shared" si="46"/>
        <v>0</v>
      </c>
    </row>
    <row r="212" spans="2:11">
      <c r="B212" s="106" t="s">
        <v>474</v>
      </c>
      <c r="C212" s="106" t="s">
        <v>578</v>
      </c>
      <c r="D212" s="293"/>
      <c r="E212" s="288">
        <f t="shared" ref="E212" si="47">AVERAGE(D165:E165)</f>
        <v>642096</v>
      </c>
      <c r="F212" s="288">
        <f t="shared" ref="F212:G228" si="48">AVERAGE(E165:F165)</f>
        <v>803337.92328983289</v>
      </c>
      <c r="G212" s="288">
        <f t="shared" si="48"/>
        <v>814197.44778072799</v>
      </c>
      <c r="H212" s="288">
        <f t="shared" ref="H212:K212" si="49">AVERAGE(G165:H165)</f>
        <v>823906.6545550169</v>
      </c>
      <c r="I212" s="288">
        <f t="shared" si="49"/>
        <v>833312.16648979462</v>
      </c>
      <c r="J212" s="288">
        <f t="shared" si="49"/>
        <v>843381.48258878663</v>
      </c>
      <c r="K212" s="288">
        <f t="shared" si="49"/>
        <v>854914.48660994018</v>
      </c>
    </row>
    <row r="213" spans="2:11">
      <c r="B213" s="106" t="s">
        <v>475</v>
      </c>
      <c r="C213" s="106" t="s">
        <v>688</v>
      </c>
      <c r="D213" s="293"/>
      <c r="E213" s="288">
        <f t="shared" ref="E213" si="50">AVERAGE(D166:E166)</f>
        <v>2.5</v>
      </c>
      <c r="F213" s="288">
        <f t="shared" si="48"/>
        <v>0</v>
      </c>
      <c r="G213" s="288">
        <f t="shared" si="48"/>
        <v>0</v>
      </c>
      <c r="H213" s="288">
        <f t="shared" ref="H213:K213" si="51">AVERAGE(G166:H166)</f>
        <v>0</v>
      </c>
      <c r="I213" s="288">
        <f t="shared" si="51"/>
        <v>0</v>
      </c>
      <c r="J213" s="288">
        <f t="shared" si="51"/>
        <v>0</v>
      </c>
      <c r="K213" s="288">
        <f t="shared" si="51"/>
        <v>0</v>
      </c>
    </row>
    <row r="214" spans="2:11">
      <c r="B214" s="106" t="s">
        <v>476</v>
      </c>
      <c r="C214" s="106" t="s">
        <v>688</v>
      </c>
      <c r="D214" s="293"/>
      <c r="E214" s="288">
        <f t="shared" ref="E214" si="52">AVERAGE(D167:E167)</f>
        <v>4</v>
      </c>
      <c r="F214" s="288">
        <f t="shared" si="48"/>
        <v>6.5384199780988501</v>
      </c>
      <c r="G214" s="288">
        <f t="shared" si="48"/>
        <v>7.1200624315589067</v>
      </c>
      <c r="H214" s="288">
        <f t="shared" ref="H214:K214" si="53">AVERAGE(G167:H167)</f>
        <v>7.2049683208886748</v>
      </c>
      <c r="I214" s="288">
        <f t="shared" si="53"/>
        <v>7.2872184340018098</v>
      </c>
      <c r="J214" s="288">
        <f t="shared" si="53"/>
        <v>7.3752734376908302</v>
      </c>
      <c r="K214" s="288">
        <f t="shared" si="53"/>
        <v>7.4761282228266204</v>
      </c>
    </row>
    <row r="215" spans="2:11">
      <c r="B215" s="106" t="s">
        <v>477</v>
      </c>
      <c r="C215" s="106" t="s">
        <v>579</v>
      </c>
      <c r="D215" s="293"/>
      <c r="E215" s="288">
        <f t="shared" ref="E215" si="54">AVERAGE(D168:E168)</f>
        <v>20161</v>
      </c>
      <c r="F215" s="288">
        <f t="shared" si="48"/>
        <v>20041.090783527536</v>
      </c>
      <c r="G215" s="288">
        <f t="shared" si="48"/>
        <v>20216.908698523548</v>
      </c>
      <c r="H215" s="288">
        <f t="shared" ref="H215:K215" si="55">AVERAGE(G168:H168)</f>
        <v>20457.992906569045</v>
      </c>
      <c r="I215" s="288">
        <f t="shared" si="55"/>
        <v>20691.536227745713</v>
      </c>
      <c r="J215" s="288">
        <f t="shared" si="55"/>
        <v>20941.562121077568</v>
      </c>
      <c r="K215" s="288">
        <f t="shared" si="55"/>
        <v>21227.93207955742</v>
      </c>
    </row>
    <row r="216" spans="2:11">
      <c r="B216" s="106" t="s">
        <v>478</v>
      </c>
      <c r="C216" s="106" t="s">
        <v>579</v>
      </c>
      <c r="D216" s="293"/>
      <c r="E216" s="288">
        <f t="shared" ref="E216" si="56">AVERAGE(D169:E169)</f>
        <v>6301</v>
      </c>
      <c r="F216" s="288">
        <f t="shared" si="48"/>
        <v>6352.6987287915617</v>
      </c>
      <c r="G216" s="288">
        <f t="shared" si="48"/>
        <v>6430.4335274736304</v>
      </c>
      <c r="H216" s="288">
        <f t="shared" ref="H216:K216" si="57">AVERAGE(G169:H169)</f>
        <v>6507.1156749511738</v>
      </c>
      <c r="I216" s="288">
        <f t="shared" si="57"/>
        <v>6581.3992771084932</v>
      </c>
      <c r="J216" s="288">
        <f t="shared" si="57"/>
        <v>6660.9255247259207</v>
      </c>
      <c r="K216" s="288">
        <f t="shared" si="57"/>
        <v>6752.0118035299874</v>
      </c>
    </row>
    <row r="217" spans="2:11">
      <c r="B217" s="106" t="s">
        <v>479</v>
      </c>
      <c r="C217" s="106" t="s">
        <v>580</v>
      </c>
      <c r="D217" s="293"/>
      <c r="E217" s="288">
        <f t="shared" ref="E217" si="58">AVERAGE(D170:E170)</f>
        <v>18690</v>
      </c>
      <c r="F217" s="288">
        <f t="shared" si="48"/>
        <v>27991.276090922373</v>
      </c>
      <c r="G217" s="288">
        <f t="shared" si="48"/>
        <v>29887.987784132412</v>
      </c>
      <c r="H217" s="288">
        <f t="shared" ref="H217:K217" si="59">AVERAGE(G170:H170)</f>
        <v>30244.398448713255</v>
      </c>
      <c r="I217" s="288">
        <f t="shared" si="59"/>
        <v>30589.660923529878</v>
      </c>
      <c r="J217" s="288">
        <f t="shared" si="59"/>
        <v>30959.290670443908</v>
      </c>
      <c r="K217" s="288">
        <f t="shared" si="59"/>
        <v>31382.650242791056</v>
      </c>
    </row>
    <row r="218" spans="2:11">
      <c r="B218" s="106" t="s">
        <v>480</v>
      </c>
      <c r="C218" s="106" t="s">
        <v>580</v>
      </c>
      <c r="D218" s="293"/>
      <c r="E218" s="288">
        <f t="shared" ref="E218" si="60">AVERAGE(D171:E171)</f>
        <v>1</v>
      </c>
      <c r="F218" s="288">
        <f t="shared" si="48"/>
        <v>2.0109771365996711</v>
      </c>
      <c r="G218" s="288">
        <f t="shared" si="48"/>
        <v>2.0343035518739727</v>
      </c>
      <c r="H218" s="288">
        <f t="shared" ref="H218:K218" si="61">AVERAGE(G171:H171)</f>
        <v>2.0585623773967638</v>
      </c>
      <c r="I218" s="288">
        <f t="shared" si="61"/>
        <v>2.0820624097148022</v>
      </c>
      <c r="J218" s="288">
        <f t="shared" si="61"/>
        <v>2.1072209821973802</v>
      </c>
      <c r="K218" s="288">
        <f t="shared" si="61"/>
        <v>2.13603663509332</v>
      </c>
    </row>
    <row r="219" spans="2:11">
      <c r="B219" s="106" t="s">
        <v>481</v>
      </c>
      <c r="C219" s="106" t="s">
        <v>581</v>
      </c>
      <c r="D219" s="293"/>
      <c r="E219" s="288">
        <f t="shared" ref="E219" si="62">AVERAGE(D172:E172)</f>
        <v>20902</v>
      </c>
      <c r="F219" s="288">
        <f t="shared" si="48"/>
        <v>0.5</v>
      </c>
      <c r="G219" s="288">
        <f t="shared" si="48"/>
        <v>0</v>
      </c>
      <c r="H219" s="288">
        <f t="shared" ref="H219:K219" si="63">AVERAGE(G172:H172)</f>
        <v>0</v>
      </c>
      <c r="I219" s="288">
        <f t="shared" si="63"/>
        <v>0</v>
      </c>
      <c r="J219" s="288">
        <f t="shared" si="63"/>
        <v>0</v>
      </c>
      <c r="K219" s="288">
        <f t="shared" si="63"/>
        <v>0</v>
      </c>
    </row>
    <row r="220" spans="2:11">
      <c r="B220" s="106" t="s">
        <v>482</v>
      </c>
      <c r="C220" s="106" t="s">
        <v>581</v>
      </c>
      <c r="D220" s="293"/>
      <c r="E220" s="288">
        <f t="shared" ref="E220" si="64">AVERAGE(D173:E173)</f>
        <v>54538.5</v>
      </c>
      <c r="F220" s="288">
        <f t="shared" si="48"/>
        <v>77225.518931414408</v>
      </c>
      <c r="G220" s="288">
        <f t="shared" si="48"/>
        <v>77666.185731530131</v>
      </c>
      <c r="H220" s="288">
        <f t="shared" ref="H220:K220" si="65">AVERAGE(G173:H173)</f>
        <v>78790.209203554288</v>
      </c>
      <c r="I220" s="288">
        <f t="shared" si="65"/>
        <v>80576.615426147662</v>
      </c>
      <c r="J220" s="288">
        <f t="shared" si="65"/>
        <v>82305.760481126839</v>
      </c>
      <c r="K220" s="288">
        <f t="shared" si="65"/>
        <v>84211.822547091695</v>
      </c>
    </row>
    <row r="221" spans="2:11">
      <c r="B221" s="106" t="s">
        <v>483</v>
      </c>
      <c r="C221" s="106" t="s">
        <v>582</v>
      </c>
      <c r="D221" s="293"/>
      <c r="E221" s="288">
        <f t="shared" ref="E221" si="66">AVERAGE(D174:E174)</f>
        <v>92</v>
      </c>
      <c r="F221" s="288">
        <f t="shared" si="48"/>
        <v>93.368285680552674</v>
      </c>
      <c r="G221" s="288">
        <f t="shared" si="48"/>
        <v>92.922075343437143</v>
      </c>
      <c r="H221" s="288">
        <f t="shared" ref="H221:K221" si="67">AVERAGE(G174:H174)</f>
        <v>94.266768688374782</v>
      </c>
      <c r="I221" s="288">
        <f t="shared" si="67"/>
        <v>96.404074121003148</v>
      </c>
      <c r="J221" s="288">
        <f t="shared" si="67"/>
        <v>98.472870721165179</v>
      </c>
      <c r="K221" s="288">
        <f t="shared" si="67"/>
        <v>100.75333568875777</v>
      </c>
    </row>
    <row r="222" spans="2:11">
      <c r="B222" s="106" t="s">
        <v>484</v>
      </c>
      <c r="C222" s="106" t="s">
        <v>582</v>
      </c>
      <c r="D222" s="293"/>
      <c r="E222" s="288">
        <f t="shared" ref="E222" si="68">AVERAGE(D175:E175)</f>
        <v>41</v>
      </c>
      <c r="F222" s="288">
        <f t="shared" si="48"/>
        <v>38.144111788042352</v>
      </c>
      <c r="G222" s="288">
        <f t="shared" si="48"/>
        <v>36.360812090910201</v>
      </c>
      <c r="H222" s="288">
        <f t="shared" ref="H222:K222" si="69">AVERAGE(G175:H175)</f>
        <v>36.886996443277106</v>
      </c>
      <c r="I222" s="288">
        <f t="shared" si="69"/>
        <v>37.723333351696901</v>
      </c>
      <c r="J222" s="288">
        <f t="shared" si="69"/>
        <v>38.532862456108134</v>
      </c>
      <c r="K222" s="288">
        <f t="shared" si="69"/>
        <v>39.425218312992186</v>
      </c>
    </row>
    <row r="223" spans="2:11">
      <c r="B223" s="106" t="s">
        <v>485</v>
      </c>
      <c r="C223" s="106" t="s">
        <v>583</v>
      </c>
      <c r="D223" s="293"/>
      <c r="E223" s="288">
        <f t="shared" ref="E223" si="70">AVERAGE(D176:E176)</f>
        <v>631</v>
      </c>
      <c r="F223" s="288">
        <f t="shared" si="48"/>
        <v>859.64282575329275</v>
      </c>
      <c r="G223" s="288">
        <f t="shared" si="48"/>
        <v>919.12052785356309</v>
      </c>
      <c r="H223" s="288">
        <f t="shared" ref="H223:K223" si="71">AVERAGE(G176:H176)</f>
        <v>932.42129898283736</v>
      </c>
      <c r="I223" s="288">
        <f t="shared" si="71"/>
        <v>953.56203750122665</v>
      </c>
      <c r="J223" s="288">
        <f t="shared" si="71"/>
        <v>974.02513430717727</v>
      </c>
      <c r="K223" s="288">
        <f t="shared" si="71"/>
        <v>996.58190735619075</v>
      </c>
    </row>
    <row r="224" spans="2:11">
      <c r="B224" s="106" t="s">
        <v>486</v>
      </c>
      <c r="C224" s="106" t="s">
        <v>689</v>
      </c>
      <c r="D224" s="293"/>
      <c r="E224" s="288">
        <f t="shared" ref="E224" si="72">AVERAGE(D177:E177)</f>
        <v>111</v>
      </c>
      <c r="F224" s="288">
        <f t="shared" si="48"/>
        <v>0</v>
      </c>
      <c r="G224" s="288">
        <f t="shared" si="48"/>
        <v>0</v>
      </c>
      <c r="H224" s="288">
        <f t="shared" ref="H224:K224" si="73">AVERAGE(G177:H177)</f>
        <v>0</v>
      </c>
      <c r="I224" s="288">
        <f t="shared" si="73"/>
        <v>0</v>
      </c>
      <c r="J224" s="288">
        <f t="shared" si="73"/>
        <v>0</v>
      </c>
      <c r="K224" s="288">
        <f t="shared" si="73"/>
        <v>0</v>
      </c>
    </row>
    <row r="225" spans="2:11">
      <c r="B225" s="106" t="s">
        <v>487</v>
      </c>
      <c r="C225" s="106" t="s">
        <v>689</v>
      </c>
      <c r="D225" s="293"/>
      <c r="E225" s="288">
        <f t="shared" ref="E225" si="74">AVERAGE(D178:E178)</f>
        <v>1315.5</v>
      </c>
      <c r="F225" s="288">
        <f t="shared" si="48"/>
        <v>1512.3504701846114</v>
      </c>
      <c r="G225" s="288">
        <f t="shared" si="48"/>
        <v>1529.3591966404861</v>
      </c>
      <c r="H225" s="288">
        <f t="shared" ref="H225:K225" si="75">AVERAGE(G178:H178)</f>
        <v>1555.1408702005001</v>
      </c>
      <c r="I225" s="288">
        <f t="shared" si="75"/>
        <v>1590.4004964360161</v>
      </c>
      <c r="J225" s="288">
        <f t="shared" si="75"/>
        <v>1624.5299164830681</v>
      </c>
      <c r="K225" s="288">
        <f t="shared" si="75"/>
        <v>1662.151278957976</v>
      </c>
    </row>
    <row r="226" spans="2:11">
      <c r="B226" s="106" t="s">
        <v>488</v>
      </c>
      <c r="C226" s="106" t="s">
        <v>692</v>
      </c>
      <c r="D226" s="293"/>
      <c r="E226" s="288">
        <f t="shared" ref="E226" si="76">AVERAGE(D179:E179)</f>
        <v>7</v>
      </c>
      <c r="F226" s="288">
        <f t="shared" si="48"/>
        <v>9.9675606789676472</v>
      </c>
      <c r="G226" s="288">
        <f t="shared" si="48"/>
        <v>11.987172872759501</v>
      </c>
      <c r="H226" s="288">
        <f t="shared" ref="H226:K226" si="77">AVERAGE(G179:H179)</f>
        <v>12.189112731209123</v>
      </c>
      <c r="I226" s="288">
        <f t="shared" si="77"/>
        <v>12.465475835851594</v>
      </c>
      <c r="J226" s="288">
        <f t="shared" si="77"/>
        <v>12.732980443553576</v>
      </c>
      <c r="K226" s="288">
        <f t="shared" si="77"/>
        <v>13.027854713206857</v>
      </c>
    </row>
    <row r="227" spans="2:11">
      <c r="B227" s="106" t="s">
        <v>489</v>
      </c>
      <c r="C227" s="106" t="s">
        <v>690</v>
      </c>
      <c r="D227" s="293"/>
      <c r="E227" s="288">
        <f t="shared" ref="E227" si="78">AVERAGE(D180:E180)</f>
        <v>382</v>
      </c>
      <c r="F227" s="288">
        <f t="shared" si="48"/>
        <v>374.98627121773893</v>
      </c>
      <c r="G227" s="288">
        <f t="shared" si="48"/>
        <v>374.59915227373438</v>
      </c>
      <c r="H227" s="288">
        <f t="shared" ref="H227:K227" si="79">AVERAGE(G180:H180)</f>
        <v>380.90977285028509</v>
      </c>
      <c r="I227" s="288">
        <f t="shared" si="79"/>
        <v>389.5461198703623</v>
      </c>
      <c r="J227" s="288">
        <f t="shared" si="79"/>
        <v>397.90563886104923</v>
      </c>
      <c r="K227" s="288">
        <f t="shared" si="79"/>
        <v>407.1204597877142</v>
      </c>
    </row>
    <row r="228" spans="2:11">
      <c r="B228" s="106" t="s">
        <v>490</v>
      </c>
      <c r="C228" s="106" t="s">
        <v>691</v>
      </c>
      <c r="D228" s="293"/>
      <c r="E228" s="288">
        <f t="shared" ref="E228" si="80">AVERAGE(D181:E181)</f>
        <v>0</v>
      </c>
      <c r="F228" s="288">
        <f t="shared" si="48"/>
        <v>0.5</v>
      </c>
      <c r="G228" s="288">
        <f t="shared" si="48"/>
        <v>1</v>
      </c>
      <c r="H228" s="288">
        <f t="shared" ref="H228:K228" si="81">AVERAGE(G181:H181)</f>
        <v>1</v>
      </c>
      <c r="I228" s="288">
        <f t="shared" si="81"/>
        <v>1</v>
      </c>
      <c r="J228" s="288">
        <f t="shared" si="81"/>
        <v>1</v>
      </c>
      <c r="K228" s="288">
        <f t="shared" si="81"/>
        <v>1</v>
      </c>
    </row>
    <row r="229" spans="2:11">
      <c r="B229" s="106"/>
      <c r="C229" s="106"/>
      <c r="D229" s="293"/>
      <c r="E229" s="288"/>
      <c r="F229" s="288"/>
      <c r="G229" s="288"/>
      <c r="H229" s="288"/>
      <c r="I229" s="288"/>
      <c r="J229" s="288"/>
      <c r="K229" s="288"/>
    </row>
    <row r="230" spans="2:11">
      <c r="B230" s="108" t="s">
        <v>491</v>
      </c>
      <c r="C230" s="108"/>
      <c r="D230" s="301"/>
      <c r="E230" s="290">
        <f t="shared" ref="E230:F230" si="82">SUM(E211:E228)</f>
        <v>914043.5</v>
      </c>
      <c r="F230" s="290">
        <f t="shared" si="82"/>
        <v>937848.51674690668</v>
      </c>
      <c r="G230" s="290">
        <f t="shared" ref="G230:K230" si="83">SUM(G211:G228)</f>
        <v>951373.46682544588</v>
      </c>
      <c r="H230" s="290">
        <f t="shared" si="83"/>
        <v>962928.44913939945</v>
      </c>
      <c r="I230" s="290">
        <f t="shared" si="83"/>
        <v>974841.84916228638</v>
      </c>
      <c r="J230" s="290">
        <f t="shared" si="83"/>
        <v>987405.7032838529</v>
      </c>
      <c r="K230" s="290">
        <f t="shared" si="83"/>
        <v>1001718.5755025852</v>
      </c>
    </row>
    <row r="231" spans="2:11">
      <c r="B231" s="106"/>
      <c r="C231" s="106"/>
      <c r="D231" s="293"/>
      <c r="E231" s="288"/>
      <c r="F231" s="288"/>
      <c r="G231" s="288"/>
      <c r="H231" s="288"/>
      <c r="I231" s="288"/>
      <c r="J231" s="288"/>
      <c r="K231" s="288"/>
    </row>
    <row r="232" spans="2:11">
      <c r="B232" s="110" t="s">
        <v>492</v>
      </c>
      <c r="C232" s="110"/>
      <c r="D232" s="293"/>
      <c r="E232" s="288"/>
      <c r="F232" s="288"/>
      <c r="G232" s="288"/>
      <c r="H232" s="288"/>
      <c r="I232" s="288"/>
      <c r="J232" s="288"/>
      <c r="K232" s="288"/>
    </row>
    <row r="233" spans="2:11">
      <c r="B233" s="106" t="s">
        <v>493</v>
      </c>
      <c r="C233" s="106" t="s">
        <v>516</v>
      </c>
      <c r="D233" s="293"/>
      <c r="E233" s="288">
        <f t="shared" ref="E233" si="84">AVERAGE(D186:E186)</f>
        <v>49911</v>
      </c>
      <c r="F233" s="288">
        <f t="shared" ref="F233:G236" si="85">AVERAGE(E186:F186)</f>
        <v>0</v>
      </c>
      <c r="G233" s="288">
        <f t="shared" si="85"/>
        <v>0</v>
      </c>
      <c r="H233" s="288">
        <f t="shared" ref="H233:K233" si="86">AVERAGE(G186:H186)</f>
        <v>0</v>
      </c>
      <c r="I233" s="288">
        <f t="shared" si="86"/>
        <v>0</v>
      </c>
      <c r="J233" s="288">
        <f t="shared" si="86"/>
        <v>0</v>
      </c>
      <c r="K233" s="288">
        <f t="shared" si="86"/>
        <v>0</v>
      </c>
    </row>
    <row r="234" spans="2:11">
      <c r="B234" s="106" t="s">
        <v>494</v>
      </c>
      <c r="C234" s="106" t="s">
        <v>516</v>
      </c>
      <c r="D234" s="293"/>
      <c r="E234" s="288">
        <f t="shared" ref="E234" si="87">AVERAGE(D187:E187)</f>
        <v>188027.5</v>
      </c>
      <c r="F234" s="288">
        <f t="shared" si="85"/>
        <v>237638.15367412876</v>
      </c>
      <c r="G234" s="288">
        <f t="shared" si="85"/>
        <v>233963.32254314556</v>
      </c>
      <c r="H234" s="288">
        <f t="shared" ref="H234:K234" si="88">AVERAGE(G187:H187)</f>
        <v>230105.57969839135</v>
      </c>
      <c r="I234" s="288">
        <f t="shared" si="88"/>
        <v>225735.66344216157</v>
      </c>
      <c r="J234" s="288">
        <f t="shared" si="88"/>
        <v>220997.49466809275</v>
      </c>
      <c r="K234" s="288">
        <f t="shared" si="88"/>
        <v>215807.74055922878</v>
      </c>
    </row>
    <row r="235" spans="2:11">
      <c r="B235" s="106" t="s">
        <v>495</v>
      </c>
      <c r="C235" s="106" t="s">
        <v>516</v>
      </c>
      <c r="D235" s="293"/>
      <c r="E235" s="288">
        <f t="shared" ref="E235" si="89">AVERAGE(D188:E188)</f>
        <v>19341.5</v>
      </c>
      <c r="F235" s="288">
        <f t="shared" si="85"/>
        <v>0.5</v>
      </c>
      <c r="G235" s="288">
        <f t="shared" si="85"/>
        <v>0</v>
      </c>
      <c r="H235" s="288">
        <f t="shared" ref="H235:K235" si="90">AVERAGE(G188:H188)</f>
        <v>0</v>
      </c>
      <c r="I235" s="288">
        <f t="shared" si="90"/>
        <v>0</v>
      </c>
      <c r="J235" s="288">
        <f t="shared" si="90"/>
        <v>0</v>
      </c>
      <c r="K235" s="288">
        <f t="shared" si="90"/>
        <v>0</v>
      </c>
    </row>
    <row r="236" spans="2:11">
      <c r="B236" s="106" t="s">
        <v>496</v>
      </c>
      <c r="C236" s="106" t="s">
        <v>516</v>
      </c>
      <c r="D236" s="293"/>
      <c r="E236" s="288">
        <f t="shared" ref="E236" si="91">AVERAGE(D189:E189)</f>
        <v>83690</v>
      </c>
      <c r="F236" s="288">
        <f t="shared" si="85"/>
        <v>102853.35882587126</v>
      </c>
      <c r="G236" s="288">
        <f t="shared" si="85"/>
        <v>101421.30976935446</v>
      </c>
      <c r="H236" s="288">
        <f t="shared" ref="H236:K236" si="92">AVERAGE(G189:H189)</f>
        <v>99749.007769983698</v>
      </c>
      <c r="I236" s="288">
        <f t="shared" si="92"/>
        <v>97854.682516470988</v>
      </c>
      <c r="J236" s="288">
        <f t="shared" si="92"/>
        <v>95800.722614761631</v>
      </c>
      <c r="K236" s="288">
        <f t="shared" si="92"/>
        <v>93551.003926462508</v>
      </c>
    </row>
    <row r="237" spans="2:11">
      <c r="B237" s="106"/>
      <c r="C237" s="106"/>
      <c r="D237" s="293"/>
      <c r="E237" s="288"/>
      <c r="F237" s="288"/>
      <c r="G237" s="288"/>
      <c r="H237" s="288"/>
      <c r="I237" s="288"/>
      <c r="J237" s="288"/>
      <c r="K237" s="288"/>
    </row>
    <row r="238" spans="2:11">
      <c r="B238" s="108" t="s">
        <v>497</v>
      </c>
      <c r="C238" s="108"/>
      <c r="D238" s="301"/>
      <c r="E238" s="290">
        <f t="shared" ref="E238:F238" si="93">SUM(E233:E236)</f>
        <v>340970</v>
      </c>
      <c r="F238" s="290">
        <f t="shared" si="93"/>
        <v>340492.01250000001</v>
      </c>
      <c r="G238" s="290">
        <f t="shared" ref="G238:K238" si="94">SUM(G233:G236)</f>
        <v>335384.63231250003</v>
      </c>
      <c r="H238" s="290">
        <f t="shared" si="94"/>
        <v>329854.58746837504</v>
      </c>
      <c r="I238" s="290">
        <f t="shared" si="94"/>
        <v>323590.34595863253</v>
      </c>
      <c r="J238" s="290">
        <f t="shared" si="94"/>
        <v>316798.21728285437</v>
      </c>
      <c r="K238" s="290">
        <f t="shared" si="94"/>
        <v>309358.74448569131</v>
      </c>
    </row>
    <row r="239" spans="2:11">
      <c r="B239" s="106"/>
      <c r="C239" s="121"/>
      <c r="D239" s="293"/>
      <c r="E239" s="288"/>
      <c r="F239" s="288"/>
      <c r="G239" s="288"/>
      <c r="H239" s="288"/>
      <c r="I239" s="288"/>
      <c r="J239" s="288"/>
      <c r="K239" s="288"/>
    </row>
    <row r="240" spans="2:11">
      <c r="B240" s="110" t="s">
        <v>498</v>
      </c>
      <c r="C240" s="106"/>
      <c r="D240" s="293"/>
      <c r="E240" s="288"/>
      <c r="F240" s="288"/>
      <c r="G240" s="288"/>
      <c r="H240" s="288"/>
      <c r="I240" s="288"/>
      <c r="J240" s="288"/>
      <c r="K240" s="288"/>
    </row>
    <row r="241" spans="2:11">
      <c r="B241" s="111" t="s">
        <v>499</v>
      </c>
      <c r="C241" s="106" t="s">
        <v>584</v>
      </c>
      <c r="D241" s="293"/>
      <c r="E241" s="288">
        <f t="shared" ref="E241" si="95">AVERAGE(D194:E194)</f>
        <v>36149</v>
      </c>
      <c r="F241" s="288">
        <f t="shared" ref="F241:G247" si="96">AVERAGE(E194:F194)</f>
        <v>36058</v>
      </c>
      <c r="G241" s="288">
        <f t="shared" si="96"/>
        <v>36021.5</v>
      </c>
      <c r="H241" s="288">
        <f t="shared" ref="H241:K241" si="97">AVERAGE(G194:H194)</f>
        <v>36012</v>
      </c>
      <c r="I241" s="288">
        <f t="shared" si="97"/>
        <v>18006</v>
      </c>
      <c r="J241" s="288">
        <f t="shared" si="97"/>
        <v>0</v>
      </c>
      <c r="K241" s="288">
        <f t="shared" si="97"/>
        <v>0</v>
      </c>
    </row>
    <row r="242" spans="2:11">
      <c r="B242" s="111" t="s">
        <v>500</v>
      </c>
      <c r="C242" s="111" t="s">
        <v>584</v>
      </c>
      <c r="D242" s="293"/>
      <c r="E242" s="288">
        <f t="shared" ref="E242" si="98">AVERAGE(D195:E195)</f>
        <v>6968</v>
      </c>
      <c r="F242" s="288">
        <f t="shared" si="96"/>
        <v>7111</v>
      </c>
      <c r="G242" s="288">
        <f t="shared" si="96"/>
        <v>7138</v>
      </c>
      <c r="H242" s="288">
        <f t="shared" ref="H242:K242" si="99">AVERAGE(G195:H195)</f>
        <v>7143</v>
      </c>
      <c r="I242" s="288">
        <f t="shared" si="99"/>
        <v>3571.5</v>
      </c>
      <c r="J242" s="288">
        <f t="shared" si="99"/>
        <v>0</v>
      </c>
      <c r="K242" s="288">
        <f t="shared" si="99"/>
        <v>0</v>
      </c>
    </row>
    <row r="243" spans="2:11">
      <c r="B243" s="111" t="s">
        <v>501</v>
      </c>
      <c r="C243" s="111" t="s">
        <v>584</v>
      </c>
      <c r="D243" s="293"/>
      <c r="E243" s="288">
        <f t="shared" ref="E243" si="100">AVERAGE(D196:E196)</f>
        <v>11.5</v>
      </c>
      <c r="F243" s="288">
        <f t="shared" si="96"/>
        <v>14.5</v>
      </c>
      <c r="G243" s="288">
        <f t="shared" si="96"/>
        <v>16.5</v>
      </c>
      <c r="H243" s="288">
        <f t="shared" ref="H243:K243" si="101">AVERAGE(G196:H196)</f>
        <v>17</v>
      </c>
      <c r="I243" s="288">
        <f t="shared" si="101"/>
        <v>8.5</v>
      </c>
      <c r="J243" s="288">
        <f t="shared" si="101"/>
        <v>0</v>
      </c>
      <c r="K243" s="288">
        <f t="shared" si="101"/>
        <v>0</v>
      </c>
    </row>
    <row r="244" spans="2:11">
      <c r="B244" s="111" t="s">
        <v>502</v>
      </c>
      <c r="C244" s="111" t="s">
        <v>584</v>
      </c>
      <c r="D244" s="293"/>
      <c r="E244" s="288">
        <f t="shared" ref="E244" si="102">AVERAGE(D197:E197)</f>
        <v>234.5</v>
      </c>
      <c r="F244" s="288">
        <f t="shared" si="96"/>
        <v>303.5</v>
      </c>
      <c r="G244" s="288">
        <f t="shared" si="96"/>
        <v>305</v>
      </c>
      <c r="H244" s="288">
        <f t="shared" ref="H244:K244" si="103">AVERAGE(G197:H197)</f>
        <v>306</v>
      </c>
      <c r="I244" s="288">
        <f t="shared" si="103"/>
        <v>153</v>
      </c>
      <c r="J244" s="288">
        <f t="shared" si="103"/>
        <v>0</v>
      </c>
      <c r="K244" s="288">
        <f t="shared" si="103"/>
        <v>0</v>
      </c>
    </row>
    <row r="245" spans="2:11">
      <c r="B245" s="111" t="s">
        <v>503</v>
      </c>
      <c r="C245" s="111" t="s">
        <v>584</v>
      </c>
      <c r="D245" s="293"/>
      <c r="E245" s="288">
        <f t="shared" ref="E245" si="104">AVERAGE(D198:E198)</f>
        <v>58.5</v>
      </c>
      <c r="F245" s="288">
        <f t="shared" si="96"/>
        <v>60.5</v>
      </c>
      <c r="G245" s="288">
        <f t="shared" si="96"/>
        <v>59</v>
      </c>
      <c r="H245" s="288">
        <f t="shared" ref="H245:K245" si="105">AVERAGE(G198:H198)</f>
        <v>59</v>
      </c>
      <c r="I245" s="288">
        <f t="shared" si="105"/>
        <v>59</v>
      </c>
      <c r="J245" s="288">
        <f t="shared" si="105"/>
        <v>59</v>
      </c>
      <c r="K245" s="288">
        <f t="shared" si="105"/>
        <v>59</v>
      </c>
    </row>
    <row r="246" spans="2:11">
      <c r="B246" s="111" t="s">
        <v>504</v>
      </c>
      <c r="C246" s="111" t="s">
        <v>584</v>
      </c>
      <c r="D246" s="293"/>
      <c r="E246" s="288">
        <f t="shared" ref="E246" si="106">AVERAGE(D199:E199)</f>
        <v>9491.5</v>
      </c>
      <c r="F246" s="288">
        <f t="shared" si="96"/>
        <v>14529.5</v>
      </c>
      <c r="G246" s="288">
        <f t="shared" si="96"/>
        <v>17381</v>
      </c>
      <c r="H246" s="288">
        <f t="shared" ref="H246:K246" si="107">AVERAGE(G199:H199)</f>
        <v>21581</v>
      </c>
      <c r="I246" s="288">
        <f t="shared" si="107"/>
        <v>47520</v>
      </c>
      <c r="J246" s="288">
        <f t="shared" si="107"/>
        <v>73459</v>
      </c>
      <c r="K246" s="288">
        <f t="shared" si="107"/>
        <v>77659</v>
      </c>
    </row>
    <row r="247" spans="2:11">
      <c r="B247" s="111" t="s">
        <v>505</v>
      </c>
      <c r="C247" s="111" t="s">
        <v>584</v>
      </c>
      <c r="D247" s="293"/>
      <c r="E247" s="288">
        <f t="shared" ref="E247" si="108">AVERAGE(D200:E200)</f>
        <v>3311</v>
      </c>
      <c r="F247" s="288">
        <f t="shared" si="96"/>
        <v>3265.5</v>
      </c>
      <c r="G247" s="288">
        <f t="shared" si="96"/>
        <v>3262</v>
      </c>
      <c r="H247" s="288">
        <f t="shared" ref="H247:K247" si="109">AVERAGE(G200:H200)</f>
        <v>3262</v>
      </c>
      <c r="I247" s="288">
        <f t="shared" si="109"/>
        <v>3262</v>
      </c>
      <c r="J247" s="288">
        <f t="shared" si="109"/>
        <v>3262</v>
      </c>
      <c r="K247" s="288">
        <f t="shared" si="109"/>
        <v>3262</v>
      </c>
    </row>
    <row r="248" spans="2:11">
      <c r="C248" s="111"/>
      <c r="D248" s="302"/>
      <c r="E248" s="294"/>
      <c r="F248" s="294"/>
      <c r="G248" s="294"/>
      <c r="H248" s="294"/>
      <c r="I248" s="294"/>
      <c r="J248" s="294"/>
      <c r="K248" s="294"/>
    </row>
    <row r="249" spans="2:11">
      <c r="B249" s="108" t="s">
        <v>506</v>
      </c>
      <c r="C249" s="108"/>
      <c r="D249" s="301"/>
      <c r="E249" s="290">
        <f t="shared" ref="E249:F249" si="110">SUM(E241:E247)</f>
        <v>56224</v>
      </c>
      <c r="F249" s="290">
        <f t="shared" si="110"/>
        <v>61342.5</v>
      </c>
      <c r="G249" s="290">
        <f t="shared" ref="G249:K249" si="111">SUM(G241:G247)</f>
        <v>64183</v>
      </c>
      <c r="H249" s="290">
        <f t="shared" si="111"/>
        <v>68380</v>
      </c>
      <c r="I249" s="290">
        <f t="shared" si="111"/>
        <v>72580</v>
      </c>
      <c r="J249" s="290">
        <f t="shared" si="111"/>
        <v>76780</v>
      </c>
      <c r="K249" s="290">
        <f t="shared" si="111"/>
        <v>80980</v>
      </c>
    </row>
    <row r="250" spans="2:11">
      <c r="B250" s="106"/>
      <c r="C250" s="106"/>
      <c r="D250" s="293"/>
      <c r="E250" s="288"/>
      <c r="F250" s="288"/>
      <c r="G250" s="288"/>
      <c r="H250" s="288"/>
      <c r="I250" s="288"/>
      <c r="J250" s="288"/>
      <c r="K250" s="288"/>
    </row>
    <row r="251" spans="2:11" ht="13.5" thickBot="1">
      <c r="B251" s="114" t="s">
        <v>513</v>
      </c>
      <c r="C251" s="114"/>
      <c r="D251" s="303"/>
      <c r="E251" s="296">
        <f t="shared" ref="E251:F251" si="112">SUM(E249,E238,E230)</f>
        <v>1311237.5</v>
      </c>
      <c r="F251" s="296">
        <f t="shared" si="112"/>
        <v>1339683.0292469067</v>
      </c>
      <c r="G251" s="296">
        <f t="shared" ref="G251:K251" si="113">SUM(G249,G238,G230)</f>
        <v>1350941.099137946</v>
      </c>
      <c r="H251" s="296">
        <f t="shared" si="113"/>
        <v>1361163.0366077744</v>
      </c>
      <c r="I251" s="296">
        <f t="shared" si="113"/>
        <v>1371012.195120919</v>
      </c>
      <c r="J251" s="296">
        <f t="shared" si="113"/>
        <v>1380983.9205667074</v>
      </c>
      <c r="K251" s="296">
        <f t="shared" si="113"/>
        <v>1392057.3199882763</v>
      </c>
    </row>
    <row r="252" spans="2:11">
      <c r="D252" s="294"/>
      <c r="E252" s="294"/>
      <c r="F252" s="294"/>
      <c r="G252" s="294"/>
      <c r="H252" s="294"/>
      <c r="I252" s="294"/>
      <c r="J252" s="294"/>
      <c r="K252" s="294"/>
    </row>
    <row r="253" spans="2:11">
      <c r="B253" s="449" t="s">
        <v>1084</v>
      </c>
      <c r="C253" s="449"/>
      <c r="D253" s="449"/>
      <c r="E253" s="449"/>
      <c r="F253" s="449"/>
      <c r="G253" s="449"/>
      <c r="H253" s="449"/>
      <c r="I253" s="449"/>
      <c r="J253" s="449"/>
      <c r="K253" s="449"/>
    </row>
    <row r="254" spans="2:11">
      <c r="D254" s="294"/>
      <c r="E254" s="294"/>
      <c r="F254" s="294"/>
      <c r="G254" s="294"/>
      <c r="H254" s="294"/>
      <c r="I254" s="294"/>
      <c r="J254" s="294"/>
      <c r="K254" s="294"/>
    </row>
    <row r="255" spans="2:11" ht="12.75" customHeight="1">
      <c r="D255" s="294"/>
      <c r="E255" s="442" t="s">
        <v>588</v>
      </c>
      <c r="F255" s="443"/>
      <c r="G255" s="443"/>
      <c r="H255" s="443"/>
      <c r="I255" s="443"/>
      <c r="J255" s="443"/>
      <c r="K255" s="444"/>
    </row>
    <row r="256" spans="2:11">
      <c r="D256" s="294"/>
      <c r="E256" s="304" t="s">
        <v>21</v>
      </c>
      <c r="F256" s="304" t="s">
        <v>416</v>
      </c>
      <c r="G256" s="304" t="s">
        <v>438</v>
      </c>
      <c r="H256" s="304" t="s">
        <v>439</v>
      </c>
      <c r="I256" s="304" t="s">
        <v>440</v>
      </c>
      <c r="J256" s="304" t="s">
        <v>441</v>
      </c>
      <c r="K256" s="304" t="s">
        <v>442</v>
      </c>
    </row>
    <row r="257" spans="2:11">
      <c r="D257" s="294"/>
      <c r="E257" s="294"/>
      <c r="F257" s="294"/>
      <c r="G257" s="294"/>
      <c r="H257" s="294"/>
      <c r="I257" s="294"/>
      <c r="J257" s="294"/>
      <c r="K257" s="294"/>
    </row>
    <row r="258" spans="2:11">
      <c r="B258" s="106" t="s">
        <v>578</v>
      </c>
      <c r="D258" s="294"/>
      <c r="E258" s="294">
        <f>SUM(E74:E75,E78:E81)</f>
        <v>813440.5</v>
      </c>
      <c r="F258" s="294">
        <f>SUM(F74:F75,F78:F81)</f>
        <v>830533.46158002201</v>
      </c>
      <c r="G258" s="294">
        <f t="shared" ref="G258:K258" si="114">SUM(G74:G75,G78:G81)</f>
        <v>842466.12993756868</v>
      </c>
      <c r="H258" s="294">
        <f>SUM(H74:H75,H78:H81)</f>
        <v>852512.43735132238</v>
      </c>
      <c r="I258" s="294">
        <f t="shared" si="114"/>
        <v>862244.50573519152</v>
      </c>
      <c r="J258" s="294">
        <f t="shared" si="114"/>
        <v>872663.42535740137</v>
      </c>
      <c r="K258" s="294">
        <f t="shared" si="114"/>
        <v>884596.85169119691</v>
      </c>
    </row>
    <row r="259" spans="2:11">
      <c r="B259" s="106" t="s">
        <v>688</v>
      </c>
      <c r="D259" s="294"/>
      <c r="E259" s="294">
        <f>SUM(E76:E77)</f>
        <v>6.5</v>
      </c>
      <c r="F259" s="294">
        <f>SUM(F76:F77)</f>
        <v>6.5384199780988501</v>
      </c>
      <c r="G259" s="294">
        <f t="shared" ref="G259:K259" si="115">SUM(G76:G77)</f>
        <v>7.1200624315589067</v>
      </c>
      <c r="H259" s="294">
        <f t="shared" si="115"/>
        <v>7.2049683208886748</v>
      </c>
      <c r="I259" s="294">
        <f t="shared" si="115"/>
        <v>7.2872184340018098</v>
      </c>
      <c r="J259" s="294">
        <f t="shared" si="115"/>
        <v>7.3752734376908302</v>
      </c>
      <c r="K259" s="294">
        <f t="shared" si="115"/>
        <v>7.4761282228266204</v>
      </c>
    </row>
    <row r="260" spans="2:11">
      <c r="B260" s="106" t="s">
        <v>691</v>
      </c>
      <c r="D260" s="294"/>
      <c r="E260" s="294">
        <f>SUM(E91)</f>
        <v>0</v>
      </c>
      <c r="F260" s="294">
        <f t="shared" ref="F260:K260" si="116">SUM(F91)</f>
        <v>0.5</v>
      </c>
      <c r="G260" s="294">
        <f t="shared" si="116"/>
        <v>1</v>
      </c>
      <c r="H260" s="294">
        <f t="shared" si="116"/>
        <v>1</v>
      </c>
      <c r="I260" s="294">
        <f t="shared" si="116"/>
        <v>1</v>
      </c>
      <c r="J260" s="294">
        <f t="shared" si="116"/>
        <v>1</v>
      </c>
      <c r="K260" s="294">
        <f t="shared" si="116"/>
        <v>1</v>
      </c>
    </row>
    <row r="261" spans="2:11">
      <c r="B261" s="106" t="s">
        <v>581</v>
      </c>
      <c r="D261" s="294"/>
      <c r="E261" s="294">
        <f>SUM(E82:E86)</f>
        <v>75822.5</v>
      </c>
      <c r="F261" s="294">
        <f>SUM(F82:F86)</f>
        <v>77721.596543025342</v>
      </c>
      <c r="G261" s="294">
        <f t="shared" ref="G261:K261" si="117">SUM(G82:G86)</f>
        <v>78190.387439174083</v>
      </c>
      <c r="H261" s="294">
        <f t="shared" si="117"/>
        <v>79321.996735611523</v>
      </c>
      <c r="I261" s="294">
        <f t="shared" si="117"/>
        <v>81120.460148634622</v>
      </c>
      <c r="J261" s="294">
        <f t="shared" si="117"/>
        <v>82861.275914869067</v>
      </c>
      <c r="K261" s="294">
        <f t="shared" si="117"/>
        <v>84780.202777770668</v>
      </c>
    </row>
    <row r="262" spans="2:11">
      <c r="B262" s="106" t="s">
        <v>689</v>
      </c>
      <c r="D262" s="294"/>
      <c r="E262" s="294">
        <f>SUM(E87:E89)</f>
        <v>1430</v>
      </c>
      <c r="F262" s="294">
        <f t="shared" ref="F262:K262" si="118">SUM(F87:F89)</f>
        <v>1517.3342505240953</v>
      </c>
      <c r="G262" s="294">
        <f t="shared" si="118"/>
        <v>1535.3527830768658</v>
      </c>
      <c r="H262" s="294">
        <f t="shared" si="118"/>
        <v>1561.2354265661047</v>
      </c>
      <c r="I262" s="294">
        <f t="shared" si="118"/>
        <v>1596.6332343539418</v>
      </c>
      <c r="J262" s="294">
        <f t="shared" si="118"/>
        <v>1630.8964067048448</v>
      </c>
      <c r="K262" s="294">
        <f t="shared" si="118"/>
        <v>1668.6652063145796</v>
      </c>
    </row>
    <row r="263" spans="2:11">
      <c r="B263" s="106" t="s">
        <v>690</v>
      </c>
      <c r="D263" s="294"/>
      <c r="E263" s="294">
        <f>SUM(E90)</f>
        <v>382</v>
      </c>
      <c r="F263" s="294">
        <f t="shared" ref="F263:K263" si="119">SUM(F90)</f>
        <v>374.98627121773893</v>
      </c>
      <c r="G263" s="294">
        <f t="shared" si="119"/>
        <v>374.59915227373438</v>
      </c>
      <c r="H263" s="294">
        <f t="shared" si="119"/>
        <v>380.90977285028509</v>
      </c>
      <c r="I263" s="294">
        <f t="shared" si="119"/>
        <v>389.5461198703623</v>
      </c>
      <c r="J263" s="294">
        <f t="shared" si="119"/>
        <v>397.90563886104923</v>
      </c>
      <c r="K263" s="294">
        <f t="shared" si="119"/>
        <v>407.1204597877142</v>
      </c>
    </row>
    <row r="264" spans="2:11">
      <c r="B264" s="106" t="s">
        <v>516</v>
      </c>
      <c r="D264" s="294"/>
      <c r="E264" s="294">
        <f>SUM(E78:E79,E84:E85,E96:E99)</f>
        <v>354267.5</v>
      </c>
      <c r="F264" s="294">
        <f>SUM(F78:F79,F84:F85,F96:F99)</f>
        <v>353754.66345489386</v>
      </c>
      <c r="G264" s="294">
        <f t="shared" ref="G264:K264" si="120">SUM(G78:G79,G84:G85,G96:G99)</f>
        <v>348772.94486921577</v>
      </c>
      <c r="H264" s="294">
        <f t="shared" si="120"/>
        <v>343402.71864170098</v>
      </c>
      <c r="I264" s="294">
        <f t="shared" si="120"/>
        <v>337293.87741479604</v>
      </c>
      <c r="J264" s="294">
        <f t="shared" si="120"/>
        <v>330667.96397234476</v>
      </c>
      <c r="K264" s="294">
        <f t="shared" si="120"/>
        <v>323418.80570423586</v>
      </c>
    </row>
    <row r="265" spans="2:11">
      <c r="B265" s="106" t="s">
        <v>584</v>
      </c>
      <c r="D265" s="294"/>
      <c r="E265" s="294">
        <f>SUM(E80:E81,E86,E89,E104:E110)</f>
        <v>65888.5</v>
      </c>
      <c r="F265" s="294">
        <f>SUM(F80:F81,F86,F89,F104:F110)</f>
        <v>75773.948727245617</v>
      </c>
      <c r="G265" s="294">
        <f t="shared" ref="G265:K265" si="121">SUM(G80:G81,G86,G89,G104:G110)</f>
        <v>79593.564894205309</v>
      </c>
      <c r="H265" s="294">
        <f t="shared" si="121"/>
        <v>83975.533711402357</v>
      </c>
      <c r="I265" s="294">
        <f t="shared" si="121"/>
        <v>88358.885249638333</v>
      </c>
      <c r="J265" s="294">
        <f t="shared" si="121"/>
        <v>92754.07800308842</v>
      </c>
      <c r="K265" s="294">
        <f t="shared" si="121"/>
        <v>97177.198020747775</v>
      </c>
    </row>
    <row r="266" spans="2:11" ht="13.5" thickBot="1">
      <c r="B266" s="114" t="s">
        <v>512</v>
      </c>
      <c r="C266" s="133"/>
      <c r="D266" s="305"/>
      <c r="E266" s="296">
        <f>SUM(E258:E265)</f>
        <v>1311237.5</v>
      </c>
      <c r="F266" s="296">
        <f>SUM(F258:F265)</f>
        <v>1339683.0292469067</v>
      </c>
      <c r="G266" s="296">
        <f t="shared" ref="G266:K266" si="122">SUM(G258:G265)</f>
        <v>1350941.099137946</v>
      </c>
      <c r="H266" s="296">
        <f t="shared" si="122"/>
        <v>1361163.0366077747</v>
      </c>
      <c r="I266" s="296">
        <f t="shared" si="122"/>
        <v>1371012.1951209188</v>
      </c>
      <c r="J266" s="296">
        <f t="shared" si="122"/>
        <v>1380983.9205667072</v>
      </c>
      <c r="K266" s="296">
        <f t="shared" si="122"/>
        <v>1392057.3199882763</v>
      </c>
    </row>
    <row r="267" spans="2:11" s="120" customFormat="1">
      <c r="B267" s="134" t="s">
        <v>433</v>
      </c>
      <c r="C267" s="134"/>
      <c r="D267" s="306"/>
      <c r="E267" s="306">
        <f>E266-E251</f>
        <v>0</v>
      </c>
      <c r="F267" s="306">
        <f>F266-F251</f>
        <v>0</v>
      </c>
      <c r="G267" s="306">
        <f t="shared" ref="G267:K267" si="123">G266-G251</f>
        <v>0</v>
      </c>
      <c r="H267" s="306">
        <f t="shared" si="123"/>
        <v>0</v>
      </c>
      <c r="I267" s="306">
        <f t="shared" si="123"/>
        <v>0</v>
      </c>
      <c r="J267" s="306">
        <f t="shared" si="123"/>
        <v>0</v>
      </c>
      <c r="K267" s="306">
        <f t="shared" si="123"/>
        <v>0</v>
      </c>
    </row>
    <row r="269" spans="2:11">
      <c r="B269" s="325" t="s">
        <v>793</v>
      </c>
      <c r="F269" s="94"/>
    </row>
    <row r="270" spans="2:11">
      <c r="B270" s="325" t="s">
        <v>802</v>
      </c>
      <c r="F270" s="94"/>
    </row>
    <row r="271" spans="2:11">
      <c r="F271" s="94"/>
    </row>
    <row r="272" spans="2:11">
      <c r="F272" s="94"/>
    </row>
    <row r="273" spans="2:11">
      <c r="F273" s="94"/>
    </row>
    <row r="274" spans="2:11">
      <c r="F274" s="94"/>
    </row>
    <row r="275" spans="2:11">
      <c r="F275" s="94"/>
    </row>
    <row r="283" spans="2:11">
      <c r="B283" s="96"/>
      <c r="C283" s="96"/>
      <c r="D283" s="96"/>
      <c r="E283" s="96"/>
      <c r="F283" s="137"/>
      <c r="G283" s="96"/>
      <c r="H283" s="96"/>
      <c r="I283" s="96"/>
      <c r="J283" s="96"/>
      <c r="K283" s="96"/>
    </row>
    <row r="284" spans="2:11">
      <c r="B284" s="96"/>
      <c r="C284" s="96"/>
      <c r="D284" s="96"/>
      <c r="E284" s="96"/>
      <c r="F284" s="137"/>
      <c r="G284" s="96"/>
      <c r="H284" s="96"/>
      <c r="I284" s="96"/>
      <c r="J284" s="96"/>
      <c r="K284" s="96"/>
    </row>
    <row r="285" spans="2:11">
      <c r="B285" s="96"/>
      <c r="C285" s="96"/>
      <c r="D285" s="96"/>
      <c r="E285" s="96"/>
      <c r="F285" s="137"/>
      <c r="G285" s="96"/>
      <c r="H285" s="96"/>
      <c r="I285" s="96"/>
      <c r="J285" s="96"/>
      <c r="K285" s="96"/>
    </row>
    <row r="286" spans="2:11">
      <c r="B286" s="96"/>
      <c r="C286" s="96"/>
      <c r="D286" s="96"/>
      <c r="E286" s="96"/>
      <c r="F286" s="137"/>
      <c r="G286" s="96"/>
      <c r="H286" s="96"/>
      <c r="I286" s="96"/>
      <c r="J286" s="96"/>
      <c r="K286" s="96"/>
    </row>
    <row r="287" spans="2:11">
      <c r="B287" s="96"/>
      <c r="C287" s="96"/>
      <c r="D287" s="96"/>
      <c r="E287" s="96"/>
      <c r="F287" s="137"/>
      <c r="G287" s="96"/>
      <c r="H287" s="96"/>
      <c r="I287" s="96"/>
      <c r="J287" s="96"/>
      <c r="K287" s="96"/>
    </row>
    <row r="288" spans="2:11">
      <c r="B288" s="96"/>
      <c r="C288" s="96"/>
      <c r="D288" s="96"/>
      <c r="E288" s="96"/>
      <c r="F288" s="137"/>
      <c r="G288" s="96"/>
      <c r="H288" s="96"/>
      <c r="I288" s="96"/>
      <c r="J288" s="96"/>
      <c r="K288" s="96"/>
    </row>
    <row r="289" spans="2:11">
      <c r="B289" s="96"/>
      <c r="C289" s="96"/>
      <c r="D289" s="96"/>
      <c r="E289" s="96"/>
      <c r="F289" s="138"/>
      <c r="G289" s="96"/>
      <c r="H289" s="96"/>
      <c r="I289" s="96"/>
      <c r="J289" s="96"/>
      <c r="K289" s="96"/>
    </row>
    <row r="291" spans="2:11">
      <c r="B291" s="96"/>
      <c r="C291" s="96"/>
      <c r="D291" s="96"/>
      <c r="E291" s="96"/>
      <c r="F291" s="94"/>
      <c r="G291" s="96"/>
      <c r="H291" s="96"/>
      <c r="I291" s="96"/>
      <c r="J291" s="96"/>
      <c r="K291" s="96"/>
    </row>
    <row r="292" spans="2:11">
      <c r="B292" s="96"/>
      <c r="C292" s="96"/>
      <c r="D292" s="96"/>
      <c r="E292" s="96"/>
      <c r="F292" s="94"/>
      <c r="G292" s="96"/>
      <c r="H292" s="96"/>
      <c r="I292" s="96"/>
      <c r="J292" s="96"/>
      <c r="K292" s="96"/>
    </row>
    <row r="293" spans="2:11">
      <c r="B293" s="96"/>
      <c r="C293" s="96"/>
      <c r="D293" s="96"/>
      <c r="E293" s="96"/>
      <c r="F293" s="94"/>
      <c r="G293" s="96"/>
      <c r="H293" s="96"/>
      <c r="I293" s="96"/>
      <c r="J293" s="96"/>
      <c r="K293" s="96"/>
    </row>
    <row r="294" spans="2:11">
      <c r="B294" s="96"/>
      <c r="C294" s="96"/>
      <c r="D294" s="96"/>
      <c r="E294" s="96"/>
      <c r="F294" s="94"/>
      <c r="G294" s="96"/>
      <c r="H294" s="96"/>
      <c r="I294" s="96"/>
      <c r="J294" s="96"/>
      <c r="K294" s="96"/>
    </row>
    <row r="295" spans="2:11">
      <c r="B295" s="96"/>
      <c r="C295" s="96"/>
      <c r="D295" s="96"/>
      <c r="E295" s="96"/>
      <c r="F295" s="94"/>
      <c r="G295" s="96"/>
      <c r="H295" s="96"/>
      <c r="I295" s="96"/>
      <c r="J295" s="96"/>
      <c r="K295" s="96"/>
    </row>
    <row r="296" spans="2:11">
      <c r="B296" s="96"/>
      <c r="C296" s="96"/>
      <c r="D296" s="96"/>
      <c r="E296" s="96"/>
      <c r="F296" s="94"/>
      <c r="G296" s="96"/>
      <c r="H296" s="96"/>
      <c r="I296" s="96"/>
      <c r="J296" s="96"/>
      <c r="K296" s="96"/>
    </row>
    <row r="297" spans="2:11">
      <c r="B297" s="96"/>
      <c r="C297" s="96"/>
      <c r="D297" s="96"/>
      <c r="E297" s="96"/>
      <c r="F297" s="94"/>
      <c r="G297" s="96"/>
      <c r="H297" s="96"/>
      <c r="I297" s="96"/>
      <c r="J297" s="96"/>
      <c r="K297" s="96"/>
    </row>
  </sheetData>
  <mergeCells count="10">
    <mergeCell ref="E255:K255"/>
    <mergeCell ref="B6:K6"/>
    <mergeCell ref="B8:K8"/>
    <mergeCell ref="B9:K9"/>
    <mergeCell ref="B10:K10"/>
    <mergeCell ref="B11:K11"/>
    <mergeCell ref="B13:K13"/>
    <mergeCell ref="H15:K15"/>
    <mergeCell ref="B19:K19"/>
    <mergeCell ref="B253:K25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0"/>
  <sheetViews>
    <sheetView showGridLines="0" workbookViewId="0"/>
  </sheetViews>
  <sheetFormatPr defaultColWidth="9.140625" defaultRowHeight="12.75" outlineLevelRow="1"/>
  <cols>
    <col min="1" max="1" width="2.85546875" style="1" customWidth="1"/>
    <col min="2" max="2" width="51.7109375" style="1" bestFit="1" customWidth="1"/>
    <col min="3" max="11" width="14.28515625" style="1" customWidth="1"/>
    <col min="12" max="22" width="18.42578125" style="1" bestFit="1" customWidth="1"/>
    <col min="23" max="16384" width="9.140625" style="1"/>
  </cols>
  <sheetData>
    <row r="1" spans="1:10">
      <c r="J1" s="322"/>
    </row>
    <row r="2" spans="1:10" ht="15.75">
      <c r="A2" s="5" t="s">
        <v>408</v>
      </c>
    </row>
    <row r="3" spans="1:10" ht="15.75">
      <c r="A3" s="5" t="s">
        <v>471</v>
      </c>
    </row>
    <row r="4" spans="1:10" ht="15.75">
      <c r="A4" s="6" t="s">
        <v>1120</v>
      </c>
    </row>
    <row r="6" spans="1:10" ht="15" customHeight="1">
      <c r="B6" s="450" t="s">
        <v>1079</v>
      </c>
      <c r="C6" s="451"/>
      <c r="D6" s="451"/>
      <c r="E6" s="451"/>
      <c r="F6" s="451"/>
      <c r="G6" s="451"/>
      <c r="H6" s="451"/>
      <c r="I6" s="451"/>
      <c r="J6" s="452"/>
    </row>
    <row r="7" spans="1:10">
      <c r="B7" s="360"/>
      <c r="C7" s="360"/>
      <c r="D7" s="360"/>
      <c r="E7" s="360"/>
      <c r="F7" s="360"/>
      <c r="G7" s="360"/>
      <c r="H7" s="360"/>
      <c r="I7" s="360"/>
      <c r="J7" s="360"/>
    </row>
    <row r="8" spans="1:10">
      <c r="B8" s="450" t="s">
        <v>30</v>
      </c>
      <c r="C8" s="451"/>
      <c r="D8" s="451"/>
      <c r="E8" s="451"/>
      <c r="F8" s="451"/>
      <c r="G8" s="451"/>
      <c r="H8" s="451"/>
      <c r="I8" s="451"/>
      <c r="J8" s="452"/>
    </row>
    <row r="9" spans="1:10" ht="28.5" customHeight="1">
      <c r="B9" s="445" t="s">
        <v>1077</v>
      </c>
      <c r="C9" s="446"/>
      <c r="D9" s="446"/>
      <c r="E9" s="446"/>
      <c r="F9" s="446"/>
      <c r="G9" s="446"/>
      <c r="H9" s="446"/>
      <c r="I9" s="446"/>
      <c r="J9" s="447"/>
    </row>
    <row r="10" spans="1:10">
      <c r="B10" s="360"/>
      <c r="C10" s="360"/>
      <c r="D10" s="360"/>
      <c r="E10" s="360"/>
      <c r="F10" s="360"/>
      <c r="G10" s="360"/>
      <c r="H10" s="360"/>
      <c r="I10" s="360"/>
      <c r="J10" s="360"/>
    </row>
    <row r="11" spans="1:10">
      <c r="B11" s="362" t="s">
        <v>1078</v>
      </c>
      <c r="C11" s="362"/>
      <c r="D11" s="362"/>
      <c r="E11" s="362"/>
      <c r="F11" s="362"/>
      <c r="G11" s="362"/>
      <c r="H11" s="362"/>
      <c r="I11" s="362"/>
      <c r="J11" s="362"/>
    </row>
    <row r="13" spans="1:10" hidden="1" outlineLevel="1">
      <c r="B13" s="3" t="s">
        <v>409</v>
      </c>
    </row>
    <row r="14" spans="1:10" hidden="1" outlineLevel="1">
      <c r="B14" s="206" t="s">
        <v>0</v>
      </c>
      <c r="C14" s="205" t="s">
        <v>1124</v>
      </c>
    </row>
    <row r="15" spans="1:10" hidden="1" outlineLevel="1">
      <c r="B15" s="206" t="s">
        <v>419</v>
      </c>
      <c r="C15" s="205" t="s">
        <v>1125</v>
      </c>
    </row>
    <row r="16" spans="1:10" hidden="1" outlineLevel="1">
      <c r="B16" s="206" t="s">
        <v>686</v>
      </c>
      <c r="C16" s="205" t="s">
        <v>1126</v>
      </c>
    </row>
    <row r="17" spans="2:22" hidden="1" outlineLevel="1"/>
    <row r="18" spans="2:22" ht="25.5" collapsed="1">
      <c r="C18" s="273" t="s">
        <v>471</v>
      </c>
      <c r="D18" s="273" t="s">
        <v>471</v>
      </c>
      <c r="E18" s="273" t="s">
        <v>471</v>
      </c>
      <c r="F18" s="273" t="s">
        <v>471</v>
      </c>
      <c r="G18" s="273" t="s">
        <v>471</v>
      </c>
      <c r="H18" s="273" t="s">
        <v>471</v>
      </c>
      <c r="I18" s="273" t="s">
        <v>471</v>
      </c>
      <c r="J18" s="273" t="s">
        <v>471</v>
      </c>
    </row>
    <row r="19" spans="2:22">
      <c r="C19" s="241" t="s">
        <v>20</v>
      </c>
      <c r="D19" s="241" t="s">
        <v>21</v>
      </c>
      <c r="E19" s="241" t="s">
        <v>416</v>
      </c>
      <c r="F19" s="241" t="s">
        <v>438</v>
      </c>
      <c r="G19" s="318" t="s">
        <v>439</v>
      </c>
      <c r="H19" s="318" t="s">
        <v>440</v>
      </c>
      <c r="I19" s="318" t="s">
        <v>441</v>
      </c>
      <c r="J19" s="318" t="s">
        <v>442</v>
      </c>
    </row>
    <row r="20" spans="2:22">
      <c r="C20" s="241" t="s">
        <v>9</v>
      </c>
      <c r="D20" s="241" t="s">
        <v>9</v>
      </c>
      <c r="E20" s="241" t="s">
        <v>792</v>
      </c>
      <c r="F20" s="241" t="s">
        <v>798</v>
      </c>
      <c r="G20" s="318" t="s">
        <v>799</v>
      </c>
      <c r="H20" s="345" t="s">
        <v>799</v>
      </c>
      <c r="I20" s="345" t="s">
        <v>799</v>
      </c>
      <c r="J20" s="345" t="s">
        <v>799</v>
      </c>
    </row>
    <row r="21" spans="2:22">
      <c r="C21" s="274" t="s">
        <v>764</v>
      </c>
      <c r="D21" s="274" t="s">
        <v>764</v>
      </c>
      <c r="E21" s="274" t="s">
        <v>765</v>
      </c>
      <c r="F21" s="274" t="s">
        <v>765</v>
      </c>
      <c r="G21" s="274" t="s">
        <v>765</v>
      </c>
      <c r="H21" s="274" t="s">
        <v>765</v>
      </c>
      <c r="I21" s="274" t="s">
        <v>765</v>
      </c>
      <c r="J21" s="274" t="s">
        <v>765</v>
      </c>
    </row>
    <row r="22" spans="2:22" s="2" customFormat="1">
      <c r="B22" s="275" t="s">
        <v>766</v>
      </c>
      <c r="C22" s="276">
        <v>1274817</v>
      </c>
      <c r="D22" s="276">
        <v>1311671</v>
      </c>
      <c r="E22" s="276">
        <v>1322600.4661040939</v>
      </c>
      <c r="F22" s="276">
        <v>1332445.3000367777</v>
      </c>
      <c r="G22" s="276">
        <v>1342652.1247170663</v>
      </c>
      <c r="H22" s="276">
        <v>1351715.4859372142</v>
      </c>
      <c r="I22" s="276">
        <v>1362114.1388062676</v>
      </c>
      <c r="J22" s="276">
        <v>1373301.4915030487</v>
      </c>
      <c r="K22" s="277"/>
      <c r="L22" s="277"/>
      <c r="M22" s="277"/>
      <c r="N22" s="277"/>
      <c r="O22" s="277"/>
      <c r="P22" s="277"/>
      <c r="Q22" s="277"/>
      <c r="R22" s="277"/>
      <c r="S22" s="277"/>
      <c r="T22" s="277"/>
      <c r="U22" s="277"/>
      <c r="V22" s="277"/>
    </row>
    <row r="23" spans="2:22" s="2" customFormat="1">
      <c r="B23" s="278" t="s">
        <v>514</v>
      </c>
      <c r="C23" s="279">
        <v>1193897</v>
      </c>
      <c r="D23" s="279">
        <v>1227385</v>
      </c>
      <c r="E23" s="279">
        <v>1237364.0250000004</v>
      </c>
      <c r="F23" s="279">
        <v>1246717.7396250006</v>
      </c>
      <c r="G23" s="279">
        <v>1254790.7199510362</v>
      </c>
      <c r="H23" s="279">
        <v>1262053.55787348</v>
      </c>
      <c r="I23" s="279">
        <v>1270444.4779539066</v>
      </c>
      <c r="J23" s="279">
        <v>1279441.6666563158</v>
      </c>
      <c r="K23" s="277"/>
      <c r="L23" s="277"/>
      <c r="M23" s="277"/>
      <c r="N23" s="277"/>
      <c r="O23" s="277"/>
      <c r="P23" s="277"/>
      <c r="Q23" s="277"/>
      <c r="R23" s="277"/>
      <c r="S23" s="277"/>
      <c r="T23" s="277"/>
      <c r="U23" s="277"/>
      <c r="V23" s="277"/>
    </row>
    <row r="24" spans="2:22" s="2" customFormat="1">
      <c r="B24" s="280" t="s">
        <v>515</v>
      </c>
      <c r="C24" s="281">
        <v>803173</v>
      </c>
      <c r="D24" s="281">
        <v>823721</v>
      </c>
      <c r="E24" s="281">
        <v>837359.00000000023</v>
      </c>
      <c r="F24" s="281">
        <v>847587.50000000035</v>
      </c>
      <c r="G24" s="281">
        <v>857451.78463928588</v>
      </c>
      <c r="H24" s="281">
        <v>867051.80126796535</v>
      </c>
      <c r="I24" s="281">
        <v>878289.79999371292</v>
      </c>
      <c r="J24" s="281">
        <v>890918.85564512666</v>
      </c>
      <c r="K24" s="277"/>
      <c r="L24" s="277"/>
      <c r="M24" s="277"/>
      <c r="N24" s="277"/>
      <c r="O24" s="277"/>
      <c r="P24" s="277"/>
      <c r="Q24" s="277"/>
      <c r="R24" s="277"/>
      <c r="S24" s="277"/>
      <c r="T24" s="277"/>
      <c r="U24" s="277"/>
      <c r="V24" s="277"/>
    </row>
    <row r="25" spans="2:22">
      <c r="B25" s="282" t="s">
        <v>473</v>
      </c>
      <c r="C25" s="283">
        <v>297532</v>
      </c>
      <c r="D25" s="283">
        <v>4</v>
      </c>
      <c r="E25" s="283">
        <v>0</v>
      </c>
      <c r="F25" s="283">
        <v>0</v>
      </c>
      <c r="G25" s="283">
        <v>0</v>
      </c>
      <c r="H25" s="283">
        <v>0</v>
      </c>
      <c r="I25" s="283">
        <v>0</v>
      </c>
      <c r="J25" s="283">
        <v>0</v>
      </c>
      <c r="K25" s="284"/>
      <c r="L25" s="284"/>
      <c r="M25" s="284"/>
      <c r="N25" s="284"/>
      <c r="O25" s="284"/>
      <c r="P25" s="284"/>
      <c r="Q25" s="284"/>
      <c r="R25" s="284"/>
      <c r="S25" s="284"/>
      <c r="T25" s="284"/>
      <c r="U25" s="284"/>
      <c r="V25" s="284"/>
    </row>
    <row r="26" spans="2:22">
      <c r="B26" s="282" t="s">
        <v>475</v>
      </c>
      <c r="C26" s="283">
        <v>5</v>
      </c>
      <c r="D26" s="283">
        <v>0</v>
      </c>
      <c r="E26" s="283">
        <v>0</v>
      </c>
      <c r="F26" s="283">
        <v>0</v>
      </c>
      <c r="G26" s="283">
        <v>0</v>
      </c>
      <c r="H26" s="283">
        <v>0</v>
      </c>
      <c r="I26" s="283">
        <v>0</v>
      </c>
      <c r="J26" s="283">
        <v>0</v>
      </c>
      <c r="K26" s="284"/>
      <c r="L26" s="284"/>
      <c r="M26" s="284"/>
      <c r="N26" s="284"/>
      <c r="O26" s="284"/>
      <c r="P26" s="284"/>
      <c r="Q26" s="284"/>
      <c r="R26" s="284"/>
      <c r="S26" s="284"/>
      <c r="T26" s="284"/>
      <c r="U26" s="284"/>
      <c r="V26" s="284"/>
    </row>
    <row r="27" spans="2:22">
      <c r="B27" s="282" t="s">
        <v>474</v>
      </c>
      <c r="C27" s="283">
        <v>486771</v>
      </c>
      <c r="D27" s="283">
        <v>797421</v>
      </c>
      <c r="E27" s="283">
        <v>809254.8465796659</v>
      </c>
      <c r="F27" s="283">
        <v>819140.04898179008</v>
      </c>
      <c r="G27" s="283">
        <v>828673.26012824359</v>
      </c>
      <c r="H27" s="283">
        <v>837951.07285134576</v>
      </c>
      <c r="I27" s="283">
        <v>848811.89232622739</v>
      </c>
      <c r="J27" s="283">
        <v>861017.08089365298</v>
      </c>
      <c r="K27" s="284"/>
      <c r="L27" s="284"/>
      <c r="M27" s="284"/>
      <c r="N27" s="284"/>
      <c r="O27" s="284"/>
      <c r="P27" s="284"/>
      <c r="Q27" s="284"/>
      <c r="R27" s="284"/>
      <c r="S27" s="284"/>
      <c r="T27" s="284"/>
      <c r="U27" s="284"/>
      <c r="V27" s="284"/>
    </row>
    <row r="28" spans="2:22">
      <c r="B28" s="282" t="s">
        <v>490</v>
      </c>
      <c r="C28" s="283">
        <v>0</v>
      </c>
      <c r="D28" s="283">
        <v>0</v>
      </c>
      <c r="E28" s="283">
        <v>0</v>
      </c>
      <c r="F28" s="283">
        <v>0</v>
      </c>
      <c r="G28" s="283">
        <v>0</v>
      </c>
      <c r="H28" s="283">
        <v>0</v>
      </c>
      <c r="I28" s="283">
        <v>0</v>
      </c>
      <c r="J28" s="283">
        <v>0</v>
      </c>
      <c r="K28" s="284"/>
      <c r="L28" s="284"/>
      <c r="M28" s="284"/>
      <c r="N28" s="284"/>
      <c r="O28" s="284"/>
      <c r="P28" s="284"/>
      <c r="Q28" s="284"/>
      <c r="R28" s="284"/>
      <c r="S28" s="284"/>
      <c r="T28" s="284"/>
      <c r="U28" s="284"/>
      <c r="V28" s="284"/>
    </row>
    <row r="29" spans="2:22">
      <c r="B29" s="282" t="s">
        <v>476</v>
      </c>
      <c r="C29" s="283">
        <v>2</v>
      </c>
      <c r="D29" s="283">
        <v>6</v>
      </c>
      <c r="E29" s="283">
        <v>7.0768399561977002</v>
      </c>
      <c r="F29" s="283">
        <v>7.1632849069201123</v>
      </c>
      <c r="G29" s="283">
        <v>7.2466517348572372</v>
      </c>
      <c r="H29" s="283">
        <v>7.3277851331463815</v>
      </c>
      <c r="I29" s="283">
        <v>7.422761742235279</v>
      </c>
      <c r="J29" s="283">
        <v>7.5294947034179609</v>
      </c>
      <c r="K29" s="284"/>
      <c r="L29" s="284"/>
      <c r="M29" s="284"/>
      <c r="N29" s="284"/>
      <c r="O29" s="284"/>
      <c r="P29" s="284"/>
      <c r="Q29" s="284"/>
      <c r="R29" s="284"/>
      <c r="S29" s="284"/>
      <c r="T29" s="284"/>
      <c r="U29" s="284"/>
      <c r="V29" s="284"/>
    </row>
    <row r="30" spans="2:22">
      <c r="B30" s="282" t="s">
        <v>477</v>
      </c>
      <c r="C30" s="283">
        <v>10167</v>
      </c>
      <c r="D30" s="283">
        <v>9994</v>
      </c>
      <c r="E30" s="283">
        <v>10047.090783527536</v>
      </c>
      <c r="F30" s="283">
        <v>10169.817914996012</v>
      </c>
      <c r="G30" s="283">
        <v>10288.174991573034</v>
      </c>
      <c r="H30" s="283">
        <v>10403.361236172679</v>
      </c>
      <c r="I30" s="283">
        <v>10538.200884904889</v>
      </c>
      <c r="J30" s="283">
        <v>10689.731194652531</v>
      </c>
      <c r="K30" s="284"/>
      <c r="L30" s="284"/>
      <c r="M30" s="284"/>
      <c r="N30" s="284"/>
      <c r="O30" s="284"/>
      <c r="P30" s="284"/>
      <c r="Q30" s="284"/>
      <c r="R30" s="284"/>
      <c r="S30" s="284"/>
      <c r="T30" s="284"/>
      <c r="U30" s="284"/>
      <c r="V30" s="284"/>
    </row>
    <row r="31" spans="2:22">
      <c r="B31" s="282" t="s">
        <v>478</v>
      </c>
      <c r="C31" s="283">
        <v>3144</v>
      </c>
      <c r="D31" s="283">
        <v>3157</v>
      </c>
      <c r="E31" s="283">
        <v>3195.6987287915617</v>
      </c>
      <c r="F31" s="283">
        <v>3234.7347986820687</v>
      </c>
      <c r="G31" s="283">
        <v>3272.3808762691046</v>
      </c>
      <c r="H31" s="283">
        <v>3309.0184008393885</v>
      </c>
      <c r="I31" s="283">
        <v>3351.9071238865322</v>
      </c>
      <c r="J31" s="283">
        <v>3400.1046796434548</v>
      </c>
      <c r="K31" s="284"/>
      <c r="L31" s="284"/>
      <c r="M31" s="284"/>
      <c r="N31" s="284"/>
      <c r="O31" s="284"/>
      <c r="P31" s="284"/>
      <c r="Q31" s="284"/>
      <c r="R31" s="284"/>
      <c r="S31" s="284"/>
      <c r="T31" s="284"/>
      <c r="U31" s="284"/>
      <c r="V31" s="284"/>
    </row>
    <row r="32" spans="2:22">
      <c r="B32" s="282" t="s">
        <v>479</v>
      </c>
      <c r="C32" s="283">
        <v>5552</v>
      </c>
      <c r="D32" s="283">
        <v>13138</v>
      </c>
      <c r="E32" s="283">
        <v>14853.276090922373</v>
      </c>
      <c r="F32" s="283">
        <v>15034.71169321004</v>
      </c>
      <c r="G32" s="283">
        <v>15209.686755503217</v>
      </c>
      <c r="H32" s="283">
        <v>15379.974168026662</v>
      </c>
      <c r="I32" s="283">
        <v>15579.316502417245</v>
      </c>
      <c r="J32" s="283">
        <v>15803.333740373811</v>
      </c>
      <c r="K32" s="284"/>
      <c r="L32" s="284"/>
      <c r="M32" s="284"/>
      <c r="N32" s="284"/>
      <c r="O32" s="284"/>
      <c r="P32" s="284"/>
      <c r="Q32" s="284"/>
      <c r="R32" s="284"/>
      <c r="S32" s="284"/>
      <c r="T32" s="284"/>
      <c r="U32" s="284"/>
      <c r="V32" s="284"/>
    </row>
    <row r="33" spans="2:22">
      <c r="B33" s="282" t="s">
        <v>480</v>
      </c>
      <c r="C33" s="283">
        <v>0</v>
      </c>
      <c r="D33" s="283">
        <v>1</v>
      </c>
      <c r="E33" s="283">
        <v>1.0109771365996711</v>
      </c>
      <c r="F33" s="283">
        <v>1.0233264152743016</v>
      </c>
      <c r="G33" s="283">
        <v>1.0352359621224623</v>
      </c>
      <c r="H33" s="283">
        <v>1.0468264475923401</v>
      </c>
      <c r="I33" s="283">
        <v>1.0603945346050399</v>
      </c>
      <c r="J33" s="283">
        <v>1.0756421004882801</v>
      </c>
      <c r="K33" s="284"/>
      <c r="L33" s="284"/>
      <c r="M33" s="284"/>
      <c r="N33" s="284"/>
      <c r="O33" s="284"/>
      <c r="P33" s="284"/>
      <c r="Q33" s="284"/>
      <c r="R33" s="284"/>
      <c r="S33" s="284"/>
      <c r="T33" s="284"/>
      <c r="U33" s="284"/>
      <c r="V33" s="284"/>
    </row>
    <row r="34" spans="2:22" s="2" customFormat="1">
      <c r="B34" s="280" t="s">
        <v>516</v>
      </c>
      <c r="C34" s="281">
        <v>338875</v>
      </c>
      <c r="D34" s="281">
        <v>343065</v>
      </c>
      <c r="E34" s="281">
        <v>337919.02500000002</v>
      </c>
      <c r="F34" s="281">
        <v>332850.23962500005</v>
      </c>
      <c r="G34" s="281">
        <v>326858.93531175004</v>
      </c>
      <c r="H34" s="281">
        <v>320321.75660551502</v>
      </c>
      <c r="I34" s="281">
        <v>313274.67796019372</v>
      </c>
      <c r="J34" s="281">
        <v>305442.8110111889</v>
      </c>
      <c r="K34" s="277"/>
      <c r="L34" s="277"/>
      <c r="M34" s="277"/>
      <c r="N34" s="277"/>
      <c r="O34" s="277"/>
      <c r="P34" s="277"/>
      <c r="Q34" s="277"/>
      <c r="R34" s="277"/>
      <c r="S34" s="277"/>
      <c r="T34" s="277"/>
      <c r="U34" s="277"/>
      <c r="V34" s="277"/>
    </row>
    <row r="35" spans="2:22">
      <c r="B35" s="282" t="s">
        <v>493</v>
      </c>
      <c r="C35" s="283">
        <v>99822</v>
      </c>
      <c r="D35" s="283">
        <v>0</v>
      </c>
      <c r="E35" s="283">
        <v>0</v>
      </c>
      <c r="F35" s="283">
        <v>0</v>
      </c>
      <c r="G35" s="283">
        <v>0</v>
      </c>
      <c r="H35" s="283">
        <v>0</v>
      </c>
      <c r="I35" s="283">
        <v>0</v>
      </c>
      <c r="J35" s="283">
        <v>0</v>
      </c>
      <c r="K35" s="284"/>
      <c r="L35" s="284"/>
      <c r="M35" s="284"/>
      <c r="N35" s="284"/>
      <c r="O35" s="284"/>
      <c r="P35" s="284"/>
      <c r="Q35" s="284"/>
      <c r="R35" s="284"/>
      <c r="S35" s="284"/>
      <c r="T35" s="284"/>
      <c r="U35" s="284"/>
      <c r="V35" s="284"/>
    </row>
    <row r="36" spans="2:22">
      <c r="B36" s="282" t="s">
        <v>494</v>
      </c>
      <c r="C36" s="283">
        <v>136510</v>
      </c>
      <c r="D36" s="283">
        <v>239545</v>
      </c>
      <c r="E36" s="283">
        <v>235731.30734825751</v>
      </c>
      <c r="F36" s="283">
        <v>232195.33773803365</v>
      </c>
      <c r="G36" s="283">
        <v>228015.82165874905</v>
      </c>
      <c r="H36" s="283">
        <v>223455.50522557407</v>
      </c>
      <c r="I36" s="283">
        <v>218539.48411061143</v>
      </c>
      <c r="J36" s="283">
        <v>213075.99700784613</v>
      </c>
      <c r="K36" s="284"/>
      <c r="L36" s="284"/>
      <c r="M36" s="284"/>
      <c r="N36" s="284"/>
      <c r="O36" s="284"/>
      <c r="P36" s="284"/>
      <c r="Q36" s="284"/>
      <c r="R36" s="284"/>
      <c r="S36" s="284"/>
      <c r="T36" s="284"/>
      <c r="U36" s="284"/>
      <c r="V36" s="284"/>
    </row>
    <row r="37" spans="2:22">
      <c r="B37" s="282" t="s">
        <v>495</v>
      </c>
      <c r="C37" s="283">
        <v>38682</v>
      </c>
      <c r="D37" s="283">
        <v>1</v>
      </c>
      <c r="E37" s="283">
        <v>0</v>
      </c>
      <c r="F37" s="283">
        <v>0</v>
      </c>
      <c r="G37" s="283">
        <v>0</v>
      </c>
      <c r="H37" s="283">
        <v>0</v>
      </c>
      <c r="I37" s="283">
        <v>0</v>
      </c>
      <c r="J37" s="283">
        <v>0</v>
      </c>
      <c r="K37" s="284"/>
      <c r="L37" s="284"/>
      <c r="M37" s="284"/>
      <c r="N37" s="284"/>
      <c r="O37" s="284"/>
      <c r="P37" s="284"/>
      <c r="Q37" s="284"/>
      <c r="R37" s="284"/>
      <c r="S37" s="284"/>
      <c r="T37" s="284"/>
      <c r="U37" s="284"/>
      <c r="V37" s="284"/>
    </row>
    <row r="38" spans="2:22">
      <c r="B38" s="282" t="s">
        <v>496</v>
      </c>
      <c r="C38" s="283">
        <v>63861</v>
      </c>
      <c r="D38" s="283">
        <v>103519</v>
      </c>
      <c r="E38" s="283">
        <v>102187.71765174253</v>
      </c>
      <c r="F38" s="283">
        <v>100654.90188696639</v>
      </c>
      <c r="G38" s="283">
        <v>98843.113653000997</v>
      </c>
      <c r="H38" s="283">
        <v>96866.251379940979</v>
      </c>
      <c r="I38" s="283">
        <v>94735.193849582283</v>
      </c>
      <c r="J38" s="283">
        <v>92366.814003342733</v>
      </c>
      <c r="K38" s="284"/>
      <c r="L38" s="284"/>
      <c r="M38" s="284"/>
      <c r="N38" s="284"/>
      <c r="O38" s="284"/>
      <c r="P38" s="284"/>
      <c r="Q38" s="284"/>
      <c r="R38" s="284"/>
      <c r="S38" s="284"/>
      <c r="T38" s="284"/>
      <c r="U38" s="284"/>
      <c r="V38" s="284"/>
    </row>
    <row r="39" spans="2:22" s="2" customFormat="1">
      <c r="B39" s="280" t="s">
        <v>767</v>
      </c>
      <c r="C39" s="281">
        <v>51849</v>
      </c>
      <c r="D39" s="281">
        <v>60599</v>
      </c>
      <c r="E39" s="281">
        <v>62086</v>
      </c>
      <c r="F39" s="281">
        <v>66280</v>
      </c>
      <c r="G39" s="281">
        <v>70480</v>
      </c>
      <c r="H39" s="281">
        <v>74680</v>
      </c>
      <c r="I39" s="281">
        <v>78880</v>
      </c>
      <c r="J39" s="281">
        <v>83080</v>
      </c>
      <c r="K39" s="277"/>
      <c r="L39" s="277"/>
      <c r="M39" s="277"/>
      <c r="N39" s="277"/>
      <c r="O39" s="277"/>
      <c r="P39" s="277"/>
      <c r="Q39" s="277"/>
      <c r="R39" s="277"/>
      <c r="S39" s="277"/>
      <c r="T39" s="277"/>
      <c r="U39" s="277"/>
      <c r="V39" s="277"/>
    </row>
    <row r="40" spans="2:22">
      <c r="B40" s="282" t="s">
        <v>499</v>
      </c>
      <c r="C40" s="283">
        <v>36213</v>
      </c>
      <c r="D40" s="283">
        <v>36085</v>
      </c>
      <c r="E40" s="283">
        <v>36031</v>
      </c>
      <c r="F40" s="283">
        <v>36012</v>
      </c>
      <c r="G40" s="283">
        <v>36012</v>
      </c>
      <c r="H40" s="283">
        <v>0</v>
      </c>
      <c r="I40" s="283">
        <v>0</v>
      </c>
      <c r="J40" s="283">
        <v>0</v>
      </c>
      <c r="K40" s="284"/>
      <c r="L40" s="284"/>
      <c r="M40" s="284"/>
      <c r="N40" s="284"/>
      <c r="O40" s="284"/>
      <c r="P40" s="284"/>
      <c r="Q40" s="284"/>
      <c r="R40" s="284"/>
      <c r="S40" s="284"/>
      <c r="T40" s="284"/>
      <c r="U40" s="284"/>
      <c r="V40" s="284"/>
    </row>
    <row r="41" spans="2:22">
      <c r="B41" s="282" t="s">
        <v>500</v>
      </c>
      <c r="C41" s="283">
        <v>6847</v>
      </c>
      <c r="D41" s="283">
        <v>7089</v>
      </c>
      <c r="E41" s="283">
        <v>7133</v>
      </c>
      <c r="F41" s="283">
        <v>7143</v>
      </c>
      <c r="G41" s="283">
        <v>7143</v>
      </c>
      <c r="H41" s="283">
        <v>0</v>
      </c>
      <c r="I41" s="283">
        <v>0</v>
      </c>
      <c r="J41" s="283">
        <v>0</v>
      </c>
      <c r="K41" s="284"/>
      <c r="L41" s="284"/>
      <c r="M41" s="284"/>
      <c r="N41" s="284"/>
      <c r="O41" s="284"/>
      <c r="P41" s="284"/>
      <c r="Q41" s="284"/>
      <c r="R41" s="284"/>
      <c r="S41" s="284"/>
      <c r="T41" s="284"/>
      <c r="U41" s="284"/>
      <c r="V41" s="284"/>
    </row>
    <row r="42" spans="2:22">
      <c r="B42" s="282" t="s">
        <v>501</v>
      </c>
      <c r="C42" s="283">
        <v>10</v>
      </c>
      <c r="D42" s="283">
        <v>13</v>
      </c>
      <c r="E42" s="283">
        <v>16</v>
      </c>
      <c r="F42" s="283">
        <v>17</v>
      </c>
      <c r="G42" s="283">
        <v>17</v>
      </c>
      <c r="H42" s="283">
        <v>0</v>
      </c>
      <c r="I42" s="283">
        <v>0</v>
      </c>
      <c r="J42" s="283">
        <v>0</v>
      </c>
      <c r="K42" s="284"/>
      <c r="L42" s="284"/>
      <c r="M42" s="284"/>
      <c r="N42" s="284"/>
      <c r="O42" s="284"/>
      <c r="P42" s="284"/>
      <c r="Q42" s="284"/>
      <c r="R42" s="284"/>
      <c r="S42" s="284"/>
      <c r="T42" s="284"/>
      <c r="U42" s="284"/>
      <c r="V42" s="284"/>
    </row>
    <row r="43" spans="2:22">
      <c r="B43" s="282" t="s">
        <v>502</v>
      </c>
      <c r="C43" s="283">
        <v>166</v>
      </c>
      <c r="D43" s="283">
        <v>303</v>
      </c>
      <c r="E43" s="283">
        <v>304</v>
      </c>
      <c r="F43" s="283">
        <v>306</v>
      </c>
      <c r="G43" s="283">
        <v>306</v>
      </c>
      <c r="H43" s="283">
        <v>0</v>
      </c>
      <c r="I43" s="283">
        <v>0</v>
      </c>
      <c r="J43" s="283">
        <v>0</v>
      </c>
      <c r="K43" s="284"/>
      <c r="L43" s="284"/>
      <c r="M43" s="284"/>
      <c r="N43" s="284"/>
      <c r="O43" s="284"/>
      <c r="P43" s="284"/>
      <c r="Q43" s="284"/>
      <c r="R43" s="284"/>
      <c r="S43" s="284"/>
      <c r="T43" s="284"/>
      <c r="U43" s="284"/>
      <c r="V43" s="284"/>
    </row>
    <row r="44" spans="2:22">
      <c r="B44" s="282" t="s">
        <v>503</v>
      </c>
      <c r="C44" s="283">
        <v>55</v>
      </c>
      <c r="D44" s="283">
        <v>62</v>
      </c>
      <c r="E44" s="283">
        <v>59</v>
      </c>
      <c r="F44" s="283">
        <v>59</v>
      </c>
      <c r="G44" s="283">
        <v>59</v>
      </c>
      <c r="H44" s="283">
        <v>59</v>
      </c>
      <c r="I44" s="283">
        <v>59</v>
      </c>
      <c r="J44" s="283">
        <v>59</v>
      </c>
      <c r="K44" s="284"/>
      <c r="L44" s="284"/>
      <c r="M44" s="284"/>
      <c r="N44" s="284"/>
      <c r="O44" s="284"/>
      <c r="P44" s="284"/>
      <c r="Q44" s="284"/>
      <c r="R44" s="284"/>
      <c r="S44" s="284"/>
      <c r="T44" s="284"/>
      <c r="U44" s="284"/>
      <c r="V44" s="284"/>
    </row>
    <row r="45" spans="2:22">
      <c r="B45" s="282" t="s">
        <v>504</v>
      </c>
      <c r="C45" s="283">
        <v>5205</v>
      </c>
      <c r="D45" s="283">
        <v>13778</v>
      </c>
      <c r="E45" s="283">
        <v>15281</v>
      </c>
      <c r="F45" s="283">
        <v>19481</v>
      </c>
      <c r="G45" s="283">
        <v>23681</v>
      </c>
      <c r="H45" s="283">
        <v>71359</v>
      </c>
      <c r="I45" s="283">
        <v>75559</v>
      </c>
      <c r="J45" s="283">
        <v>79759</v>
      </c>
      <c r="K45" s="284"/>
      <c r="L45" s="284"/>
      <c r="M45" s="284"/>
      <c r="N45" s="284"/>
      <c r="O45" s="284"/>
      <c r="P45" s="284"/>
      <c r="Q45" s="284"/>
      <c r="R45" s="284"/>
      <c r="S45" s="284"/>
      <c r="T45" s="284"/>
      <c r="U45" s="284"/>
      <c r="V45" s="284"/>
    </row>
    <row r="46" spans="2:22">
      <c r="B46" s="282" t="s">
        <v>505</v>
      </c>
      <c r="C46" s="283">
        <v>3353</v>
      </c>
      <c r="D46" s="283">
        <v>3269</v>
      </c>
      <c r="E46" s="283">
        <v>3262</v>
      </c>
      <c r="F46" s="283">
        <v>3262</v>
      </c>
      <c r="G46" s="283">
        <v>3262</v>
      </c>
      <c r="H46" s="283">
        <v>3262</v>
      </c>
      <c r="I46" s="283">
        <v>3262</v>
      </c>
      <c r="J46" s="283">
        <v>3262</v>
      </c>
      <c r="K46" s="284"/>
      <c r="L46" s="284"/>
      <c r="M46" s="284"/>
      <c r="N46" s="284"/>
      <c r="O46" s="284"/>
      <c r="P46" s="284"/>
      <c r="Q46" s="284"/>
      <c r="R46" s="284"/>
      <c r="S46" s="284"/>
      <c r="T46" s="284"/>
      <c r="U46" s="284"/>
      <c r="V46" s="284"/>
    </row>
    <row r="47" spans="2:22" s="2" customFormat="1">
      <c r="B47" s="278" t="s">
        <v>517</v>
      </c>
      <c r="C47" s="279">
        <v>76421</v>
      </c>
      <c r="D47" s="279">
        <v>79746</v>
      </c>
      <c r="E47" s="279">
        <v>80395.455245992023</v>
      </c>
      <c r="F47" s="279">
        <v>80728.282847059716</v>
      </c>
      <c r="G47" s="279">
        <v>82738.0435899515</v>
      </c>
      <c r="H47" s="279">
        <v>84433.865983545475</v>
      </c>
      <c r="I47" s="279">
        <v>86324.848581576924</v>
      </c>
      <c r="J47" s="279">
        <v>88387.653962676603</v>
      </c>
      <c r="K47" s="277"/>
      <c r="L47" s="277"/>
      <c r="M47" s="277"/>
      <c r="N47" s="277"/>
      <c r="O47" s="277"/>
      <c r="P47" s="277"/>
      <c r="Q47" s="277"/>
      <c r="R47" s="277"/>
      <c r="S47" s="277"/>
      <c r="T47" s="277"/>
      <c r="U47" s="277"/>
      <c r="V47" s="277"/>
    </row>
    <row r="48" spans="2:22" s="2" customFormat="1">
      <c r="B48" s="280" t="s">
        <v>518</v>
      </c>
      <c r="C48" s="281">
        <v>74236</v>
      </c>
      <c r="D48" s="281">
        <v>77409</v>
      </c>
      <c r="E48" s="281">
        <v>78034.193086050727</v>
      </c>
      <c r="F48" s="281">
        <v>78346.581792297438</v>
      </c>
      <c r="G48" s="281">
        <v>80297.411678925637</v>
      </c>
      <c r="H48" s="281">
        <v>81943.508618343607</v>
      </c>
      <c r="I48" s="281">
        <v>83779.043211394513</v>
      </c>
      <c r="J48" s="281">
        <v>85781.362344146837</v>
      </c>
      <c r="K48" s="277"/>
      <c r="L48" s="277"/>
      <c r="M48" s="277"/>
      <c r="N48" s="277"/>
      <c r="O48" s="277"/>
      <c r="P48" s="277"/>
      <c r="Q48" s="277"/>
      <c r="R48" s="277"/>
      <c r="S48" s="277"/>
      <c r="T48" s="277"/>
      <c r="U48" s="277"/>
      <c r="V48" s="277"/>
    </row>
    <row r="49" spans="2:22">
      <c r="B49" s="282" t="s">
        <v>481</v>
      </c>
      <c r="C49" s="283">
        <v>41803</v>
      </c>
      <c r="D49" s="283">
        <v>1</v>
      </c>
      <c r="E49" s="283">
        <v>0</v>
      </c>
      <c r="F49" s="283">
        <v>0</v>
      </c>
      <c r="G49" s="283">
        <v>0</v>
      </c>
      <c r="H49" s="283">
        <v>0</v>
      </c>
      <c r="I49" s="283">
        <v>0</v>
      </c>
      <c r="J49" s="283">
        <v>0</v>
      </c>
      <c r="K49" s="284"/>
      <c r="L49" s="284"/>
      <c r="M49" s="284"/>
      <c r="N49" s="284"/>
      <c r="O49" s="284"/>
      <c r="P49" s="284"/>
      <c r="Q49" s="284"/>
      <c r="R49" s="284"/>
      <c r="S49" s="284"/>
      <c r="T49" s="284"/>
      <c r="U49" s="284"/>
      <c r="V49" s="284"/>
    </row>
    <row r="50" spans="2:22">
      <c r="B50" s="282" t="s">
        <v>482</v>
      </c>
      <c r="C50" s="283">
        <v>32137</v>
      </c>
      <c r="D50" s="283">
        <v>76940</v>
      </c>
      <c r="E50" s="283">
        <v>77511.037862828831</v>
      </c>
      <c r="F50" s="283">
        <v>77821.333600231417</v>
      </c>
      <c r="G50" s="283">
        <v>79759.084806877174</v>
      </c>
      <c r="H50" s="283">
        <v>81394.146045418151</v>
      </c>
      <c r="I50" s="283">
        <v>83217.374916835513</v>
      </c>
      <c r="J50" s="283">
        <v>85206.270177347891</v>
      </c>
      <c r="K50" s="284"/>
      <c r="L50" s="284"/>
      <c r="M50" s="284"/>
      <c r="N50" s="284"/>
      <c r="O50" s="284"/>
      <c r="P50" s="284"/>
      <c r="Q50" s="284"/>
      <c r="R50" s="284"/>
      <c r="S50" s="284"/>
      <c r="T50" s="284"/>
      <c r="U50" s="284"/>
      <c r="V50" s="284"/>
    </row>
    <row r="51" spans="2:22">
      <c r="B51" s="282" t="s">
        <v>483</v>
      </c>
      <c r="C51" s="283">
        <v>45</v>
      </c>
      <c r="D51" s="283">
        <v>47</v>
      </c>
      <c r="E51" s="283">
        <v>46.368285680552674</v>
      </c>
      <c r="F51" s="283">
        <v>46.553789662884476</v>
      </c>
      <c r="G51" s="283">
        <v>47.712979025490299</v>
      </c>
      <c r="H51" s="283">
        <v>48.69109509551285</v>
      </c>
      <c r="I51" s="283">
        <v>49.781775625652337</v>
      </c>
      <c r="J51" s="283">
        <v>50.971560063105429</v>
      </c>
      <c r="K51" s="284"/>
      <c r="L51" s="284"/>
      <c r="M51" s="284"/>
      <c r="N51" s="284"/>
      <c r="O51" s="284"/>
      <c r="P51" s="284"/>
      <c r="Q51" s="284"/>
      <c r="R51" s="284"/>
      <c r="S51" s="284"/>
      <c r="T51" s="284"/>
      <c r="U51" s="284"/>
      <c r="V51" s="284"/>
    </row>
    <row r="52" spans="2:22">
      <c r="B52" s="282" t="s">
        <v>484</v>
      </c>
      <c r="C52" s="283">
        <v>21</v>
      </c>
      <c r="D52" s="283">
        <v>20</v>
      </c>
      <c r="E52" s="283">
        <v>18.144111788042355</v>
      </c>
      <c r="F52" s="283">
        <v>18.216700302867849</v>
      </c>
      <c r="G52" s="283">
        <v>18.670296140409256</v>
      </c>
      <c r="H52" s="283">
        <v>19.053037211287645</v>
      </c>
      <c r="I52" s="283">
        <v>19.479825244820489</v>
      </c>
      <c r="J52" s="283">
        <v>19.9453930681717</v>
      </c>
      <c r="K52" s="284"/>
      <c r="L52" s="284"/>
      <c r="M52" s="284"/>
      <c r="N52" s="284"/>
      <c r="O52" s="284"/>
      <c r="P52" s="284"/>
      <c r="Q52" s="284"/>
      <c r="R52" s="284"/>
      <c r="S52" s="284"/>
      <c r="T52" s="284"/>
      <c r="U52" s="284"/>
      <c r="V52" s="284"/>
    </row>
    <row r="53" spans="2:22">
      <c r="B53" s="282" t="s">
        <v>485</v>
      </c>
      <c r="C53" s="283">
        <v>230</v>
      </c>
      <c r="D53" s="283">
        <v>401</v>
      </c>
      <c r="E53" s="283">
        <v>458.6428257532927</v>
      </c>
      <c r="F53" s="283">
        <v>460.47770210027033</v>
      </c>
      <c r="G53" s="283">
        <v>471.94359688256702</v>
      </c>
      <c r="H53" s="283">
        <v>481.61844061865963</v>
      </c>
      <c r="I53" s="283">
        <v>492.40669368851758</v>
      </c>
      <c r="J53" s="283">
        <v>504.17521366767318</v>
      </c>
      <c r="K53" s="284"/>
      <c r="L53" s="284"/>
      <c r="M53" s="284"/>
      <c r="N53" s="284"/>
      <c r="O53" s="284"/>
      <c r="P53" s="284"/>
      <c r="Q53" s="284"/>
      <c r="R53" s="284"/>
      <c r="S53" s="284"/>
      <c r="T53" s="284"/>
      <c r="U53" s="284"/>
      <c r="V53" s="284"/>
    </row>
    <row r="54" spans="2:22" s="2" customFormat="1">
      <c r="B54" s="280" t="s">
        <v>519</v>
      </c>
      <c r="C54" s="281">
        <v>2182</v>
      </c>
      <c r="D54" s="281">
        <v>2323</v>
      </c>
      <c r="E54" s="281">
        <v>2346.2621599412964</v>
      </c>
      <c r="F54" s="281">
        <v>2366.7010547622676</v>
      </c>
      <c r="G54" s="281">
        <v>2425.6319110258473</v>
      </c>
      <c r="H54" s="281">
        <v>2475.3573652018772</v>
      </c>
      <c r="I54" s="281">
        <v>2530.8053701823992</v>
      </c>
      <c r="J54" s="281">
        <v>2591.2916185297581</v>
      </c>
      <c r="K54" s="277"/>
      <c r="L54" s="277"/>
      <c r="M54" s="277"/>
      <c r="N54" s="277"/>
      <c r="O54" s="277"/>
      <c r="P54" s="277"/>
      <c r="Q54" s="277"/>
      <c r="R54" s="277"/>
      <c r="S54" s="277"/>
      <c r="T54" s="277"/>
      <c r="U54" s="277"/>
      <c r="V54" s="277"/>
    </row>
    <row r="55" spans="2:22">
      <c r="B55" s="282" t="s">
        <v>768</v>
      </c>
      <c r="C55" s="283">
        <v>222</v>
      </c>
      <c r="D55" s="283">
        <v>0</v>
      </c>
      <c r="E55" s="283">
        <v>0</v>
      </c>
      <c r="F55" s="283">
        <v>0</v>
      </c>
      <c r="G55" s="283">
        <v>0</v>
      </c>
      <c r="H55" s="283">
        <v>0</v>
      </c>
      <c r="I55" s="283">
        <v>0</v>
      </c>
      <c r="J55" s="283">
        <v>0</v>
      </c>
      <c r="K55" s="284"/>
      <c r="L55" s="284"/>
      <c r="M55" s="284"/>
      <c r="N55" s="284"/>
      <c r="O55" s="284"/>
      <c r="P55" s="284"/>
      <c r="Q55" s="284"/>
      <c r="R55" s="284"/>
      <c r="S55" s="284"/>
      <c r="T55" s="284"/>
      <c r="U55" s="284"/>
      <c r="V55" s="284"/>
    </row>
    <row r="56" spans="2:22">
      <c r="B56" s="282" t="s">
        <v>487</v>
      </c>
      <c r="C56" s="283">
        <v>1129</v>
      </c>
      <c r="D56" s="283">
        <v>1502</v>
      </c>
      <c r="E56" s="283">
        <v>1522.700940369223</v>
      </c>
      <c r="F56" s="283">
        <v>1536.0174529117489</v>
      </c>
      <c r="G56" s="283">
        <v>1574.2642874892513</v>
      </c>
      <c r="H56" s="283">
        <v>1606.5367053827808</v>
      </c>
      <c r="I56" s="283">
        <v>1642.5231275833551</v>
      </c>
      <c r="J56" s="283">
        <v>1681.7794303325973</v>
      </c>
      <c r="K56" s="284"/>
      <c r="L56" s="284"/>
      <c r="M56" s="284"/>
      <c r="N56" s="284"/>
      <c r="O56" s="284"/>
      <c r="P56" s="284"/>
      <c r="Q56" s="284"/>
      <c r="R56" s="284"/>
      <c r="S56" s="284"/>
      <c r="T56" s="284"/>
      <c r="U56" s="284"/>
      <c r="V56" s="284"/>
    </row>
    <row r="57" spans="2:22">
      <c r="B57" s="282" t="s">
        <v>488</v>
      </c>
      <c r="C57" s="283">
        <v>3</v>
      </c>
      <c r="D57" s="283">
        <v>4</v>
      </c>
      <c r="E57" s="283">
        <v>5.9675606789676472</v>
      </c>
      <c r="F57" s="283">
        <v>6.0196121937918532</v>
      </c>
      <c r="G57" s="283">
        <v>6.16950053741727</v>
      </c>
      <c r="H57" s="283">
        <v>6.2959752984343238</v>
      </c>
      <c r="I57" s="283">
        <v>6.4370051451192527</v>
      </c>
      <c r="J57" s="283">
        <v>6.5908495680876031</v>
      </c>
      <c r="K57" s="284"/>
      <c r="L57" s="284"/>
      <c r="M57" s="284"/>
      <c r="N57" s="284"/>
      <c r="O57" s="284"/>
      <c r="P57" s="284"/>
      <c r="Q57" s="284"/>
      <c r="R57" s="284"/>
      <c r="S57" s="284"/>
      <c r="T57" s="284"/>
      <c r="U57" s="284"/>
      <c r="V57" s="284"/>
    </row>
    <row r="58" spans="2:22">
      <c r="B58" s="282" t="s">
        <v>489</v>
      </c>
      <c r="C58" s="283">
        <v>387</v>
      </c>
      <c r="D58" s="283">
        <v>377</v>
      </c>
      <c r="E58" s="283">
        <v>372.97254243547792</v>
      </c>
      <c r="F58" s="283">
        <v>376.22576211199083</v>
      </c>
      <c r="G58" s="283">
        <v>385.59378358857936</v>
      </c>
      <c r="H58" s="283">
        <v>393.4984561521452</v>
      </c>
      <c r="I58" s="283">
        <v>402.31282156995326</v>
      </c>
      <c r="J58" s="283">
        <v>411.92809800547514</v>
      </c>
      <c r="K58" s="284"/>
      <c r="L58" s="284"/>
      <c r="M58" s="284"/>
      <c r="N58" s="284"/>
      <c r="O58" s="284"/>
      <c r="P58" s="284"/>
      <c r="Q58" s="284"/>
      <c r="R58" s="284"/>
      <c r="S58" s="284"/>
      <c r="T58" s="284"/>
      <c r="U58" s="284"/>
      <c r="V58" s="284"/>
    </row>
    <row r="59" spans="2:22">
      <c r="B59" s="282" t="s">
        <v>520</v>
      </c>
      <c r="C59" s="283">
        <v>435</v>
      </c>
      <c r="D59" s="283">
        <v>434</v>
      </c>
      <c r="E59" s="283">
        <v>438.65355577865978</v>
      </c>
      <c r="F59" s="283">
        <v>442.41861535094404</v>
      </c>
      <c r="G59" s="283">
        <v>453.43483887318251</v>
      </c>
      <c r="H59" s="283">
        <v>462.73025307008271</v>
      </c>
      <c r="I59" s="283">
        <v>473.09541073885254</v>
      </c>
      <c r="J59" s="283">
        <v>484.40239105551115</v>
      </c>
      <c r="K59" s="284"/>
      <c r="L59" s="284"/>
      <c r="M59" s="284"/>
      <c r="N59" s="284"/>
      <c r="O59" s="284"/>
      <c r="P59" s="284"/>
      <c r="Q59" s="284"/>
      <c r="R59" s="284"/>
      <c r="S59" s="284"/>
      <c r="T59" s="284"/>
      <c r="U59" s="284"/>
      <c r="V59" s="284"/>
    </row>
    <row r="60" spans="2:22">
      <c r="B60" s="282" t="s">
        <v>521</v>
      </c>
      <c r="C60" s="283">
        <v>6</v>
      </c>
      <c r="D60" s="283">
        <v>6</v>
      </c>
      <c r="E60" s="283">
        <v>5.9675606789676472</v>
      </c>
      <c r="F60" s="283">
        <v>6.0196121937918532</v>
      </c>
      <c r="G60" s="283">
        <v>6.16950053741727</v>
      </c>
      <c r="H60" s="283">
        <v>6.2959752984343238</v>
      </c>
      <c r="I60" s="283">
        <v>6.4370051451192527</v>
      </c>
      <c r="J60" s="283">
        <v>6.5908495680876031</v>
      </c>
      <c r="K60" s="284"/>
      <c r="L60" s="284"/>
      <c r="M60" s="284"/>
      <c r="N60" s="284"/>
      <c r="O60" s="284"/>
      <c r="P60" s="284"/>
      <c r="Q60" s="284"/>
      <c r="R60" s="284"/>
      <c r="S60" s="284"/>
      <c r="T60" s="284"/>
      <c r="U60" s="284"/>
      <c r="V60" s="284"/>
    </row>
    <row r="61" spans="2:22" s="2" customFormat="1">
      <c r="B61" s="280" t="s">
        <v>522</v>
      </c>
      <c r="C61" s="281">
        <v>3</v>
      </c>
      <c r="D61" s="281">
        <v>14</v>
      </c>
      <c r="E61" s="281">
        <v>15</v>
      </c>
      <c r="F61" s="281">
        <v>15</v>
      </c>
      <c r="G61" s="281">
        <v>15</v>
      </c>
      <c r="H61" s="281">
        <v>15</v>
      </c>
      <c r="I61" s="281">
        <v>15</v>
      </c>
      <c r="J61" s="281">
        <v>15</v>
      </c>
      <c r="K61" s="277"/>
      <c r="L61" s="277"/>
      <c r="M61" s="277"/>
      <c r="N61" s="277"/>
      <c r="O61" s="277"/>
      <c r="P61" s="277"/>
      <c r="Q61" s="277"/>
      <c r="R61" s="277"/>
      <c r="S61" s="277"/>
      <c r="T61" s="277"/>
      <c r="U61" s="277"/>
      <c r="V61" s="277"/>
    </row>
    <row r="62" spans="2:22">
      <c r="B62" s="282" t="s">
        <v>769</v>
      </c>
      <c r="C62" s="283">
        <v>0</v>
      </c>
      <c r="D62" s="283">
        <v>0</v>
      </c>
      <c r="E62" s="283">
        <v>1</v>
      </c>
      <c r="F62" s="283">
        <v>1</v>
      </c>
      <c r="G62" s="283">
        <v>1</v>
      </c>
      <c r="H62" s="283">
        <v>1</v>
      </c>
      <c r="I62" s="283">
        <v>1</v>
      </c>
      <c r="J62" s="283">
        <v>1</v>
      </c>
      <c r="K62" s="284"/>
      <c r="L62" s="284"/>
      <c r="M62" s="284"/>
      <c r="N62" s="284"/>
      <c r="O62" s="284"/>
      <c r="P62" s="284"/>
      <c r="Q62" s="284"/>
      <c r="R62" s="284"/>
      <c r="S62" s="284"/>
      <c r="T62" s="284"/>
      <c r="U62" s="284"/>
      <c r="V62" s="284"/>
    </row>
    <row r="63" spans="2:22">
      <c r="B63" s="282" t="s">
        <v>459</v>
      </c>
      <c r="C63" s="283">
        <v>2</v>
      </c>
      <c r="D63" s="283">
        <v>2</v>
      </c>
      <c r="E63" s="283">
        <v>2</v>
      </c>
      <c r="F63" s="283">
        <v>2</v>
      </c>
      <c r="G63" s="283">
        <v>2</v>
      </c>
      <c r="H63" s="283">
        <v>2</v>
      </c>
      <c r="I63" s="283">
        <v>2</v>
      </c>
      <c r="J63" s="283">
        <v>2</v>
      </c>
      <c r="K63" s="284"/>
      <c r="L63" s="284"/>
      <c r="M63" s="284"/>
      <c r="N63" s="284"/>
      <c r="O63" s="284"/>
      <c r="P63" s="284"/>
      <c r="Q63" s="284"/>
      <c r="R63" s="284"/>
      <c r="S63" s="284"/>
      <c r="T63" s="284"/>
      <c r="U63" s="284"/>
      <c r="V63" s="284"/>
    </row>
    <row r="64" spans="2:22">
      <c r="B64" s="282" t="s">
        <v>770</v>
      </c>
      <c r="C64" s="283">
        <v>0</v>
      </c>
      <c r="D64" s="283">
        <v>11</v>
      </c>
      <c r="E64" s="283">
        <v>11</v>
      </c>
      <c r="F64" s="283">
        <v>11</v>
      </c>
      <c r="G64" s="283">
        <v>11</v>
      </c>
      <c r="H64" s="283">
        <v>11</v>
      </c>
      <c r="I64" s="283">
        <v>11</v>
      </c>
      <c r="J64" s="283">
        <v>11</v>
      </c>
      <c r="K64" s="284"/>
      <c r="L64" s="284"/>
      <c r="M64" s="284"/>
      <c r="N64" s="284"/>
      <c r="O64" s="284"/>
      <c r="P64" s="284"/>
      <c r="Q64" s="284"/>
      <c r="R64" s="284"/>
      <c r="S64" s="284"/>
      <c r="T64" s="284"/>
      <c r="U64" s="284"/>
      <c r="V64" s="284"/>
    </row>
    <row r="65" spans="2:22">
      <c r="B65" s="282" t="s">
        <v>523</v>
      </c>
      <c r="C65" s="283">
        <v>0</v>
      </c>
      <c r="D65" s="283">
        <v>1</v>
      </c>
      <c r="E65" s="283">
        <v>1</v>
      </c>
      <c r="F65" s="283">
        <v>1</v>
      </c>
      <c r="G65" s="283">
        <v>1</v>
      </c>
      <c r="H65" s="283">
        <v>1</v>
      </c>
      <c r="I65" s="283">
        <v>1</v>
      </c>
      <c r="J65" s="283">
        <v>1</v>
      </c>
      <c r="K65" s="284"/>
      <c r="L65" s="284"/>
      <c r="M65" s="284"/>
      <c r="N65" s="284"/>
      <c r="O65" s="284"/>
      <c r="P65" s="284"/>
      <c r="Q65" s="284"/>
      <c r="R65" s="284"/>
      <c r="S65" s="284"/>
      <c r="T65" s="284"/>
      <c r="U65" s="284"/>
      <c r="V65" s="284"/>
    </row>
    <row r="66" spans="2:22">
      <c r="B66" s="282" t="s">
        <v>524</v>
      </c>
      <c r="C66" s="283">
        <v>1</v>
      </c>
      <c r="D66" s="283">
        <v>0</v>
      </c>
      <c r="E66" s="283">
        <v>0</v>
      </c>
      <c r="F66" s="283">
        <v>0</v>
      </c>
      <c r="G66" s="283">
        <v>0</v>
      </c>
      <c r="H66" s="283">
        <v>0</v>
      </c>
      <c r="I66" s="283">
        <v>0</v>
      </c>
      <c r="J66" s="283">
        <v>0</v>
      </c>
      <c r="K66" s="284"/>
      <c r="L66" s="284"/>
      <c r="M66" s="284"/>
      <c r="N66" s="284"/>
      <c r="O66" s="284"/>
      <c r="P66" s="284"/>
      <c r="Q66" s="284"/>
      <c r="R66" s="284"/>
      <c r="S66" s="284"/>
      <c r="T66" s="284"/>
      <c r="U66" s="284"/>
      <c r="V66" s="284"/>
    </row>
    <row r="67" spans="2:22" s="2" customFormat="1">
      <c r="B67" s="278" t="s">
        <v>525</v>
      </c>
      <c r="C67" s="279">
        <v>4499</v>
      </c>
      <c r="D67" s="279">
        <v>4540</v>
      </c>
      <c r="E67" s="279">
        <v>4840.9858581016297</v>
      </c>
      <c r="F67" s="279">
        <v>4999.277564717162</v>
      </c>
      <c r="G67" s="279">
        <v>5123.3611760786207</v>
      </c>
      <c r="H67" s="279">
        <v>5228.0620801882278</v>
      </c>
      <c r="I67" s="279">
        <v>5344.8122707844523</v>
      </c>
      <c r="J67" s="279">
        <v>5472.1708840561978</v>
      </c>
      <c r="K67" s="277"/>
      <c r="L67" s="277"/>
      <c r="M67" s="277"/>
      <c r="N67" s="277"/>
      <c r="O67" s="277"/>
      <c r="P67" s="277"/>
      <c r="Q67" s="277"/>
      <c r="R67" s="277"/>
      <c r="S67" s="277"/>
      <c r="T67" s="277"/>
      <c r="U67" s="277"/>
      <c r="V67" s="277"/>
    </row>
    <row r="68" spans="2:22" s="2" customFormat="1">
      <c r="B68" s="280" t="s">
        <v>526</v>
      </c>
      <c r="C68" s="281">
        <v>4141</v>
      </c>
      <c r="D68" s="281">
        <v>4185</v>
      </c>
      <c r="E68" s="281">
        <v>4483.9858581016297</v>
      </c>
      <c r="F68" s="281">
        <v>4642.277564717162</v>
      </c>
      <c r="G68" s="281">
        <v>4757.8702760786191</v>
      </c>
      <c r="H68" s="281">
        <v>4855.4066167382307</v>
      </c>
      <c r="I68" s="281">
        <v>4964.1677249531667</v>
      </c>
      <c r="J68" s="281">
        <v>5082.811333579547</v>
      </c>
      <c r="K68" s="277"/>
      <c r="L68" s="277"/>
      <c r="M68" s="277"/>
      <c r="N68" s="277"/>
      <c r="O68" s="277"/>
      <c r="P68" s="277"/>
      <c r="Q68" s="277"/>
      <c r="R68" s="277"/>
      <c r="S68" s="277"/>
      <c r="T68" s="277"/>
      <c r="U68" s="277"/>
      <c r="V68" s="277"/>
    </row>
    <row r="69" spans="2:22">
      <c r="B69" s="282" t="s">
        <v>527</v>
      </c>
      <c r="C69" s="283">
        <v>4130</v>
      </c>
      <c r="D69" s="283">
        <v>4173</v>
      </c>
      <c r="E69" s="283">
        <v>4472.9858581016297</v>
      </c>
      <c r="F69" s="283">
        <v>4631.277564717162</v>
      </c>
      <c r="G69" s="283">
        <v>4746.596376078619</v>
      </c>
      <c r="H69" s="283">
        <v>4843.9016017882304</v>
      </c>
      <c r="I69" s="283">
        <v>4952.4049976682863</v>
      </c>
      <c r="J69" s="283">
        <v>5070.7674771125585</v>
      </c>
      <c r="K69" s="284"/>
      <c r="L69" s="284"/>
      <c r="M69" s="284"/>
      <c r="N69" s="284"/>
      <c r="O69" s="284"/>
      <c r="P69" s="284"/>
      <c r="Q69" s="284"/>
      <c r="R69" s="284"/>
      <c r="S69" s="284"/>
      <c r="T69" s="284"/>
      <c r="U69" s="284"/>
      <c r="V69" s="284"/>
    </row>
    <row r="70" spans="2:22">
      <c r="B70" s="282" t="s">
        <v>528</v>
      </c>
      <c r="C70" s="283">
        <v>11</v>
      </c>
      <c r="D70" s="283">
        <v>12</v>
      </c>
      <c r="E70" s="283">
        <v>11</v>
      </c>
      <c r="F70" s="283">
        <v>11</v>
      </c>
      <c r="G70" s="283">
        <v>11.273899999999999</v>
      </c>
      <c r="H70" s="283">
        <v>11.50501495</v>
      </c>
      <c r="I70" s="283">
        <v>11.762727284879999</v>
      </c>
      <c r="J70" s="283">
        <v>12.043856466988631</v>
      </c>
      <c r="K70" s="284"/>
      <c r="L70" s="284"/>
      <c r="M70" s="284"/>
      <c r="N70" s="284"/>
      <c r="O70" s="284"/>
      <c r="P70" s="284"/>
      <c r="Q70" s="284"/>
      <c r="R70" s="284"/>
      <c r="S70" s="284"/>
      <c r="T70" s="284"/>
      <c r="U70" s="284"/>
      <c r="V70" s="284"/>
    </row>
    <row r="71" spans="2:22" s="2" customFormat="1">
      <c r="B71" s="280" t="s">
        <v>529</v>
      </c>
      <c r="C71" s="281">
        <v>278</v>
      </c>
      <c r="D71" s="281">
        <v>275</v>
      </c>
      <c r="E71" s="281">
        <v>277</v>
      </c>
      <c r="F71" s="281">
        <v>277</v>
      </c>
      <c r="G71" s="281">
        <v>283.89729999999997</v>
      </c>
      <c r="H71" s="281">
        <v>289.71719464999995</v>
      </c>
      <c r="I71" s="281">
        <v>296.20685981015993</v>
      </c>
      <c r="J71" s="281">
        <v>303.28620375962282</v>
      </c>
      <c r="K71" s="277"/>
      <c r="L71" s="277"/>
      <c r="M71" s="277"/>
      <c r="N71" s="277"/>
      <c r="O71" s="277"/>
      <c r="P71" s="277"/>
      <c r="Q71" s="277"/>
      <c r="R71" s="277"/>
      <c r="S71" s="277"/>
      <c r="T71" s="277"/>
      <c r="U71" s="277"/>
      <c r="V71" s="277"/>
    </row>
    <row r="72" spans="2:22">
      <c r="B72" s="282" t="s">
        <v>771</v>
      </c>
      <c r="C72" s="283">
        <v>0</v>
      </c>
      <c r="D72" s="283">
        <v>0</v>
      </c>
      <c r="E72" s="283">
        <v>0</v>
      </c>
      <c r="F72" s="283">
        <v>0</v>
      </c>
      <c r="G72" s="283">
        <v>0</v>
      </c>
      <c r="H72" s="283">
        <v>0</v>
      </c>
      <c r="I72" s="283">
        <v>0</v>
      </c>
      <c r="J72" s="283">
        <v>0</v>
      </c>
      <c r="K72" s="284"/>
      <c r="L72" s="284"/>
      <c r="M72" s="284"/>
      <c r="N72" s="284"/>
      <c r="O72" s="284"/>
      <c r="P72" s="284"/>
      <c r="Q72" s="284"/>
      <c r="R72" s="284"/>
      <c r="S72" s="284"/>
      <c r="T72" s="284"/>
      <c r="U72" s="284"/>
      <c r="V72" s="284"/>
    </row>
    <row r="73" spans="2:22">
      <c r="B73" s="282" t="s">
        <v>530</v>
      </c>
      <c r="C73" s="283">
        <v>1</v>
      </c>
      <c r="D73" s="283">
        <v>1</v>
      </c>
      <c r="E73" s="283">
        <v>1</v>
      </c>
      <c r="F73" s="283">
        <v>1</v>
      </c>
      <c r="G73" s="283">
        <v>1.0248999999999999</v>
      </c>
      <c r="H73" s="283">
        <v>1.0459104499999998</v>
      </c>
      <c r="I73" s="283">
        <v>1.0693388440799998</v>
      </c>
      <c r="J73" s="283">
        <v>1.0948960424535119</v>
      </c>
      <c r="K73" s="284"/>
      <c r="L73" s="284"/>
      <c r="M73" s="284"/>
      <c r="N73" s="284"/>
      <c r="O73" s="284"/>
      <c r="P73" s="284"/>
      <c r="Q73" s="284"/>
      <c r="R73" s="284"/>
      <c r="S73" s="284"/>
      <c r="T73" s="284"/>
      <c r="U73" s="284"/>
      <c r="V73" s="284"/>
    </row>
    <row r="74" spans="2:22">
      <c r="B74" s="282" t="s">
        <v>531</v>
      </c>
      <c r="C74" s="283">
        <v>2</v>
      </c>
      <c r="D74" s="283">
        <v>3</v>
      </c>
      <c r="E74" s="283">
        <v>3</v>
      </c>
      <c r="F74" s="283">
        <v>3</v>
      </c>
      <c r="G74" s="283">
        <v>3.0747</v>
      </c>
      <c r="H74" s="283">
        <v>3.1377313499999997</v>
      </c>
      <c r="I74" s="283">
        <v>3.2080165322399998</v>
      </c>
      <c r="J74" s="283">
        <v>3.2846881273605359</v>
      </c>
      <c r="K74" s="284"/>
      <c r="L74" s="284"/>
      <c r="M74" s="284"/>
      <c r="N74" s="284"/>
      <c r="O74" s="284"/>
      <c r="P74" s="284"/>
      <c r="Q74" s="284"/>
      <c r="R74" s="284"/>
      <c r="S74" s="284"/>
      <c r="T74" s="284"/>
      <c r="U74" s="284"/>
      <c r="V74" s="284"/>
    </row>
    <row r="75" spans="2:22">
      <c r="B75" s="282" t="s">
        <v>532</v>
      </c>
      <c r="C75" s="283">
        <v>1</v>
      </c>
      <c r="D75" s="283">
        <v>1</v>
      </c>
      <c r="E75" s="283">
        <v>1</v>
      </c>
      <c r="F75" s="283">
        <v>1</v>
      </c>
      <c r="G75" s="283">
        <v>1.0248999999999999</v>
      </c>
      <c r="H75" s="283">
        <v>1.0459104499999998</v>
      </c>
      <c r="I75" s="283">
        <v>1.0693388440799998</v>
      </c>
      <c r="J75" s="283">
        <v>1.0948960424535119</v>
      </c>
      <c r="K75" s="284"/>
      <c r="L75" s="284"/>
      <c r="M75" s="284"/>
      <c r="N75" s="284"/>
      <c r="O75" s="284"/>
      <c r="P75" s="284"/>
      <c r="Q75" s="284"/>
      <c r="R75" s="284"/>
      <c r="S75" s="284"/>
      <c r="T75" s="284"/>
      <c r="U75" s="284"/>
      <c r="V75" s="284"/>
    </row>
    <row r="76" spans="2:22">
      <c r="B76" s="282" t="s">
        <v>533</v>
      </c>
      <c r="C76" s="283">
        <v>2</v>
      </c>
      <c r="D76" s="283">
        <v>2</v>
      </c>
      <c r="E76" s="283">
        <v>2</v>
      </c>
      <c r="F76" s="283">
        <v>2</v>
      </c>
      <c r="G76" s="283">
        <v>2.0497999999999998</v>
      </c>
      <c r="H76" s="283">
        <v>2.0918208999999997</v>
      </c>
      <c r="I76" s="283">
        <v>2.1386776881599996</v>
      </c>
      <c r="J76" s="283">
        <v>2.1897920849070238</v>
      </c>
      <c r="K76" s="284"/>
      <c r="L76" s="284"/>
      <c r="M76" s="284"/>
      <c r="N76" s="284"/>
      <c r="O76" s="284"/>
      <c r="P76" s="284"/>
      <c r="Q76" s="284"/>
      <c r="R76" s="284"/>
      <c r="S76" s="284"/>
      <c r="T76" s="284"/>
      <c r="U76" s="284"/>
      <c r="V76" s="284"/>
    </row>
    <row r="77" spans="2:22">
      <c r="B77" s="282" t="s">
        <v>534</v>
      </c>
      <c r="C77" s="283">
        <v>2</v>
      </c>
      <c r="D77" s="283">
        <v>2</v>
      </c>
      <c r="E77" s="283">
        <v>2</v>
      </c>
      <c r="F77" s="283">
        <v>2</v>
      </c>
      <c r="G77" s="283">
        <v>2.0497999999999998</v>
      </c>
      <c r="H77" s="283">
        <v>2.0918208999999997</v>
      </c>
      <c r="I77" s="283">
        <v>2.1386776881599996</v>
      </c>
      <c r="J77" s="283">
        <v>2.1897920849070238</v>
      </c>
      <c r="K77" s="284"/>
      <c r="L77" s="284"/>
      <c r="M77" s="284"/>
      <c r="N77" s="284"/>
      <c r="O77" s="284"/>
      <c r="P77" s="284"/>
      <c r="Q77" s="284"/>
      <c r="R77" s="284"/>
      <c r="S77" s="284"/>
      <c r="T77" s="284"/>
      <c r="U77" s="284"/>
      <c r="V77" s="284"/>
    </row>
    <row r="78" spans="2:22">
      <c r="B78" s="282" t="s">
        <v>535</v>
      </c>
      <c r="C78" s="283">
        <v>1</v>
      </c>
      <c r="D78" s="283">
        <v>1</v>
      </c>
      <c r="E78" s="283">
        <v>1</v>
      </c>
      <c r="F78" s="283">
        <v>1</v>
      </c>
      <c r="G78" s="283">
        <v>1.0248999999999999</v>
      </c>
      <c r="H78" s="283">
        <v>1.0459104499999998</v>
      </c>
      <c r="I78" s="283">
        <v>1.0693388440799998</v>
      </c>
      <c r="J78" s="283">
        <v>1.0948960424535119</v>
      </c>
      <c r="K78" s="284"/>
      <c r="L78" s="284"/>
      <c r="M78" s="284"/>
      <c r="N78" s="284"/>
      <c r="O78" s="284"/>
      <c r="P78" s="284"/>
      <c r="Q78" s="284"/>
      <c r="R78" s="284"/>
      <c r="S78" s="284"/>
      <c r="T78" s="284"/>
      <c r="U78" s="284"/>
      <c r="V78" s="284"/>
    </row>
    <row r="79" spans="2:22">
      <c r="B79" s="282" t="s">
        <v>536</v>
      </c>
      <c r="C79" s="283">
        <v>1</v>
      </c>
      <c r="D79" s="283">
        <v>1</v>
      </c>
      <c r="E79" s="283">
        <v>1</v>
      </c>
      <c r="F79" s="283">
        <v>1</v>
      </c>
      <c r="G79" s="283">
        <v>1.0248999999999999</v>
      </c>
      <c r="H79" s="283">
        <v>1.0459104499999998</v>
      </c>
      <c r="I79" s="283">
        <v>1.0693388440799998</v>
      </c>
      <c r="J79" s="283">
        <v>1.0948960424535119</v>
      </c>
      <c r="K79" s="284"/>
      <c r="L79" s="284"/>
      <c r="M79" s="284"/>
      <c r="N79" s="284"/>
      <c r="O79" s="284"/>
      <c r="P79" s="284"/>
      <c r="Q79" s="284"/>
      <c r="R79" s="284"/>
      <c r="S79" s="284"/>
      <c r="T79" s="284"/>
      <c r="U79" s="284"/>
      <c r="V79" s="284"/>
    </row>
    <row r="80" spans="2:22">
      <c r="B80" s="282" t="s">
        <v>772</v>
      </c>
      <c r="C80" s="283">
        <v>0</v>
      </c>
      <c r="D80" s="283">
        <v>0</v>
      </c>
      <c r="E80" s="283">
        <v>0</v>
      </c>
      <c r="F80" s="283">
        <v>0</v>
      </c>
      <c r="G80" s="283">
        <v>0</v>
      </c>
      <c r="H80" s="283">
        <v>0</v>
      </c>
      <c r="I80" s="283">
        <v>0</v>
      </c>
      <c r="J80" s="283">
        <v>0</v>
      </c>
      <c r="K80" s="284"/>
      <c r="L80" s="284"/>
      <c r="M80" s="284"/>
      <c r="N80" s="284"/>
      <c r="O80" s="284"/>
      <c r="P80" s="284"/>
      <c r="Q80" s="284"/>
      <c r="R80" s="284"/>
      <c r="S80" s="284"/>
      <c r="T80" s="284"/>
      <c r="U80" s="284"/>
      <c r="V80" s="284"/>
    </row>
    <row r="81" spans="2:22">
      <c r="B81" s="282" t="s">
        <v>773</v>
      </c>
      <c r="C81" s="283">
        <v>0</v>
      </c>
      <c r="D81" s="283">
        <v>0</v>
      </c>
      <c r="E81" s="283">
        <v>0</v>
      </c>
      <c r="F81" s="283">
        <v>0</v>
      </c>
      <c r="G81" s="283">
        <v>0</v>
      </c>
      <c r="H81" s="283">
        <v>0</v>
      </c>
      <c r="I81" s="283">
        <v>0</v>
      </c>
      <c r="J81" s="283">
        <v>0</v>
      </c>
      <c r="K81" s="284"/>
      <c r="L81" s="284"/>
      <c r="M81" s="284"/>
      <c r="N81" s="284"/>
      <c r="O81" s="284"/>
      <c r="P81" s="284"/>
      <c r="Q81" s="284"/>
      <c r="R81" s="284"/>
      <c r="S81" s="284"/>
      <c r="T81" s="284"/>
      <c r="U81" s="284"/>
      <c r="V81" s="284"/>
    </row>
    <row r="82" spans="2:22">
      <c r="B82" s="282" t="s">
        <v>537</v>
      </c>
      <c r="C82" s="283">
        <v>1</v>
      </c>
      <c r="D82" s="283">
        <v>1</v>
      </c>
      <c r="E82" s="283">
        <v>1</v>
      </c>
      <c r="F82" s="283">
        <v>1</v>
      </c>
      <c r="G82" s="283">
        <v>1.0248999999999999</v>
      </c>
      <c r="H82" s="283">
        <v>1.0459104499999998</v>
      </c>
      <c r="I82" s="283">
        <v>1.0693388440799998</v>
      </c>
      <c r="J82" s="283">
        <v>1.0948960424535119</v>
      </c>
      <c r="K82" s="284"/>
      <c r="L82" s="284"/>
      <c r="M82" s="284"/>
      <c r="N82" s="284"/>
      <c r="O82" s="284"/>
      <c r="P82" s="284"/>
      <c r="Q82" s="284"/>
      <c r="R82" s="284"/>
      <c r="S82" s="284"/>
      <c r="T82" s="284"/>
      <c r="U82" s="284"/>
      <c r="V82" s="284"/>
    </row>
    <row r="83" spans="2:22">
      <c r="B83" s="282" t="s">
        <v>538</v>
      </c>
      <c r="C83" s="283">
        <v>1</v>
      </c>
      <c r="D83" s="283">
        <v>1</v>
      </c>
      <c r="E83" s="283">
        <v>1</v>
      </c>
      <c r="F83" s="283">
        <v>1</v>
      </c>
      <c r="G83" s="283">
        <v>1.0248999999999999</v>
      </c>
      <c r="H83" s="283">
        <v>1.0459104499999998</v>
      </c>
      <c r="I83" s="283">
        <v>1.0693388440799998</v>
      </c>
      <c r="J83" s="283">
        <v>1.0948960424535119</v>
      </c>
      <c r="K83" s="284"/>
      <c r="L83" s="284"/>
      <c r="M83" s="284"/>
      <c r="N83" s="284"/>
      <c r="O83" s="284"/>
      <c r="P83" s="284"/>
      <c r="Q83" s="284"/>
      <c r="R83" s="284"/>
      <c r="S83" s="284"/>
      <c r="T83" s="284"/>
      <c r="U83" s="284"/>
      <c r="V83" s="284"/>
    </row>
    <row r="84" spans="2:22">
      <c r="B84" s="282" t="s">
        <v>539</v>
      </c>
      <c r="C84" s="283">
        <v>266</v>
      </c>
      <c r="D84" s="283">
        <v>262</v>
      </c>
      <c r="E84" s="283">
        <v>264</v>
      </c>
      <c r="F84" s="283">
        <v>264</v>
      </c>
      <c r="G84" s="283">
        <v>270.5736</v>
      </c>
      <c r="H84" s="283">
        <v>276.12035879999996</v>
      </c>
      <c r="I84" s="283">
        <v>282.30545483711995</v>
      </c>
      <c r="J84" s="283">
        <v>289.05255520772715</v>
      </c>
      <c r="K84" s="284"/>
      <c r="L84" s="284"/>
      <c r="M84" s="284"/>
      <c r="N84" s="284"/>
      <c r="O84" s="284"/>
      <c r="P84" s="284"/>
      <c r="Q84" s="284"/>
      <c r="R84" s="284"/>
      <c r="S84" s="284"/>
      <c r="T84" s="284"/>
      <c r="U84" s="284"/>
      <c r="V84" s="284"/>
    </row>
    <row r="85" spans="2:22" s="2" customFormat="1">
      <c r="B85" s="280" t="s">
        <v>540</v>
      </c>
      <c r="C85" s="281">
        <v>64</v>
      </c>
      <c r="D85" s="281">
        <v>64</v>
      </c>
      <c r="E85" s="281">
        <v>64</v>
      </c>
      <c r="F85" s="281">
        <v>64</v>
      </c>
      <c r="G85" s="281">
        <v>65.593599999999995</v>
      </c>
      <c r="H85" s="281">
        <v>66.938268799999989</v>
      </c>
      <c r="I85" s="281">
        <v>68.437686021119987</v>
      </c>
      <c r="J85" s="281">
        <v>70.073346717024776</v>
      </c>
      <c r="K85" s="277"/>
      <c r="L85" s="277"/>
      <c r="M85" s="277"/>
      <c r="N85" s="277"/>
      <c r="O85" s="277"/>
      <c r="P85" s="277"/>
      <c r="Q85" s="277"/>
      <c r="R85" s="277"/>
      <c r="S85" s="277"/>
      <c r="T85" s="277"/>
      <c r="U85" s="277"/>
      <c r="V85" s="277"/>
    </row>
    <row r="86" spans="2:22">
      <c r="B86" s="282" t="s">
        <v>774</v>
      </c>
      <c r="C86" s="283">
        <v>0</v>
      </c>
      <c r="D86" s="283">
        <v>0</v>
      </c>
      <c r="E86" s="283">
        <v>0</v>
      </c>
      <c r="F86" s="283">
        <v>0</v>
      </c>
      <c r="G86" s="283">
        <v>0</v>
      </c>
      <c r="H86" s="283">
        <v>0</v>
      </c>
      <c r="I86" s="283">
        <v>0</v>
      </c>
      <c r="J86" s="283">
        <v>0</v>
      </c>
      <c r="K86" s="284"/>
      <c r="L86" s="284"/>
      <c r="M86" s="284"/>
      <c r="N86" s="284"/>
      <c r="O86" s="284"/>
      <c r="P86" s="284"/>
      <c r="Q86" s="284"/>
      <c r="R86" s="284"/>
      <c r="S86" s="284"/>
      <c r="T86" s="284"/>
      <c r="U86" s="284"/>
      <c r="V86" s="284"/>
    </row>
    <row r="87" spans="2:22">
      <c r="B87" s="282" t="s">
        <v>541</v>
      </c>
      <c r="C87" s="283">
        <v>1</v>
      </c>
      <c r="D87" s="283">
        <v>1</v>
      </c>
      <c r="E87" s="283">
        <v>1</v>
      </c>
      <c r="F87" s="283">
        <v>1</v>
      </c>
      <c r="G87" s="283">
        <v>1.0248999999999999</v>
      </c>
      <c r="H87" s="283">
        <v>1.0459104499999998</v>
      </c>
      <c r="I87" s="283">
        <v>1.0693388440799998</v>
      </c>
      <c r="J87" s="283">
        <v>1.0948960424535119</v>
      </c>
      <c r="K87" s="284"/>
      <c r="L87" s="284"/>
      <c r="M87" s="284"/>
      <c r="N87" s="284"/>
      <c r="O87" s="284"/>
      <c r="P87" s="284"/>
      <c r="Q87" s="284"/>
      <c r="R87" s="284"/>
      <c r="S87" s="284"/>
      <c r="T87" s="284"/>
      <c r="U87" s="284"/>
      <c r="V87" s="284"/>
    </row>
    <row r="88" spans="2:22">
      <c r="B88" s="282" t="s">
        <v>542</v>
      </c>
      <c r="C88" s="283">
        <v>1</v>
      </c>
      <c r="D88" s="283">
        <v>1</v>
      </c>
      <c r="E88" s="283">
        <v>1</v>
      </c>
      <c r="F88" s="283">
        <v>1</v>
      </c>
      <c r="G88" s="283">
        <v>1.0248999999999999</v>
      </c>
      <c r="H88" s="283">
        <v>1.0459104499999998</v>
      </c>
      <c r="I88" s="283">
        <v>1.0693388440799998</v>
      </c>
      <c r="J88" s="283">
        <v>1.0948960424535119</v>
      </c>
      <c r="K88" s="284"/>
      <c r="L88" s="284"/>
      <c r="M88" s="284"/>
      <c r="N88" s="284"/>
      <c r="O88" s="284"/>
      <c r="P88" s="284"/>
      <c r="Q88" s="284"/>
      <c r="R88" s="284"/>
      <c r="S88" s="284"/>
      <c r="T88" s="284"/>
      <c r="U88" s="284"/>
      <c r="V88" s="284"/>
    </row>
    <row r="89" spans="2:22">
      <c r="B89" s="282" t="s">
        <v>543</v>
      </c>
      <c r="C89" s="283">
        <v>1</v>
      </c>
      <c r="D89" s="283">
        <v>1</v>
      </c>
      <c r="E89" s="283">
        <v>1</v>
      </c>
      <c r="F89" s="283">
        <v>1</v>
      </c>
      <c r="G89" s="283">
        <v>1.0248999999999999</v>
      </c>
      <c r="H89" s="283">
        <v>1.0459104499999998</v>
      </c>
      <c r="I89" s="283">
        <v>1.0693388440799998</v>
      </c>
      <c r="J89" s="283">
        <v>1.0948960424535119</v>
      </c>
      <c r="K89" s="284"/>
      <c r="L89" s="284"/>
      <c r="M89" s="284"/>
      <c r="N89" s="284"/>
      <c r="O89" s="284"/>
      <c r="P89" s="284"/>
      <c r="Q89" s="284"/>
      <c r="R89" s="284"/>
      <c r="S89" s="284"/>
      <c r="T89" s="284"/>
      <c r="U89" s="284"/>
      <c r="V89" s="284"/>
    </row>
    <row r="90" spans="2:22">
      <c r="B90" s="282" t="s">
        <v>544</v>
      </c>
      <c r="C90" s="283">
        <v>1</v>
      </c>
      <c r="D90" s="283">
        <v>1</v>
      </c>
      <c r="E90" s="283">
        <v>1</v>
      </c>
      <c r="F90" s="283">
        <v>1</v>
      </c>
      <c r="G90" s="283">
        <v>1.0248999999999999</v>
      </c>
      <c r="H90" s="283">
        <v>1.0459104499999998</v>
      </c>
      <c r="I90" s="283">
        <v>1.0693388440799998</v>
      </c>
      <c r="J90" s="283">
        <v>1.0948960424535119</v>
      </c>
      <c r="K90" s="284"/>
      <c r="L90" s="284"/>
      <c r="M90" s="284"/>
      <c r="N90" s="284"/>
      <c r="O90" s="284"/>
      <c r="P90" s="284"/>
      <c r="Q90" s="284"/>
      <c r="R90" s="284"/>
      <c r="S90" s="284"/>
      <c r="T90" s="284"/>
      <c r="U90" s="284"/>
      <c r="V90" s="284"/>
    </row>
    <row r="91" spans="2:22">
      <c r="B91" s="282" t="s">
        <v>545</v>
      </c>
      <c r="C91" s="283">
        <v>1</v>
      </c>
      <c r="D91" s="283">
        <v>0</v>
      </c>
      <c r="E91" s="283">
        <v>0</v>
      </c>
      <c r="F91" s="283">
        <v>0</v>
      </c>
      <c r="G91" s="283">
        <v>0</v>
      </c>
      <c r="H91" s="283">
        <v>0</v>
      </c>
      <c r="I91" s="283">
        <v>0</v>
      </c>
      <c r="J91" s="283">
        <v>0</v>
      </c>
      <c r="K91" s="284"/>
      <c r="L91" s="284"/>
      <c r="M91" s="284"/>
      <c r="N91" s="284"/>
      <c r="O91" s="284"/>
      <c r="P91" s="284"/>
      <c r="Q91" s="284"/>
      <c r="R91" s="284"/>
      <c r="S91" s="284"/>
      <c r="T91" s="284"/>
      <c r="U91" s="284"/>
      <c r="V91" s="284"/>
    </row>
    <row r="92" spans="2:22">
      <c r="B92" s="282" t="s">
        <v>546</v>
      </c>
      <c r="C92" s="283">
        <v>1</v>
      </c>
      <c r="D92" s="283">
        <v>1</v>
      </c>
      <c r="E92" s="283">
        <v>1</v>
      </c>
      <c r="F92" s="283">
        <v>1</v>
      </c>
      <c r="G92" s="283">
        <v>1.0248999999999999</v>
      </c>
      <c r="H92" s="283">
        <v>1.0459104499999998</v>
      </c>
      <c r="I92" s="283">
        <v>1.0693388440799998</v>
      </c>
      <c r="J92" s="283">
        <v>1.0948960424535119</v>
      </c>
      <c r="K92" s="284"/>
      <c r="L92" s="284"/>
      <c r="M92" s="284"/>
      <c r="N92" s="284"/>
      <c r="O92" s="284"/>
      <c r="P92" s="284"/>
      <c r="Q92" s="284"/>
      <c r="R92" s="284"/>
      <c r="S92" s="284"/>
      <c r="T92" s="284"/>
      <c r="U92" s="284"/>
      <c r="V92" s="284"/>
    </row>
    <row r="93" spans="2:22">
      <c r="B93" s="282" t="s">
        <v>547</v>
      </c>
      <c r="C93" s="283">
        <v>1</v>
      </c>
      <c r="D93" s="283">
        <v>1</v>
      </c>
      <c r="E93" s="283">
        <v>1</v>
      </c>
      <c r="F93" s="283">
        <v>1</v>
      </c>
      <c r="G93" s="283">
        <v>1.0248999999999999</v>
      </c>
      <c r="H93" s="283">
        <v>1.0459104499999998</v>
      </c>
      <c r="I93" s="283">
        <v>1.0693388440799998</v>
      </c>
      <c r="J93" s="283">
        <v>1.0948960424535119</v>
      </c>
      <c r="K93" s="284"/>
      <c r="L93" s="284"/>
      <c r="M93" s="284"/>
      <c r="N93" s="284"/>
      <c r="O93" s="284"/>
      <c r="P93" s="284"/>
      <c r="Q93" s="284"/>
      <c r="R93" s="284"/>
      <c r="S93" s="284"/>
      <c r="T93" s="284"/>
      <c r="U93" s="284"/>
      <c r="V93" s="284"/>
    </row>
    <row r="94" spans="2:22">
      <c r="B94" s="282" t="s">
        <v>548</v>
      </c>
      <c r="C94" s="283">
        <v>1</v>
      </c>
      <c r="D94" s="283">
        <v>1</v>
      </c>
      <c r="E94" s="283">
        <v>1</v>
      </c>
      <c r="F94" s="283">
        <v>1</v>
      </c>
      <c r="G94" s="283">
        <v>1.0248999999999999</v>
      </c>
      <c r="H94" s="283">
        <v>1.0459104499999998</v>
      </c>
      <c r="I94" s="283">
        <v>1.0693388440799998</v>
      </c>
      <c r="J94" s="283">
        <v>1.0948960424535119</v>
      </c>
      <c r="K94" s="284"/>
      <c r="L94" s="284"/>
      <c r="M94" s="284"/>
      <c r="N94" s="284"/>
      <c r="O94" s="284"/>
      <c r="P94" s="284"/>
      <c r="Q94" s="284"/>
      <c r="R94" s="284"/>
      <c r="S94" s="284"/>
      <c r="T94" s="284"/>
      <c r="U94" s="284"/>
      <c r="V94" s="284"/>
    </row>
    <row r="95" spans="2:22">
      <c r="B95" s="282" t="s">
        <v>549</v>
      </c>
      <c r="C95" s="283">
        <v>4</v>
      </c>
      <c r="D95" s="283">
        <v>4</v>
      </c>
      <c r="E95" s="283">
        <v>4</v>
      </c>
      <c r="F95" s="283">
        <v>4</v>
      </c>
      <c r="G95" s="283">
        <v>4.0995999999999997</v>
      </c>
      <c r="H95" s="283">
        <v>4.1836417999999993</v>
      </c>
      <c r="I95" s="283">
        <v>4.2773553763199992</v>
      </c>
      <c r="J95" s="283">
        <v>4.3795841698140476</v>
      </c>
      <c r="K95" s="284"/>
      <c r="L95" s="284"/>
      <c r="M95" s="284"/>
      <c r="N95" s="284"/>
      <c r="O95" s="284"/>
      <c r="P95" s="284"/>
      <c r="Q95" s="284"/>
      <c r="R95" s="284"/>
      <c r="S95" s="284"/>
      <c r="T95" s="284"/>
      <c r="U95" s="284"/>
      <c r="V95" s="284"/>
    </row>
    <row r="96" spans="2:22">
      <c r="B96" s="282" t="s">
        <v>550</v>
      </c>
      <c r="C96" s="283">
        <v>1</v>
      </c>
      <c r="D96" s="283">
        <v>1</v>
      </c>
      <c r="E96" s="283">
        <v>1</v>
      </c>
      <c r="F96" s="283">
        <v>1</v>
      </c>
      <c r="G96" s="283">
        <v>1.0248999999999999</v>
      </c>
      <c r="H96" s="283">
        <v>1.0459104499999998</v>
      </c>
      <c r="I96" s="283">
        <v>1.0693388440799998</v>
      </c>
      <c r="J96" s="283">
        <v>1.0948960424535119</v>
      </c>
      <c r="K96" s="284"/>
      <c r="L96" s="284"/>
      <c r="M96" s="284"/>
      <c r="N96" s="284"/>
      <c r="O96" s="284"/>
      <c r="P96" s="284"/>
      <c r="Q96" s="284"/>
      <c r="R96" s="284"/>
      <c r="S96" s="284"/>
      <c r="T96" s="284"/>
      <c r="U96" s="284"/>
      <c r="V96" s="284"/>
    </row>
    <row r="97" spans="2:22">
      <c r="B97" s="282" t="s">
        <v>551</v>
      </c>
      <c r="C97" s="283">
        <v>0</v>
      </c>
      <c r="D97" s="283">
        <v>0</v>
      </c>
      <c r="E97" s="283">
        <v>0</v>
      </c>
      <c r="F97" s="283">
        <v>0</v>
      </c>
      <c r="G97" s="283">
        <v>0</v>
      </c>
      <c r="H97" s="283">
        <v>0</v>
      </c>
      <c r="I97" s="283">
        <v>0</v>
      </c>
      <c r="J97" s="283">
        <v>0</v>
      </c>
      <c r="K97" s="284"/>
      <c r="L97" s="284"/>
      <c r="M97" s="284"/>
      <c r="N97" s="284"/>
      <c r="O97" s="284"/>
      <c r="P97" s="284"/>
      <c r="Q97" s="284"/>
      <c r="R97" s="284"/>
      <c r="S97" s="284"/>
      <c r="T97" s="284"/>
      <c r="U97" s="284"/>
      <c r="V97" s="284"/>
    </row>
    <row r="98" spans="2:22">
      <c r="B98" s="282" t="s">
        <v>552</v>
      </c>
      <c r="C98" s="283">
        <v>1</v>
      </c>
      <c r="D98" s="283">
        <v>1</v>
      </c>
      <c r="E98" s="283">
        <v>1</v>
      </c>
      <c r="F98" s="283">
        <v>1</v>
      </c>
      <c r="G98" s="283">
        <v>1.0248999999999999</v>
      </c>
      <c r="H98" s="283">
        <v>1.0459104499999998</v>
      </c>
      <c r="I98" s="283">
        <v>1.0693388440799998</v>
      </c>
      <c r="J98" s="283">
        <v>1.0948960424535119</v>
      </c>
      <c r="K98" s="284"/>
      <c r="L98" s="284"/>
      <c r="M98" s="284"/>
      <c r="N98" s="284"/>
      <c r="O98" s="284"/>
      <c r="P98" s="284"/>
      <c r="Q98" s="284"/>
      <c r="R98" s="284"/>
      <c r="S98" s="284"/>
      <c r="T98" s="284"/>
      <c r="U98" s="284"/>
      <c r="V98" s="284"/>
    </row>
    <row r="99" spans="2:22">
      <c r="B99" s="282" t="s">
        <v>553</v>
      </c>
      <c r="C99" s="283">
        <v>1</v>
      </c>
      <c r="D99" s="283">
        <v>1</v>
      </c>
      <c r="E99" s="283">
        <v>1</v>
      </c>
      <c r="F99" s="283">
        <v>1</v>
      </c>
      <c r="G99" s="283">
        <v>1.0248999999999999</v>
      </c>
      <c r="H99" s="283">
        <v>1.0459104499999998</v>
      </c>
      <c r="I99" s="283">
        <v>1.0693388440799998</v>
      </c>
      <c r="J99" s="283">
        <v>1.0948960424535119</v>
      </c>
      <c r="K99" s="284"/>
      <c r="L99" s="284"/>
      <c r="M99" s="284"/>
      <c r="N99" s="284"/>
      <c r="O99" s="284"/>
      <c r="P99" s="284"/>
      <c r="Q99" s="284"/>
      <c r="R99" s="284"/>
      <c r="S99" s="284"/>
      <c r="T99" s="284"/>
      <c r="U99" s="284"/>
      <c r="V99" s="284"/>
    </row>
    <row r="100" spans="2:22">
      <c r="B100" s="282" t="s">
        <v>554</v>
      </c>
      <c r="C100" s="283">
        <v>38</v>
      </c>
      <c r="D100" s="283">
        <v>39</v>
      </c>
      <c r="E100" s="283">
        <v>39</v>
      </c>
      <c r="F100" s="283">
        <v>39</v>
      </c>
      <c r="G100" s="283">
        <v>39.9711</v>
      </c>
      <c r="H100" s="283">
        <v>40.790507550000001</v>
      </c>
      <c r="I100" s="283">
        <v>41.704214919119998</v>
      </c>
      <c r="J100" s="283">
        <v>42.700945655686965</v>
      </c>
      <c r="K100" s="284"/>
      <c r="L100" s="284"/>
      <c r="M100" s="284"/>
      <c r="N100" s="284"/>
      <c r="O100" s="284"/>
      <c r="P100" s="284"/>
      <c r="Q100" s="284"/>
      <c r="R100" s="284"/>
      <c r="S100" s="284"/>
      <c r="T100" s="284"/>
      <c r="U100" s="284"/>
      <c r="V100" s="284"/>
    </row>
    <row r="101" spans="2:22">
      <c r="B101" s="282" t="s">
        <v>555</v>
      </c>
      <c r="C101" s="283">
        <v>2</v>
      </c>
      <c r="D101" s="283">
        <v>2</v>
      </c>
      <c r="E101" s="283">
        <v>2</v>
      </c>
      <c r="F101" s="283">
        <v>2</v>
      </c>
      <c r="G101" s="283">
        <v>2.0497999999999998</v>
      </c>
      <c r="H101" s="283">
        <v>2.0918208999999997</v>
      </c>
      <c r="I101" s="283">
        <v>2.1386776881599996</v>
      </c>
      <c r="J101" s="283">
        <v>2.1897920849070238</v>
      </c>
      <c r="K101" s="284"/>
      <c r="L101" s="284"/>
      <c r="M101" s="284"/>
      <c r="N101" s="284"/>
      <c r="O101" s="284"/>
      <c r="P101" s="284"/>
      <c r="Q101" s="284"/>
      <c r="R101" s="284"/>
      <c r="S101" s="284"/>
      <c r="T101" s="284"/>
      <c r="U101" s="284"/>
      <c r="V101" s="284"/>
    </row>
    <row r="102" spans="2:22">
      <c r="B102" s="282" t="s">
        <v>556</v>
      </c>
      <c r="C102" s="283">
        <v>2</v>
      </c>
      <c r="D102" s="283">
        <v>2</v>
      </c>
      <c r="E102" s="283">
        <v>2</v>
      </c>
      <c r="F102" s="283">
        <v>2</v>
      </c>
      <c r="G102" s="283">
        <v>2.0497999999999998</v>
      </c>
      <c r="H102" s="283">
        <v>2.0918208999999997</v>
      </c>
      <c r="I102" s="283">
        <v>2.1386776881599996</v>
      </c>
      <c r="J102" s="283">
        <v>2.1897920849070238</v>
      </c>
      <c r="K102" s="284"/>
      <c r="L102" s="284"/>
      <c r="M102" s="284"/>
      <c r="N102" s="284"/>
      <c r="O102" s="284"/>
      <c r="P102" s="284"/>
      <c r="Q102" s="284"/>
      <c r="R102" s="284"/>
      <c r="S102" s="284"/>
      <c r="T102" s="284"/>
      <c r="U102" s="284"/>
      <c r="V102" s="284"/>
    </row>
    <row r="103" spans="2:22">
      <c r="B103" s="282" t="s">
        <v>557</v>
      </c>
      <c r="C103" s="283">
        <v>7</v>
      </c>
      <c r="D103" s="283">
        <v>7</v>
      </c>
      <c r="E103" s="283">
        <v>7</v>
      </c>
      <c r="F103" s="283">
        <v>7</v>
      </c>
      <c r="G103" s="283">
        <v>7.1742999999999997</v>
      </c>
      <c r="H103" s="283">
        <v>7.3213731499999994</v>
      </c>
      <c r="I103" s="283">
        <v>7.4853719085599995</v>
      </c>
      <c r="J103" s="283">
        <v>7.664272297174584</v>
      </c>
      <c r="K103" s="284"/>
      <c r="L103" s="284"/>
      <c r="M103" s="284"/>
      <c r="N103" s="284"/>
      <c r="O103" s="284"/>
      <c r="P103" s="284"/>
      <c r="Q103" s="284"/>
      <c r="R103" s="284"/>
      <c r="S103" s="284"/>
      <c r="T103" s="284"/>
      <c r="U103" s="284"/>
      <c r="V103" s="284"/>
    </row>
    <row r="104" spans="2:22" s="2" customFormat="1">
      <c r="B104" s="280" t="s">
        <v>558</v>
      </c>
      <c r="C104" s="281">
        <v>16</v>
      </c>
      <c r="D104" s="281">
        <v>16</v>
      </c>
      <c r="E104" s="281">
        <v>16</v>
      </c>
      <c r="F104" s="281">
        <v>16</v>
      </c>
      <c r="G104" s="281">
        <v>16</v>
      </c>
      <c r="H104" s="281">
        <v>16</v>
      </c>
      <c r="I104" s="281">
        <v>16</v>
      </c>
      <c r="J104" s="281">
        <v>16</v>
      </c>
      <c r="K104" s="277"/>
      <c r="L104" s="277"/>
      <c r="M104" s="277"/>
      <c r="N104" s="277"/>
      <c r="O104" s="277"/>
      <c r="P104" s="277"/>
      <c r="Q104" s="277"/>
      <c r="R104" s="277"/>
      <c r="S104" s="277"/>
      <c r="T104" s="277"/>
      <c r="U104" s="277"/>
      <c r="V104" s="277"/>
    </row>
    <row r="105" spans="2:22">
      <c r="B105" s="282" t="s">
        <v>559</v>
      </c>
      <c r="C105" s="283">
        <v>1</v>
      </c>
      <c r="D105" s="283">
        <v>1</v>
      </c>
      <c r="E105" s="283">
        <v>1</v>
      </c>
      <c r="F105" s="283">
        <v>1</v>
      </c>
      <c r="G105" s="283">
        <v>1</v>
      </c>
      <c r="H105" s="283">
        <v>1</v>
      </c>
      <c r="I105" s="283">
        <v>1</v>
      </c>
      <c r="J105" s="283">
        <v>1</v>
      </c>
      <c r="K105" s="284"/>
      <c r="L105" s="284"/>
      <c r="M105" s="284"/>
      <c r="N105" s="284"/>
      <c r="O105" s="284"/>
      <c r="P105" s="284"/>
      <c r="Q105" s="284"/>
      <c r="R105" s="284"/>
      <c r="S105" s="284"/>
      <c r="T105" s="284"/>
      <c r="U105" s="284"/>
      <c r="V105" s="284"/>
    </row>
    <row r="106" spans="2:22">
      <c r="B106" s="282" t="s">
        <v>560</v>
      </c>
      <c r="C106" s="283">
        <v>1</v>
      </c>
      <c r="D106" s="283">
        <v>1</v>
      </c>
      <c r="E106" s="283">
        <v>1</v>
      </c>
      <c r="F106" s="283">
        <v>1</v>
      </c>
      <c r="G106" s="283">
        <v>1</v>
      </c>
      <c r="H106" s="283">
        <v>1</v>
      </c>
      <c r="I106" s="283">
        <v>1</v>
      </c>
      <c r="J106" s="283">
        <v>1</v>
      </c>
      <c r="K106" s="284"/>
      <c r="L106" s="284"/>
      <c r="M106" s="284"/>
      <c r="N106" s="284"/>
      <c r="O106" s="284"/>
      <c r="P106" s="284"/>
      <c r="Q106" s="284"/>
      <c r="R106" s="284"/>
      <c r="S106" s="284"/>
      <c r="T106" s="284"/>
      <c r="U106" s="284"/>
      <c r="V106" s="284"/>
    </row>
    <row r="107" spans="2:22">
      <c r="B107" s="282" t="s">
        <v>561</v>
      </c>
      <c r="C107" s="283">
        <v>1</v>
      </c>
      <c r="D107" s="283">
        <v>1</v>
      </c>
      <c r="E107" s="283">
        <v>1</v>
      </c>
      <c r="F107" s="283">
        <v>1</v>
      </c>
      <c r="G107" s="283">
        <v>1</v>
      </c>
      <c r="H107" s="283">
        <v>1</v>
      </c>
      <c r="I107" s="283">
        <v>1</v>
      </c>
      <c r="J107" s="283">
        <v>1</v>
      </c>
      <c r="K107" s="284"/>
      <c r="L107" s="284"/>
      <c r="M107" s="284"/>
      <c r="N107" s="284"/>
      <c r="O107" s="284"/>
      <c r="P107" s="284"/>
      <c r="Q107" s="284"/>
      <c r="R107" s="284"/>
      <c r="S107" s="284"/>
      <c r="T107" s="284"/>
      <c r="U107" s="284"/>
      <c r="V107" s="284"/>
    </row>
    <row r="108" spans="2:22">
      <c r="B108" s="282" t="s">
        <v>562</v>
      </c>
      <c r="C108" s="283">
        <v>1</v>
      </c>
      <c r="D108" s="283">
        <v>1</v>
      </c>
      <c r="E108" s="283">
        <v>1</v>
      </c>
      <c r="F108" s="283">
        <v>1</v>
      </c>
      <c r="G108" s="283">
        <v>1</v>
      </c>
      <c r="H108" s="283">
        <v>1</v>
      </c>
      <c r="I108" s="283">
        <v>1</v>
      </c>
      <c r="J108" s="283">
        <v>1</v>
      </c>
      <c r="K108" s="284"/>
      <c r="L108" s="284"/>
      <c r="M108" s="284"/>
      <c r="N108" s="284"/>
      <c r="O108" s="284"/>
      <c r="P108" s="284"/>
      <c r="Q108" s="284"/>
      <c r="R108" s="284"/>
      <c r="S108" s="284"/>
      <c r="T108" s="284"/>
      <c r="U108" s="284"/>
      <c r="V108" s="284"/>
    </row>
    <row r="109" spans="2:22">
      <c r="B109" s="282" t="s">
        <v>775</v>
      </c>
      <c r="C109" s="283">
        <v>0</v>
      </c>
      <c r="D109" s="283">
        <v>0</v>
      </c>
      <c r="E109" s="283">
        <v>0</v>
      </c>
      <c r="F109" s="283">
        <v>0</v>
      </c>
      <c r="G109" s="283">
        <v>0</v>
      </c>
      <c r="H109" s="283">
        <v>0</v>
      </c>
      <c r="I109" s="283">
        <v>0</v>
      </c>
      <c r="J109" s="283">
        <v>0</v>
      </c>
      <c r="K109" s="284"/>
      <c r="L109" s="284"/>
      <c r="M109" s="284"/>
      <c r="N109" s="284"/>
      <c r="O109" s="284"/>
      <c r="P109" s="284"/>
      <c r="Q109" s="284"/>
      <c r="R109" s="284"/>
      <c r="S109" s="284"/>
      <c r="T109" s="284"/>
      <c r="U109" s="284"/>
      <c r="V109" s="284"/>
    </row>
    <row r="110" spans="2:22">
      <c r="B110" s="282" t="s">
        <v>776</v>
      </c>
      <c r="C110" s="283">
        <v>0</v>
      </c>
      <c r="D110" s="283">
        <v>0</v>
      </c>
      <c r="E110" s="283">
        <v>0</v>
      </c>
      <c r="F110" s="283">
        <v>0</v>
      </c>
      <c r="G110" s="283">
        <v>0</v>
      </c>
      <c r="H110" s="283">
        <v>0</v>
      </c>
      <c r="I110" s="283">
        <v>0</v>
      </c>
      <c r="J110" s="283">
        <v>0</v>
      </c>
      <c r="K110" s="284"/>
      <c r="L110" s="284"/>
      <c r="M110" s="284"/>
      <c r="N110" s="284"/>
      <c r="O110" s="284"/>
      <c r="P110" s="284"/>
      <c r="Q110" s="284"/>
      <c r="R110" s="284"/>
      <c r="S110" s="284"/>
      <c r="T110" s="284"/>
      <c r="U110" s="284"/>
      <c r="V110" s="284"/>
    </row>
    <row r="111" spans="2:22">
      <c r="B111" s="282" t="s">
        <v>777</v>
      </c>
      <c r="C111" s="283">
        <v>0</v>
      </c>
      <c r="D111" s="283">
        <v>0</v>
      </c>
      <c r="E111" s="283">
        <v>0</v>
      </c>
      <c r="F111" s="283">
        <v>0</v>
      </c>
      <c r="G111" s="283">
        <v>0</v>
      </c>
      <c r="H111" s="283">
        <v>0</v>
      </c>
      <c r="I111" s="283">
        <v>0</v>
      </c>
      <c r="J111" s="283">
        <v>0</v>
      </c>
      <c r="K111" s="284"/>
      <c r="L111" s="284"/>
      <c r="M111" s="284"/>
      <c r="N111" s="284"/>
      <c r="O111" s="284"/>
      <c r="P111" s="284"/>
      <c r="Q111" s="284"/>
      <c r="R111" s="284"/>
      <c r="S111" s="284"/>
      <c r="T111" s="284"/>
      <c r="U111" s="284"/>
      <c r="V111" s="284"/>
    </row>
    <row r="112" spans="2:22">
      <c r="B112" s="282" t="s">
        <v>778</v>
      </c>
      <c r="C112" s="283">
        <v>0</v>
      </c>
      <c r="D112" s="283">
        <v>0</v>
      </c>
      <c r="E112" s="283">
        <v>0</v>
      </c>
      <c r="F112" s="283">
        <v>0</v>
      </c>
      <c r="G112" s="283">
        <v>0</v>
      </c>
      <c r="H112" s="283">
        <v>0</v>
      </c>
      <c r="I112" s="283">
        <v>0</v>
      </c>
      <c r="J112" s="283">
        <v>0</v>
      </c>
      <c r="K112" s="284"/>
      <c r="L112" s="284"/>
      <c r="M112" s="284"/>
      <c r="N112" s="284"/>
      <c r="O112" s="284"/>
      <c r="P112" s="284"/>
      <c r="Q112" s="284"/>
      <c r="R112" s="284"/>
      <c r="S112" s="284"/>
      <c r="T112" s="284"/>
      <c r="U112" s="284"/>
      <c r="V112" s="284"/>
    </row>
    <row r="113" spans="2:22">
      <c r="B113" s="282" t="s">
        <v>779</v>
      </c>
      <c r="C113" s="283">
        <v>0</v>
      </c>
      <c r="D113" s="283">
        <v>0</v>
      </c>
      <c r="E113" s="283">
        <v>0</v>
      </c>
      <c r="F113" s="283">
        <v>0</v>
      </c>
      <c r="G113" s="283">
        <v>0</v>
      </c>
      <c r="H113" s="283">
        <v>0</v>
      </c>
      <c r="I113" s="283">
        <v>0</v>
      </c>
      <c r="J113" s="283">
        <v>0</v>
      </c>
      <c r="K113" s="284"/>
      <c r="L113" s="284"/>
      <c r="M113" s="284"/>
      <c r="N113" s="284"/>
      <c r="O113" s="284"/>
      <c r="P113" s="284"/>
      <c r="Q113" s="284"/>
      <c r="R113" s="284"/>
      <c r="S113" s="284"/>
      <c r="T113" s="284"/>
      <c r="U113" s="284"/>
      <c r="V113" s="284"/>
    </row>
    <row r="114" spans="2:22">
      <c r="B114" s="282" t="s">
        <v>563</v>
      </c>
      <c r="C114" s="283">
        <v>1</v>
      </c>
      <c r="D114" s="283">
        <v>1</v>
      </c>
      <c r="E114" s="283">
        <v>1</v>
      </c>
      <c r="F114" s="283">
        <v>1</v>
      </c>
      <c r="G114" s="283">
        <v>1</v>
      </c>
      <c r="H114" s="283">
        <v>1</v>
      </c>
      <c r="I114" s="283">
        <v>1</v>
      </c>
      <c r="J114" s="283">
        <v>1</v>
      </c>
      <c r="K114" s="284"/>
      <c r="L114" s="284"/>
      <c r="M114" s="284"/>
      <c r="N114" s="284"/>
      <c r="O114" s="284"/>
      <c r="P114" s="284"/>
      <c r="Q114" s="284"/>
      <c r="R114" s="284"/>
      <c r="S114" s="284"/>
      <c r="T114" s="284"/>
      <c r="U114" s="284"/>
      <c r="V114" s="284"/>
    </row>
    <row r="115" spans="2:22">
      <c r="B115" s="282" t="s">
        <v>564</v>
      </c>
      <c r="C115" s="283">
        <v>1</v>
      </c>
      <c r="D115" s="283">
        <v>1</v>
      </c>
      <c r="E115" s="283">
        <v>1</v>
      </c>
      <c r="F115" s="283">
        <v>1</v>
      </c>
      <c r="G115" s="283">
        <v>1</v>
      </c>
      <c r="H115" s="283">
        <v>1</v>
      </c>
      <c r="I115" s="283">
        <v>1</v>
      </c>
      <c r="J115" s="283">
        <v>1</v>
      </c>
      <c r="K115" s="284"/>
      <c r="L115" s="284"/>
      <c r="M115" s="284"/>
      <c r="N115" s="284"/>
      <c r="O115" s="284"/>
      <c r="P115" s="284"/>
      <c r="Q115" s="284"/>
      <c r="R115" s="284"/>
      <c r="S115" s="284"/>
      <c r="T115" s="284"/>
      <c r="U115" s="284"/>
      <c r="V115" s="284"/>
    </row>
    <row r="116" spans="2:22">
      <c r="B116" s="282" t="s">
        <v>565</v>
      </c>
      <c r="C116" s="283">
        <v>1</v>
      </c>
      <c r="D116" s="283">
        <v>1</v>
      </c>
      <c r="E116" s="283">
        <v>1</v>
      </c>
      <c r="F116" s="283">
        <v>1</v>
      </c>
      <c r="G116" s="283">
        <v>1</v>
      </c>
      <c r="H116" s="283">
        <v>1</v>
      </c>
      <c r="I116" s="283">
        <v>1</v>
      </c>
      <c r="J116" s="283">
        <v>1</v>
      </c>
      <c r="K116" s="284"/>
      <c r="L116" s="284"/>
      <c r="M116" s="284"/>
      <c r="N116" s="284"/>
      <c r="O116" s="284"/>
      <c r="P116" s="284"/>
      <c r="Q116" s="284"/>
      <c r="R116" s="284"/>
      <c r="S116" s="284"/>
      <c r="T116" s="284"/>
      <c r="U116" s="284"/>
      <c r="V116" s="284"/>
    </row>
    <row r="117" spans="2:22">
      <c r="B117" s="282" t="s">
        <v>566</v>
      </c>
      <c r="C117" s="283">
        <v>1</v>
      </c>
      <c r="D117" s="283">
        <v>1</v>
      </c>
      <c r="E117" s="283">
        <v>1</v>
      </c>
      <c r="F117" s="283">
        <v>1</v>
      </c>
      <c r="G117" s="283">
        <v>1</v>
      </c>
      <c r="H117" s="283">
        <v>1</v>
      </c>
      <c r="I117" s="283">
        <v>1</v>
      </c>
      <c r="J117" s="283">
        <v>1</v>
      </c>
      <c r="K117" s="284"/>
      <c r="L117" s="284"/>
      <c r="M117" s="284"/>
      <c r="N117" s="284"/>
      <c r="O117" s="284"/>
      <c r="P117" s="284"/>
      <c r="Q117" s="284"/>
      <c r="R117" s="284"/>
      <c r="S117" s="284"/>
      <c r="T117" s="284"/>
      <c r="U117" s="284"/>
      <c r="V117" s="284"/>
    </row>
    <row r="118" spans="2:22">
      <c r="B118" s="282" t="s">
        <v>567</v>
      </c>
      <c r="C118" s="283">
        <v>1</v>
      </c>
      <c r="D118" s="283">
        <v>1</v>
      </c>
      <c r="E118" s="283">
        <v>1</v>
      </c>
      <c r="F118" s="283">
        <v>1</v>
      </c>
      <c r="G118" s="283">
        <v>1</v>
      </c>
      <c r="H118" s="283">
        <v>1</v>
      </c>
      <c r="I118" s="283">
        <v>1</v>
      </c>
      <c r="J118" s="283">
        <v>1</v>
      </c>
      <c r="K118" s="284"/>
      <c r="L118" s="284"/>
      <c r="M118" s="284"/>
      <c r="N118" s="284"/>
      <c r="O118" s="284"/>
      <c r="P118" s="284"/>
      <c r="Q118" s="284"/>
      <c r="R118" s="284"/>
      <c r="S118" s="284"/>
      <c r="T118" s="284"/>
      <c r="U118" s="284"/>
      <c r="V118" s="284"/>
    </row>
    <row r="119" spans="2:22">
      <c r="B119" s="282" t="s">
        <v>568</v>
      </c>
      <c r="C119" s="283">
        <v>1</v>
      </c>
      <c r="D119" s="283">
        <v>1</v>
      </c>
      <c r="E119" s="283">
        <v>1</v>
      </c>
      <c r="F119" s="283">
        <v>1</v>
      </c>
      <c r="G119" s="283">
        <v>1</v>
      </c>
      <c r="H119" s="283">
        <v>1</v>
      </c>
      <c r="I119" s="283">
        <v>1</v>
      </c>
      <c r="J119" s="283">
        <v>1</v>
      </c>
      <c r="K119" s="284"/>
      <c r="L119" s="284"/>
      <c r="M119" s="284"/>
      <c r="N119" s="284"/>
      <c r="O119" s="284"/>
      <c r="P119" s="284"/>
      <c r="Q119" s="284"/>
      <c r="R119" s="284"/>
      <c r="S119" s="284"/>
      <c r="T119" s="284"/>
      <c r="U119" s="284"/>
      <c r="V119" s="284"/>
    </row>
    <row r="120" spans="2:22">
      <c r="B120" s="282" t="s">
        <v>569</v>
      </c>
      <c r="C120" s="283">
        <v>1</v>
      </c>
      <c r="D120" s="283">
        <v>1</v>
      </c>
      <c r="E120" s="283">
        <v>1</v>
      </c>
      <c r="F120" s="283">
        <v>1</v>
      </c>
      <c r="G120" s="283">
        <v>1</v>
      </c>
      <c r="H120" s="283">
        <v>1</v>
      </c>
      <c r="I120" s="283">
        <v>1</v>
      </c>
      <c r="J120" s="283">
        <v>1</v>
      </c>
      <c r="K120" s="284"/>
      <c r="L120" s="284"/>
      <c r="M120" s="284"/>
      <c r="N120" s="284"/>
      <c r="O120" s="284"/>
      <c r="P120" s="284"/>
      <c r="Q120" s="284"/>
      <c r="R120" s="284"/>
      <c r="S120" s="284"/>
      <c r="T120" s="284"/>
      <c r="U120" s="284"/>
      <c r="V120" s="284"/>
    </row>
    <row r="121" spans="2:22">
      <c r="B121" s="282" t="s">
        <v>570</v>
      </c>
      <c r="C121" s="283">
        <v>1</v>
      </c>
      <c r="D121" s="283">
        <v>1</v>
      </c>
      <c r="E121" s="283">
        <v>1</v>
      </c>
      <c r="F121" s="283">
        <v>1</v>
      </c>
      <c r="G121" s="283">
        <v>1</v>
      </c>
      <c r="H121" s="283">
        <v>1</v>
      </c>
      <c r="I121" s="283">
        <v>1</v>
      </c>
      <c r="J121" s="283">
        <v>1</v>
      </c>
      <c r="K121" s="284"/>
      <c r="L121" s="284"/>
      <c r="M121" s="284"/>
      <c r="N121" s="284"/>
      <c r="O121" s="284"/>
      <c r="P121" s="284"/>
      <c r="Q121" s="284"/>
      <c r="R121" s="284"/>
      <c r="S121" s="284"/>
      <c r="T121" s="284"/>
      <c r="U121" s="284"/>
      <c r="V121" s="284"/>
    </row>
    <row r="122" spans="2:22">
      <c r="B122" s="282" t="s">
        <v>571</v>
      </c>
      <c r="C122" s="283">
        <v>1</v>
      </c>
      <c r="D122" s="283">
        <v>1</v>
      </c>
      <c r="E122" s="283">
        <v>1</v>
      </c>
      <c r="F122" s="283">
        <v>1</v>
      </c>
      <c r="G122" s="283">
        <v>1</v>
      </c>
      <c r="H122" s="283">
        <v>1</v>
      </c>
      <c r="I122" s="283">
        <v>1</v>
      </c>
      <c r="J122" s="283">
        <v>1</v>
      </c>
      <c r="K122" s="284"/>
      <c r="L122" s="284"/>
      <c r="M122" s="284"/>
      <c r="N122" s="284"/>
      <c r="O122" s="284"/>
      <c r="P122" s="284"/>
      <c r="Q122" s="284"/>
      <c r="R122" s="284"/>
      <c r="S122" s="284"/>
      <c r="T122" s="284"/>
      <c r="U122" s="284"/>
      <c r="V122" s="284"/>
    </row>
    <row r="123" spans="2:22">
      <c r="B123" s="282" t="s">
        <v>572</v>
      </c>
      <c r="C123" s="283">
        <v>1</v>
      </c>
      <c r="D123" s="283">
        <v>1</v>
      </c>
      <c r="E123" s="283">
        <v>1</v>
      </c>
      <c r="F123" s="283">
        <v>1</v>
      </c>
      <c r="G123" s="283">
        <v>1</v>
      </c>
      <c r="H123" s="283">
        <v>1</v>
      </c>
      <c r="I123" s="283">
        <v>1</v>
      </c>
      <c r="J123" s="283">
        <v>1</v>
      </c>
      <c r="K123" s="284"/>
      <c r="L123" s="284"/>
      <c r="M123" s="284"/>
      <c r="N123" s="284"/>
      <c r="O123" s="284"/>
      <c r="P123" s="284"/>
      <c r="Q123" s="284"/>
      <c r="R123" s="284"/>
      <c r="S123" s="284"/>
      <c r="T123" s="284"/>
      <c r="U123" s="284"/>
      <c r="V123" s="284"/>
    </row>
    <row r="124" spans="2:22">
      <c r="B124" s="282" t="s">
        <v>573</v>
      </c>
      <c r="C124" s="283">
        <v>1</v>
      </c>
      <c r="D124" s="283">
        <v>1</v>
      </c>
      <c r="E124" s="283">
        <v>1</v>
      </c>
      <c r="F124" s="283">
        <v>1</v>
      </c>
      <c r="G124" s="283">
        <v>1</v>
      </c>
      <c r="H124" s="283">
        <v>1</v>
      </c>
      <c r="I124" s="283">
        <v>1</v>
      </c>
      <c r="J124" s="283">
        <v>1</v>
      </c>
      <c r="K124" s="284"/>
      <c r="L124" s="284"/>
      <c r="M124" s="284"/>
      <c r="N124" s="284"/>
      <c r="O124" s="284"/>
      <c r="P124" s="284"/>
      <c r="Q124" s="284"/>
      <c r="R124" s="284"/>
      <c r="S124" s="284"/>
      <c r="T124" s="284"/>
      <c r="U124" s="284"/>
      <c r="V124" s="284"/>
    </row>
    <row r="125" spans="2:22">
      <c r="B125" s="282" t="s">
        <v>574</v>
      </c>
      <c r="C125" s="283">
        <v>1</v>
      </c>
      <c r="D125" s="283">
        <v>1</v>
      </c>
      <c r="E125" s="283">
        <v>1</v>
      </c>
      <c r="F125" s="283">
        <v>1</v>
      </c>
      <c r="G125" s="283">
        <v>1</v>
      </c>
      <c r="H125" s="283">
        <v>1</v>
      </c>
      <c r="I125" s="283">
        <v>1</v>
      </c>
      <c r="J125" s="283">
        <v>1</v>
      </c>
      <c r="K125" s="284"/>
      <c r="L125" s="284"/>
      <c r="M125" s="284"/>
      <c r="N125" s="284"/>
      <c r="O125" s="284"/>
      <c r="P125" s="284"/>
      <c r="Q125" s="284"/>
      <c r="R125" s="284"/>
      <c r="S125" s="284"/>
      <c r="T125" s="284"/>
      <c r="U125" s="284"/>
      <c r="V125" s="284"/>
    </row>
    <row r="126" spans="2:22">
      <c r="C126" s="285"/>
      <c r="D126" s="285"/>
      <c r="E126" s="285"/>
      <c r="F126" s="285"/>
      <c r="G126" s="285"/>
      <c r="H126" s="285"/>
      <c r="I126" s="285"/>
      <c r="J126" s="285"/>
    </row>
    <row r="127" spans="2:22">
      <c r="B127" s="286" t="s">
        <v>433</v>
      </c>
      <c r="C127" s="287">
        <f>SUM(C105:C125,C86:C103,C72:C84,C69:C70,C62:C66,C49:C53,C40:C46,C35:C38,C25:C33,C55:C60)-C22</f>
        <v>0</v>
      </c>
      <c r="D127" s="287">
        <f t="shared" ref="D127:I127" si="0">SUM(D105:D125,D86:D103,D72:D84,D69:D70,D62:D66,D49:D53,D40:D46,D35:D38,D25:D33,D55:D60)-D22</f>
        <v>0</v>
      </c>
      <c r="E127" s="287">
        <f t="shared" si="0"/>
        <v>0</v>
      </c>
      <c r="F127" s="287">
        <f t="shared" si="0"/>
        <v>0</v>
      </c>
      <c r="G127" s="287">
        <f t="shared" si="0"/>
        <v>0</v>
      </c>
      <c r="H127" s="287">
        <f t="shared" si="0"/>
        <v>0</v>
      </c>
      <c r="I127" s="287">
        <f t="shared" si="0"/>
        <v>0</v>
      </c>
      <c r="J127" s="287">
        <f>SUM(J105:J125,J86:J103,J72:J84,J69:J70,J62:J66,J49:J53,J40:J46,J35:J38,J25:J33,J55:J60)-J22</f>
        <v>0</v>
      </c>
    </row>
    <row r="129" spans="2:2">
      <c r="B129" s="325" t="s">
        <v>793</v>
      </c>
    </row>
    <row r="130" spans="2:2">
      <c r="B130" s="325" t="s">
        <v>802</v>
      </c>
    </row>
  </sheetData>
  <mergeCells count="3">
    <mergeCell ref="B6:J6"/>
    <mergeCell ref="B8:J8"/>
    <mergeCell ref="B9:J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vt:i4>
      </vt:variant>
    </vt:vector>
  </HeadingPairs>
  <TitlesOfParts>
    <vt:vector size="22" baseType="lpstr">
      <vt:lpstr>Background &amp; Method</vt:lpstr>
      <vt:lpstr>Metering Service Charges --&gt;</vt:lpstr>
      <vt:lpstr>Annual Metering Charges</vt:lpstr>
      <vt:lpstr>Upfront Capital Charges</vt:lpstr>
      <vt:lpstr>Exit Charges</vt:lpstr>
      <vt:lpstr>MSC Workings --&gt;</vt:lpstr>
      <vt:lpstr>Calculation Variables</vt:lpstr>
      <vt:lpstr>Pricing Calc (Per Service)</vt:lpstr>
      <vt:lpstr>Recoverable Opex Summary</vt:lpstr>
      <vt:lpstr>Recoverable Opex Detail</vt:lpstr>
      <vt:lpstr>Recoverable Replcmt RAB</vt:lpstr>
      <vt:lpstr>Recoverable Opening RAB</vt:lpstr>
      <vt:lpstr>Opening RAB Workings</vt:lpstr>
      <vt:lpstr>System RAB %</vt:lpstr>
      <vt:lpstr>Historic Metering Capex</vt:lpstr>
      <vt:lpstr>1314 Forecast Metering Capex</vt:lpstr>
      <vt:lpstr>15-19 SCI Metering Capex</vt:lpstr>
      <vt:lpstr>Forecast Service Volumes</vt:lpstr>
      <vt:lpstr>Customer Number Forecast</vt:lpstr>
      <vt:lpstr>'Annual Metering Charges'!Print_Area</vt:lpstr>
      <vt:lpstr>'Calculation Variables'!Print_Area</vt:lpstr>
      <vt:lpstr>'Pricing Calc (Per Service)'!Print_Area</vt:lpstr>
    </vt:vector>
  </TitlesOfParts>
  <Company>Endeavour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Hawkins</dc:creator>
  <cp:lastModifiedBy>Patrick Duffy</cp:lastModifiedBy>
  <cp:lastPrinted>2013-11-11T02:35:13Z</cp:lastPrinted>
  <dcterms:created xsi:type="dcterms:W3CDTF">2013-08-02T06:55:26Z</dcterms:created>
  <dcterms:modified xsi:type="dcterms:W3CDTF">2014-05-27T03:24:24Z</dcterms:modified>
</cp:coreProperties>
</file>