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45" windowWidth="19440" windowHeight="13605"/>
  </bookViews>
  <sheets>
    <sheet name="Operating Expenditure" sheetId="1" r:id="rId1"/>
  </sheets>
  <calcPr calcId="145621" calcOnSave="0" concurrentCalc="0"/>
</workbook>
</file>

<file path=xl/calcChain.xml><?xml version="1.0" encoding="utf-8"?>
<calcChain xmlns="http://schemas.openxmlformats.org/spreadsheetml/2006/main">
  <c r="L7" i="1" l="1"/>
  <c r="M7" i="1"/>
  <c r="N7" i="1"/>
  <c r="O7" i="1"/>
  <c r="P7" i="1"/>
  <c r="Q7" i="1"/>
  <c r="L8" i="1"/>
  <c r="M8" i="1"/>
  <c r="N8" i="1"/>
  <c r="O8" i="1"/>
  <c r="P8" i="1"/>
  <c r="Q8" i="1"/>
  <c r="L9" i="1"/>
  <c r="M9" i="1"/>
  <c r="N9" i="1"/>
  <c r="O9" i="1"/>
  <c r="P9" i="1"/>
  <c r="Q9" i="1"/>
  <c r="L10" i="1"/>
  <c r="M10" i="1"/>
  <c r="N10" i="1"/>
  <c r="O10" i="1"/>
  <c r="P10" i="1"/>
  <c r="Q10" i="1"/>
  <c r="L11" i="1"/>
  <c r="M11" i="1"/>
  <c r="N11" i="1"/>
  <c r="O11" i="1"/>
  <c r="P11" i="1"/>
  <c r="Q11" i="1"/>
  <c r="L12" i="1"/>
  <c r="M12" i="1"/>
  <c r="N12" i="1"/>
  <c r="O12" i="1"/>
  <c r="P12" i="1"/>
  <c r="Q12" i="1"/>
  <c r="L13" i="1"/>
  <c r="M13" i="1"/>
  <c r="N13" i="1"/>
  <c r="O13" i="1"/>
  <c r="P13" i="1"/>
  <c r="Q13" i="1"/>
  <c r="L14" i="1"/>
  <c r="M14" i="1"/>
  <c r="N14" i="1"/>
  <c r="O14" i="1"/>
  <c r="P14" i="1"/>
  <c r="Q14" i="1"/>
  <c r="K12" i="1"/>
  <c r="K8" i="1"/>
  <c r="K9" i="1"/>
  <c r="K10" i="1"/>
  <c r="K11" i="1"/>
  <c r="K13" i="1"/>
  <c r="K14" i="1"/>
  <c r="K7" i="1"/>
  <c r="F30" i="1"/>
  <c r="H30" i="1"/>
  <c r="I30" i="1"/>
  <c r="G31" i="1"/>
  <c r="I31" i="1"/>
  <c r="J31" i="1"/>
  <c r="E32" i="1"/>
  <c r="H32" i="1"/>
  <c r="J32" i="1"/>
  <c r="D33" i="1"/>
  <c r="F33" i="1"/>
  <c r="H33" i="1"/>
  <c r="I33" i="1"/>
  <c r="D34" i="1"/>
  <c r="E34" i="1"/>
  <c r="G34" i="1"/>
  <c r="I34" i="1"/>
  <c r="J34" i="1"/>
  <c r="E35" i="1"/>
  <c r="F35" i="1"/>
  <c r="H35" i="1"/>
  <c r="J35" i="1"/>
  <c r="D36" i="1"/>
  <c r="F36" i="1"/>
  <c r="G36" i="1"/>
  <c r="I36" i="1"/>
  <c r="D37" i="1"/>
  <c r="E37" i="1"/>
  <c r="G37" i="1"/>
  <c r="H37" i="1"/>
  <c r="J37" i="1"/>
  <c r="C32" i="1"/>
  <c r="C33" i="1"/>
  <c r="C35" i="1"/>
  <c r="C36" i="1"/>
  <c r="C30" i="1"/>
  <c r="M23" i="1"/>
  <c r="N23" i="1"/>
  <c r="O23" i="1"/>
  <c r="P23" i="1"/>
  <c r="Q23" i="1"/>
  <c r="K23" i="1"/>
  <c r="J23" i="1"/>
  <c r="I23" i="1"/>
  <c r="H23" i="1"/>
  <c r="G23" i="1"/>
  <c r="F23" i="1"/>
  <c r="E23" i="1"/>
  <c r="D23" i="1"/>
  <c r="C23" i="1"/>
  <c r="C31" i="1"/>
  <c r="D31" i="1"/>
  <c r="C37" i="1"/>
  <c r="I37" i="1"/>
  <c r="H36" i="1"/>
  <c r="G35" i="1"/>
  <c r="F34" i="1"/>
  <c r="E33" i="1"/>
  <c r="D32" i="1"/>
  <c r="J30" i="1"/>
  <c r="C34" i="1"/>
  <c r="F37" i="1"/>
  <c r="E36" i="1"/>
  <c r="D35" i="1"/>
  <c r="J33" i="1"/>
  <c r="I32" i="1"/>
  <c r="H31" i="1"/>
  <c r="G30" i="1"/>
  <c r="E30" i="1"/>
  <c r="G32" i="1"/>
  <c r="F31" i="1"/>
  <c r="J36" i="1"/>
  <c r="I35" i="1"/>
  <c r="H34" i="1"/>
  <c r="G33" i="1"/>
  <c r="F32" i="1"/>
  <c r="E31" i="1"/>
  <c r="D30" i="1"/>
  <c r="F15" i="1"/>
  <c r="D15" i="1"/>
  <c r="H15" i="1"/>
  <c r="C15" i="1"/>
  <c r="G15" i="1"/>
  <c r="I15" i="1"/>
  <c r="J15" i="1"/>
  <c r="H38" i="1"/>
  <c r="G38" i="1"/>
  <c r="E38" i="1"/>
  <c r="J38" i="1"/>
  <c r="F38" i="1"/>
  <c r="D38" i="1"/>
  <c r="I38" i="1"/>
  <c r="C38" i="1"/>
  <c r="E15" i="1"/>
  <c r="K15" i="1"/>
  <c r="O15" i="1"/>
  <c r="O38" i="1"/>
  <c r="L15" i="1"/>
  <c r="L38" i="1"/>
  <c r="M15" i="1"/>
  <c r="M38" i="1"/>
  <c r="N15" i="1"/>
  <c r="N38" i="1"/>
  <c r="K38" i="1"/>
  <c r="P15" i="1"/>
  <c r="P38" i="1"/>
  <c r="Q15" i="1"/>
  <c r="Q38" i="1"/>
</calcChain>
</file>

<file path=xl/sharedStrings.xml><?xml version="1.0" encoding="utf-8"?>
<sst xmlns="http://schemas.openxmlformats.org/spreadsheetml/2006/main" count="126" uniqueCount="39">
  <si>
    <t>2009-14 Regulatory Period</t>
  </si>
  <si>
    <t>2014-19 Regulatory Period</t>
  </si>
  <si>
    <t>Actual</t>
  </si>
  <si>
    <t>Forecast</t>
  </si>
  <si>
    <t>Nominal $</t>
  </si>
  <si>
    <t>Total</t>
  </si>
  <si>
    <t>FY10</t>
  </si>
  <si>
    <t>FY11</t>
  </si>
  <si>
    <t>FY12</t>
  </si>
  <si>
    <t>FY13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</si>
  <si>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</si>
  <si>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</si>
  <si>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</si>
  <si>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</si>
  <si>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</si>
  <si>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</si>
  <si>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</si>
  <si>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</si>
  <si>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</si>
  <si>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</si>
  <si>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</si>
  <si>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2019-24 Regulatory Period</t>
  </si>
  <si>
    <t>$ Real 18/19 (Jun)</t>
  </si>
  <si>
    <t>Vegetation management</t>
  </si>
  <si>
    <t>Maintenance</t>
  </si>
  <si>
    <t>Emergency response</t>
  </si>
  <si>
    <t>Non-network</t>
  </si>
  <si>
    <t>network overheads</t>
  </si>
  <si>
    <t>corporate overheads</t>
  </si>
  <si>
    <t>Metering</t>
  </si>
  <si>
    <t>RIN Categories</t>
  </si>
  <si>
    <t>OPEX - EXCL CAP CONS ($M)</t>
  </si>
  <si>
    <t>balancing item</t>
  </si>
  <si>
    <t>Attachment 11.02 - Operating expenditure for previous, current and forecast period</t>
  </si>
  <si>
    <t>CPI &amp; Indexes</t>
  </si>
  <si>
    <t>Regulatory CPI</t>
  </si>
  <si>
    <t>Jun Qtr to Jun Qtr</t>
  </si>
  <si>
    <t>$Nominal to $Real (Jun)</t>
  </si>
  <si>
    <t>Index (Real 18/19)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</si>
</sst>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_);_(@_)"/>
    <numFmt numFmtId="165" formatCode="_(* #,##0.0_);_(* \(#,##0.0\);_(* &quot;-&quot;_);_(@_)"/>
    <numFmt numFmtId="166" formatCode="_(* #,##0.00_);_(* \(#,##0.00\);_(* &quot;-&quot;_);_(@_)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name val="Arial"/>
      <family val="2"/>
    </font>
    <font>
      <b/>
      <sz val="2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color rgb="FFC00000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/>
    <xf numFmtId="0" fontId="4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5" borderId="8" xfId="0" applyFont="1" applyFill="1" applyBorder="1"/>
    <xf numFmtId="0" fontId="7" fillId="0" borderId="0" xfId="0" applyFont="1"/>
    <xf numFmtId="0" fontId="8" fillId="4" borderId="12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2" fillId="8" borderId="12" xfId="0" applyFont="1" applyFill="1" applyBorder="1"/>
    <xf numFmtId="165" fontId="3" fillId="5" borderId="9" xfId="2" applyNumberFormat="1" applyFont="1" applyFill="1" applyBorder="1" applyAlignment="1">
      <alignment horizontal="center" wrapText="1"/>
    </xf>
    <xf numFmtId="165" fontId="3" fillId="5" borderId="10" xfId="2" applyNumberFormat="1" applyFont="1" applyFill="1" applyBorder="1" applyAlignment="1">
      <alignment horizontal="center" wrapText="1"/>
    </xf>
    <xf numFmtId="165" fontId="3" fillId="5" borderId="11" xfId="2" applyNumberFormat="1" applyFont="1" applyFill="1" applyBorder="1" applyAlignment="1">
      <alignment horizontal="center" wrapText="1"/>
    </xf>
    <xf numFmtId="43" fontId="2" fillId="8" borderId="12" xfId="1" applyFont="1" applyFill="1" applyBorder="1"/>
    <xf numFmtId="43" fontId="0" fillId="0" borderId="0" xfId="0" applyNumberFormat="1"/>
    <xf numFmtId="166" fontId="3" fillId="5" borderId="10" xfId="2" applyNumberFormat="1" applyFont="1" applyFill="1" applyBorder="1" applyAlignment="1">
      <alignment horizontal="center" wrapText="1"/>
    </xf>
    <xf numFmtId="0" fontId="0" fillId="8" borderId="12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0" fillId="0" borderId="20" xfId="0" applyBorder="1" applyAlignment="1">
      <alignment vertical="center"/>
    </xf>
    <xf numFmtId="10" fontId="0" fillId="0" borderId="20" xfId="3" applyNumberFormat="1" applyFont="1" applyBorder="1" applyAlignment="1">
      <alignment vertical="center"/>
    </xf>
    <xf numFmtId="10" fontId="10" fillId="0" borderId="20" xfId="3" applyNumberFormat="1" applyFont="1" applyBorder="1" applyAlignment="1">
      <alignment vertical="center"/>
    </xf>
    <xf numFmtId="10" fontId="0" fillId="8" borderId="12" xfId="3" applyNumberFormat="1" applyFont="1" applyFill="1" applyBorder="1"/>
    <xf numFmtId="0" fontId="8" fillId="8" borderId="12" xfId="0" applyFont="1" applyFill="1" applyBorder="1"/>
    <xf numFmtId="0" fontId="0" fillId="8" borderId="12" xfId="0" applyFill="1" applyBorder="1"/>
    <xf numFmtId="4" fontId="0" fillId="8" borderId="12" xfId="0" applyNumberFormat="1" applyFill="1" applyBorder="1"/>
    <xf numFmtId="4" fontId="10" fillId="8" borderId="12" xfId="0" applyNumberFormat="1" applyFont="1" applyFill="1" applyBorder="1"/>
    <xf numFmtId="4" fontId="11" fillId="8" borderId="12" xfId="0" applyNumberFormat="1" applyFont="1" applyFill="1" applyBorder="1"/>
    <xf numFmtId="0" fontId="9" fillId="9" borderId="19" xfId="0" applyFont="1" applyFill="1" applyBorder="1" applyAlignment="1">
      <alignment vertical="center"/>
    </xf>
    <xf numFmtId="0" fontId="2" fillId="2" borderId="2" xfId="0" applyFont="1" applyFill="1" applyBorder="1"/>
    <xf numFmtId="0" fontId="4" fillId="2" borderId="0" xfId="0" applyFont="1" applyFill="1" applyBorder="1"/>
    <xf numFmtId="0" fontId="5" fillId="2" borderId="6" xfId="0" applyFont="1" applyFill="1" applyBorder="1" applyAlignment="1">
      <alignment horizontal="left" vertical="center" wrapText="1"/>
    </xf>
    <xf numFmtId="0" fontId="3" fillId="5" borderId="9" xfId="0" applyFont="1" applyFill="1" applyBorder="1"/>
    <xf numFmtId="0" fontId="5" fillId="2" borderId="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9" fillId="9" borderId="19" xfId="0" applyFont="1" applyFill="1" applyBorder="1" applyAlignment="1">
      <alignment vertical="center"/>
    </xf>
    <xf numFmtId="0" fontId="0" fillId="0" borderId="20" xfId="0" applyBorder="1" applyAlignment="1">
      <alignment vertical="center"/>
    </xf>
  </cellXfs>
  <cellStyles count="4">
    <cellStyle name="Comma" xfId="1" builtinId="3"/>
    <cellStyle name="Comma 7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ndeavour Colour Theme">
  <a:themeElements>
    <a:clrScheme name="EE Corp Colours">
      <a:dk1>
        <a:srgbClr val="5E6A71"/>
      </a:dk1>
      <a:lt1>
        <a:sysClr val="window" lastClr="FFFFFF"/>
      </a:lt1>
      <a:dk2>
        <a:srgbClr val="DEEA7F"/>
      </a:dk2>
      <a:lt2>
        <a:srgbClr val="FFFFFF"/>
      </a:lt2>
      <a:accent1>
        <a:srgbClr val="BED600"/>
      </a:accent1>
      <a:accent2>
        <a:srgbClr val="F2AF00"/>
      </a:accent2>
      <a:accent3>
        <a:srgbClr val="9DBCAC"/>
      </a:accent3>
      <a:accent4>
        <a:srgbClr val="0094B3"/>
      </a:accent4>
      <a:accent5>
        <a:srgbClr val="5E6A71"/>
      </a:accent5>
      <a:accent6>
        <a:srgbClr val="DEEA7F"/>
      </a:accent6>
      <a:hlink>
        <a:srgbClr val="5E6A71"/>
      </a:hlink>
      <a:folHlink>
        <a:srgbClr val="9DBCAC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8"/>
  <sheetViews>
    <sheetView tabSelected="1" topLeftCell="B1" workbookViewId="0">
      <selection activeCell="R21" sqref="R21"/>
    </sheetView>
  </sheetViews>
  <sheetFormatPr defaultRowHeight="14.25" x14ac:dyDescent="0.2"/>
  <cols>
    <col min="1" max="1" width="35.375" customWidth="1"/>
    <col min="2" max="2" width="14.75" customWidth="1"/>
    <col min="3" max="17" width="9.875" customWidth="1"/>
  </cols>
  <sheetData>
    <row r="2" spans="1:17" ht="27" thickBot="1" x14ac:dyDescent="0.45">
      <c r="A2" s="7" t="s">
        <v>33</v>
      </c>
      <c r="B2" s="7"/>
    </row>
    <row r="3" spans="1:17" x14ac:dyDescent="0.2">
      <c r="A3" s="1"/>
      <c r="B3" s="30"/>
      <c r="C3" s="38" t="s">
        <v>0</v>
      </c>
      <c r="D3" s="39"/>
      <c r="E3" s="39"/>
      <c r="F3" s="39"/>
      <c r="G3" s="40"/>
      <c r="H3" s="41" t="s">
        <v>1</v>
      </c>
      <c r="I3" s="42"/>
      <c r="J3" s="42"/>
      <c r="K3" s="42"/>
      <c r="L3" s="43"/>
      <c r="M3" s="41" t="s">
        <v>21</v>
      </c>
      <c r="N3" s="42"/>
      <c r="O3" s="42"/>
      <c r="P3" s="42"/>
      <c r="Q3" s="43"/>
    </row>
    <row r="4" spans="1:17" ht="15" x14ac:dyDescent="0.25">
      <c r="A4" s="2" t="s">
        <v>31</v>
      </c>
      <c r="B4" s="31"/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 t="s">
        <v>20</v>
      </c>
    </row>
    <row r="5" spans="1:17" ht="15.75" x14ac:dyDescent="0.2">
      <c r="A5" s="34" t="s">
        <v>30</v>
      </c>
      <c r="B5" s="32"/>
      <c r="C5" s="3" t="s">
        <v>2</v>
      </c>
      <c r="D5" s="4" t="s">
        <v>2</v>
      </c>
      <c r="E5" s="4" t="s">
        <v>2</v>
      </c>
      <c r="F5" s="4" t="s">
        <v>2</v>
      </c>
      <c r="G5" s="5" t="s">
        <v>2</v>
      </c>
      <c r="H5" s="3" t="s">
        <v>2</v>
      </c>
      <c r="I5" s="4" t="s">
        <v>2</v>
      </c>
      <c r="J5" s="4" t="s">
        <v>2</v>
      </c>
      <c r="K5" s="4" t="s">
        <v>3</v>
      </c>
      <c r="L5" s="5" t="s">
        <v>3</v>
      </c>
      <c r="M5" s="3" t="s">
        <v>3</v>
      </c>
      <c r="N5" s="4" t="s">
        <v>3</v>
      </c>
      <c r="O5" s="4" t="s">
        <v>3</v>
      </c>
      <c r="P5" s="4" t="s">
        <v>3</v>
      </c>
      <c r="Q5" s="5" t="s">
        <v>3</v>
      </c>
    </row>
    <row r="6" spans="1:17" ht="15.75" x14ac:dyDescent="0.2">
      <c r="A6" s="34"/>
      <c r="B6" s="32"/>
      <c r="C6" s="35" t="s">
        <v>4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</row>
    <row r="7" spans="1:17" x14ac:dyDescent="0.2">
      <c r="A7" s="11" t="s">
        <v>23</v>
      </c>
      <c r="B7" s="11"/>
      <c r="C7" s="15">
        <v>21.408242090000002</v>
      </c>
      <c r="D7" s="15">
        <v>21.324126260000003</v>
      </c>
      <c r="E7" s="15">
        <v>18.512301789999999</v>
      </c>
      <c r="F7" s="15">
        <v>24.432900899999996</v>
      </c>
      <c r="G7" s="15">
        <v>40.199652999999998</v>
      </c>
      <c r="H7" s="15">
        <v>38.550816169999997</v>
      </c>
      <c r="I7" s="15">
        <v>50.355046559999991</v>
      </c>
      <c r="J7" s="15">
        <v>35.962984192</v>
      </c>
      <c r="K7" s="15">
        <f>(K30/(1+K$20)^0.5)*K$23</f>
        <v>37.818985836297109</v>
      </c>
      <c r="L7" s="15">
        <f t="shared" ref="L7:Q7" si="0">(L30/(1+L$20)^0.5)*L$23</f>
        <v>39.32014092546207</v>
      </c>
      <c r="M7" s="15">
        <f t="shared" si="0"/>
        <v>41.251955519779955</v>
      </c>
      <c r="N7" s="15">
        <f t="shared" si="0"/>
        <v>43.476558642432849</v>
      </c>
      <c r="O7" s="15">
        <f t="shared" si="0"/>
        <v>46.116826651509868</v>
      </c>
      <c r="P7" s="15">
        <f t="shared" si="0"/>
        <v>48.875992829180852</v>
      </c>
      <c r="Q7" s="15">
        <f t="shared" si="0"/>
        <v>51.676522620031115</v>
      </c>
    </row>
    <row r="8" spans="1:17" x14ac:dyDescent="0.2">
      <c r="A8" s="11" t="s">
        <v>24</v>
      </c>
      <c r="B8" s="11"/>
      <c r="C8" s="15">
        <v>55.275784983709379</v>
      </c>
      <c r="D8" s="15">
        <v>62.149466557080615</v>
      </c>
      <c r="E8" s="15">
        <v>59.491665570725509</v>
      </c>
      <c r="F8" s="15">
        <v>62.508595187035326</v>
      </c>
      <c r="G8" s="15">
        <v>58.179482</v>
      </c>
      <c r="H8" s="15">
        <v>51.788341398346006</v>
      </c>
      <c r="I8" s="15">
        <v>57.454880013408122</v>
      </c>
      <c r="J8" s="15">
        <v>65.527277999999995</v>
      </c>
      <c r="K8" s="15">
        <f t="shared" ref="K8:Q14" si="1">(K31/(1+K$20)^0.5)*K$23</f>
        <v>54.678827261528696</v>
      </c>
      <c r="L8" s="15">
        <f t="shared" si="1"/>
        <v>56.849202748817341</v>
      </c>
      <c r="M8" s="15">
        <f t="shared" si="1"/>
        <v>59.642227314870858</v>
      </c>
      <c r="N8" s="15">
        <f t="shared" si="1"/>
        <v>62.858566599999193</v>
      </c>
      <c r="O8" s="15">
        <f t="shared" si="1"/>
        <v>66.675875689602165</v>
      </c>
      <c r="P8" s="15">
        <f t="shared" si="1"/>
        <v>70.665088183765008</v>
      </c>
      <c r="Q8" s="15">
        <f t="shared" si="1"/>
        <v>74.714104340292891</v>
      </c>
    </row>
    <row r="9" spans="1:17" x14ac:dyDescent="0.2">
      <c r="A9" s="11" t="s">
        <v>25</v>
      </c>
      <c r="B9" s="11"/>
      <c r="C9" s="15">
        <v>20.390220759999973</v>
      </c>
      <c r="D9" s="15">
        <v>24.55701478000001</v>
      </c>
      <c r="E9" s="15">
        <v>26.587895489999983</v>
      </c>
      <c r="F9" s="15">
        <v>24.466947261075621</v>
      </c>
      <c r="G9" s="15">
        <v>23.006380295497298</v>
      </c>
      <c r="H9" s="15">
        <v>27.014500483026975</v>
      </c>
      <c r="I9" s="15">
        <v>25.105750416868922</v>
      </c>
      <c r="J9" s="15">
        <v>19.987720161008518</v>
      </c>
      <c r="K9" s="15">
        <f t="shared" si="1"/>
        <v>22.206287889045782</v>
      </c>
      <c r="L9" s="15">
        <f t="shared" si="1"/>
        <v>23.087725646800504</v>
      </c>
      <c r="M9" s="15">
        <f t="shared" si="1"/>
        <v>24.222035044079767</v>
      </c>
      <c r="N9" s="15">
        <f t="shared" si="1"/>
        <v>25.528261963921917</v>
      </c>
      <c r="O9" s="15">
        <f t="shared" si="1"/>
        <v>27.078556087820161</v>
      </c>
      <c r="P9" s="15">
        <f t="shared" si="1"/>
        <v>28.698664007696596</v>
      </c>
      <c r="Q9" s="15">
        <f t="shared" si="1"/>
        <v>30.343059524981555</v>
      </c>
    </row>
    <row r="10" spans="1:17" x14ac:dyDescent="0.2">
      <c r="A10" s="11" t="s">
        <v>26</v>
      </c>
      <c r="B10" s="11"/>
      <c r="C10" s="15"/>
      <c r="D10" s="15"/>
      <c r="E10" s="15"/>
      <c r="F10" s="15"/>
      <c r="G10" s="15"/>
      <c r="H10" s="15"/>
      <c r="I10" s="15"/>
      <c r="J10" s="15"/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O10" s="15">
        <f t="shared" si="1"/>
        <v>0</v>
      </c>
      <c r="P10" s="15">
        <f t="shared" si="1"/>
        <v>0</v>
      </c>
      <c r="Q10" s="15">
        <f t="shared" si="1"/>
        <v>0</v>
      </c>
    </row>
    <row r="11" spans="1:17" x14ac:dyDescent="0.2">
      <c r="A11" s="11" t="s">
        <v>29</v>
      </c>
      <c r="B11" s="11"/>
      <c r="C11" s="15">
        <v>0</v>
      </c>
      <c r="D11" s="15">
        <v>0</v>
      </c>
      <c r="E11" s="15">
        <v>0</v>
      </c>
      <c r="F11" s="15">
        <v>0</v>
      </c>
      <c r="G11" s="15"/>
      <c r="H11" s="15">
        <v>0</v>
      </c>
      <c r="I11" s="15">
        <v>0</v>
      </c>
      <c r="J11" s="15">
        <v>0</v>
      </c>
      <c r="K11" s="15">
        <f t="shared" si="1"/>
        <v>0</v>
      </c>
      <c r="L11" s="15">
        <f t="shared" si="1"/>
        <v>0</v>
      </c>
      <c r="M11" s="15">
        <f t="shared" si="1"/>
        <v>0</v>
      </c>
      <c r="N11" s="15">
        <f t="shared" si="1"/>
        <v>0</v>
      </c>
      <c r="O11" s="15">
        <f t="shared" si="1"/>
        <v>0</v>
      </c>
      <c r="P11" s="15">
        <f t="shared" si="1"/>
        <v>0</v>
      </c>
      <c r="Q11" s="15">
        <f t="shared" si="1"/>
        <v>0</v>
      </c>
    </row>
    <row r="12" spans="1:17" x14ac:dyDescent="0.2">
      <c r="A12" s="11" t="s">
        <v>27</v>
      </c>
      <c r="B12" s="11"/>
      <c r="C12" s="15">
        <v>111.98818300069485</v>
      </c>
      <c r="D12" s="15">
        <v>121.47978027497223</v>
      </c>
      <c r="E12" s="15">
        <v>104.79736615277658</v>
      </c>
      <c r="F12" s="15">
        <v>97.006228408191205</v>
      </c>
      <c r="G12" s="15">
        <v>104.22588458492682</v>
      </c>
      <c r="H12" s="15">
        <v>59.43195749910624</v>
      </c>
      <c r="I12" s="15">
        <v>64.595106250316547</v>
      </c>
      <c r="J12" s="15">
        <v>66.844195591181332</v>
      </c>
      <c r="K12" s="15">
        <f>(K35/(1+K$20)^0.5)*K$23</f>
        <v>53.024974769502741</v>
      </c>
      <c r="L12" s="15">
        <f t="shared" ref="L12:Q12" si="2">(L35/(1+L$20)^0.5)*L$23</f>
        <v>55.128755366578567</v>
      </c>
      <c r="M12" s="15">
        <f t="shared" si="2"/>
        <v>57.837251140836024</v>
      </c>
      <c r="N12" s="15">
        <f t="shared" si="2"/>
        <v>60.956157037930986</v>
      </c>
      <c r="O12" s="15">
        <f t="shared" si="2"/>
        <v>64.657816093796711</v>
      </c>
      <c r="P12" s="15">
        <f t="shared" si="2"/>
        <v>68.526277041918163</v>
      </c>
      <c r="Q12" s="15">
        <f t="shared" si="2"/>
        <v>72.452818966325154</v>
      </c>
    </row>
    <row r="13" spans="1:17" x14ac:dyDescent="0.2">
      <c r="A13" s="11" t="s">
        <v>28</v>
      </c>
      <c r="B13" s="11"/>
      <c r="C13" s="15">
        <v>47.173536620696325</v>
      </c>
      <c r="D13" s="15">
        <v>45.236975345664383</v>
      </c>
      <c r="E13" s="15">
        <v>79.37062897037616</v>
      </c>
      <c r="F13" s="15">
        <v>63.230336547232881</v>
      </c>
      <c r="G13" s="15">
        <v>81.811713596704294</v>
      </c>
      <c r="H13" s="15">
        <v>113.51072222827855</v>
      </c>
      <c r="I13" s="15">
        <v>114.31028893684733</v>
      </c>
      <c r="J13" s="15">
        <v>116.76092437208629</v>
      </c>
      <c r="K13" s="15">
        <f t="shared" si="1"/>
        <v>91.082847866195536</v>
      </c>
      <c r="L13" s="15">
        <f t="shared" si="1"/>
        <v>94.696585145661814</v>
      </c>
      <c r="M13" s="15">
        <f t="shared" si="1"/>
        <v>99.349062768240771</v>
      </c>
      <c r="N13" s="15">
        <f t="shared" si="1"/>
        <v>104.70651616768053</v>
      </c>
      <c r="O13" s="15">
        <f t="shared" si="1"/>
        <v>111.06498498550748</v>
      </c>
      <c r="P13" s="15">
        <f t="shared" si="1"/>
        <v>117.70997522917506</v>
      </c>
      <c r="Q13" s="15">
        <f t="shared" si="1"/>
        <v>124.45473319078936</v>
      </c>
    </row>
    <row r="14" spans="1:17" x14ac:dyDescent="0.2">
      <c r="A14" s="11" t="s">
        <v>32</v>
      </c>
      <c r="B14" s="11"/>
      <c r="C14" s="15">
        <v>2.8032544899462664E-2</v>
      </c>
      <c r="D14" s="15">
        <v>-1.3024808140471578E-8</v>
      </c>
      <c r="E14" s="15">
        <v>1.593267370481044E-8</v>
      </c>
      <c r="F14" s="15">
        <v>-5.8734571266119022E-2</v>
      </c>
      <c r="G14" s="15">
        <v>0</v>
      </c>
      <c r="H14" s="15">
        <v>0</v>
      </c>
      <c r="I14" s="15">
        <v>0</v>
      </c>
      <c r="J14" s="15">
        <v>0</v>
      </c>
      <c r="K14" s="15">
        <f t="shared" si="1"/>
        <v>0</v>
      </c>
      <c r="L14" s="15">
        <f t="shared" si="1"/>
        <v>0</v>
      </c>
      <c r="M14" s="15">
        <f t="shared" si="1"/>
        <v>0</v>
      </c>
      <c r="N14" s="15">
        <f t="shared" si="1"/>
        <v>0</v>
      </c>
      <c r="O14" s="15">
        <f t="shared" si="1"/>
        <v>0</v>
      </c>
      <c r="P14" s="15">
        <f t="shared" si="1"/>
        <v>0</v>
      </c>
      <c r="Q14" s="15">
        <f t="shared" si="1"/>
        <v>0</v>
      </c>
    </row>
    <row r="15" spans="1:17" ht="15" thickBot="1" x14ac:dyDescent="0.25">
      <c r="A15" s="6" t="s">
        <v>5</v>
      </c>
      <c r="B15" s="33"/>
      <c r="C15" s="12">
        <f t="shared" ref="C15:Q15" si="3">SUM(C7:C13)</f>
        <v>256.23596745510054</v>
      </c>
      <c r="D15" s="13">
        <f t="shared" si="3"/>
        <v>274.74736321771724</v>
      </c>
      <c r="E15" s="13">
        <f t="shared" si="3"/>
        <v>288.75985797387824</v>
      </c>
      <c r="F15" s="17">
        <f t="shared" si="3"/>
        <v>271.64500830353501</v>
      </c>
      <c r="G15" s="14">
        <f t="shared" si="3"/>
        <v>307.42311347712837</v>
      </c>
      <c r="H15" s="12">
        <f t="shared" si="3"/>
        <v>290.29633777875779</v>
      </c>
      <c r="I15" s="13">
        <f t="shared" si="3"/>
        <v>311.8210721774409</v>
      </c>
      <c r="J15" s="13">
        <f t="shared" si="3"/>
        <v>305.08310231627615</v>
      </c>
      <c r="K15" s="13">
        <f t="shared" si="3"/>
        <v>258.81192362256985</v>
      </c>
      <c r="L15" s="14">
        <f t="shared" si="3"/>
        <v>269.0824098333203</v>
      </c>
      <c r="M15" s="12">
        <f t="shared" si="3"/>
        <v>282.30253178780742</v>
      </c>
      <c r="N15" s="13">
        <f t="shared" si="3"/>
        <v>297.52606041196549</v>
      </c>
      <c r="O15" s="13">
        <f t="shared" si="3"/>
        <v>315.5940595082364</v>
      </c>
      <c r="P15" s="13">
        <f t="shared" si="3"/>
        <v>334.47599729173567</v>
      </c>
      <c r="Q15" s="14">
        <f t="shared" si="3"/>
        <v>353.64123864242003</v>
      </c>
    </row>
    <row r="17" spans="1:17" ht="15" customHeight="1" x14ac:dyDescent="0.25">
      <c r="A17" s="44" t="s">
        <v>34</v>
      </c>
      <c r="B17" s="29"/>
      <c r="C17" s="8" t="s">
        <v>6</v>
      </c>
      <c r="D17" s="8" t="s">
        <v>7</v>
      </c>
      <c r="E17" s="8" t="s">
        <v>8</v>
      </c>
      <c r="F17" s="8" t="s">
        <v>9</v>
      </c>
      <c r="G17" s="8" t="s">
        <v>10</v>
      </c>
      <c r="H17" s="9" t="s">
        <v>11</v>
      </c>
      <c r="I17" s="9" t="s">
        <v>12</v>
      </c>
      <c r="J17" s="9" t="s">
        <v>13</v>
      </c>
      <c r="K17" s="9" t="s">
        <v>14</v>
      </c>
      <c r="L17" s="9" t="s">
        <v>15</v>
      </c>
      <c r="M17" s="10" t="s">
        <v>16</v>
      </c>
      <c r="N17" s="10" t="s">
        <v>17</v>
      </c>
      <c r="O17" s="10" t="s">
        <v>18</v>
      </c>
      <c r="P17" s="10" t="s">
        <v>19</v>
      </c>
      <c r="Q17" s="10" t="s">
        <v>20</v>
      </c>
    </row>
    <row r="18" spans="1:17" ht="15" customHeight="1" x14ac:dyDescent="0.2">
      <c r="A18" s="45"/>
      <c r="B18" s="20"/>
      <c r="C18" s="18" t="s">
        <v>2</v>
      </c>
      <c r="D18" s="18" t="s">
        <v>2</v>
      </c>
      <c r="E18" s="18" t="s">
        <v>2</v>
      </c>
      <c r="F18" s="18" t="s">
        <v>2</v>
      </c>
      <c r="G18" s="18" t="s">
        <v>2</v>
      </c>
      <c r="H18" s="18" t="s">
        <v>2</v>
      </c>
      <c r="I18" s="18" t="s">
        <v>2</v>
      </c>
      <c r="J18" s="18" t="s">
        <v>2</v>
      </c>
      <c r="K18" s="19" t="s">
        <v>3</v>
      </c>
      <c r="L18" s="19" t="s">
        <v>3</v>
      </c>
      <c r="M18" s="19" t="s">
        <v>3</v>
      </c>
      <c r="N18" s="19" t="s">
        <v>3</v>
      </c>
      <c r="O18" s="19" t="s">
        <v>3</v>
      </c>
      <c r="P18" s="19" t="s">
        <v>3</v>
      </c>
      <c r="Q18" s="19" t="s">
        <v>3</v>
      </c>
    </row>
    <row r="19" spans="1:17" x14ac:dyDescent="0.2">
      <c r="A19" s="20" t="s">
        <v>35</v>
      </c>
      <c r="B19" s="20"/>
      <c r="C19" s="21">
        <v>2.47E-2</v>
      </c>
      <c r="D19" s="21">
        <v>2.47E-2</v>
      </c>
      <c r="E19" s="21">
        <v>2.47E-2</v>
      </c>
      <c r="F19" s="21">
        <v>2.47E-2</v>
      </c>
      <c r="G19" s="21">
        <v>2.47E-2</v>
      </c>
      <c r="H19" s="21">
        <v>2.4199999999999999E-2</v>
      </c>
      <c r="I19" s="21">
        <v>2.4199999999999999E-2</v>
      </c>
      <c r="J19" s="21">
        <v>2.4199999999999999E-2</v>
      </c>
      <c r="K19" s="22">
        <v>2.4199999999999999E-2</v>
      </c>
      <c r="L19" s="22">
        <v>2.4199999999999999E-2</v>
      </c>
      <c r="M19" s="22">
        <v>2.5000000000000001E-2</v>
      </c>
      <c r="N19" s="22">
        <v>2.5000000000000001E-2</v>
      </c>
      <c r="O19" s="22">
        <v>2.5000000000000001E-2</v>
      </c>
      <c r="P19" s="22">
        <v>2.5000000000000001E-2</v>
      </c>
      <c r="Q19" s="22">
        <v>2.5000000000000001E-2</v>
      </c>
    </row>
    <row r="20" spans="1:17" x14ac:dyDescent="0.2">
      <c r="A20" s="20" t="s">
        <v>36</v>
      </c>
      <c r="B20" s="20"/>
      <c r="C20" s="21">
        <v>3.0538922155688653E-2</v>
      </c>
      <c r="D20" s="21">
        <v>3.6025566531086683E-2</v>
      </c>
      <c r="E20" s="21">
        <v>1.2096774193548487E-2</v>
      </c>
      <c r="F20" s="21">
        <v>2.3904382470119501E-2</v>
      </c>
      <c r="G20" s="21">
        <v>3.0155642023346418E-2</v>
      </c>
      <c r="H20" s="21">
        <v>1.5108593012275628E-2</v>
      </c>
      <c r="I20" s="21">
        <v>1.0232558139534831E-2</v>
      </c>
      <c r="J20" s="21">
        <v>1.9337016574585641E-2</v>
      </c>
      <c r="K20" s="22">
        <v>2.1719967086583525E-2</v>
      </c>
      <c r="L20" s="22">
        <v>1.7999999999999794E-2</v>
      </c>
      <c r="M20" s="22">
        <v>2.5000000000000355E-2</v>
      </c>
      <c r="N20" s="22">
        <v>2.5000000000000355E-2</v>
      </c>
      <c r="O20" s="22">
        <v>2.5000000000000355E-2</v>
      </c>
      <c r="P20" s="22">
        <v>2.5000000000000355E-2</v>
      </c>
      <c r="Q20" s="22">
        <v>2.5000000000000355E-2</v>
      </c>
    </row>
    <row r="21" spans="1:17" x14ac:dyDescent="0.2">
      <c r="A21" s="20"/>
      <c r="B21" s="20"/>
      <c r="C21" s="18"/>
      <c r="D21" s="18"/>
      <c r="E21" s="18"/>
      <c r="F21" s="18"/>
      <c r="G21" s="18"/>
      <c r="H21" s="18"/>
      <c r="I21" s="18"/>
      <c r="J21" s="18"/>
      <c r="K21" s="19"/>
      <c r="L21" s="19"/>
      <c r="M21" s="19"/>
      <c r="N21" s="19"/>
      <c r="O21" s="19"/>
      <c r="P21" s="19"/>
      <c r="Q21" s="19"/>
    </row>
    <row r="22" spans="1:17" ht="15" x14ac:dyDescent="0.25">
      <c r="A22" s="24" t="s">
        <v>37</v>
      </c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ht="15" x14ac:dyDescent="0.25">
      <c r="A23" s="25" t="s">
        <v>38</v>
      </c>
      <c r="B23" s="25"/>
      <c r="C23" s="26">
        <f t="shared" ref="C23:I23" si="4">D23/(1+D20)</f>
        <v>0.83159892587860329</v>
      </c>
      <c r="D23" s="26">
        <f t="shared" si="4"/>
        <v>0.86155774831002319</v>
      </c>
      <c r="E23" s="26">
        <f t="shared" si="4"/>
        <v>0.87197981784603162</v>
      </c>
      <c r="F23" s="26">
        <f t="shared" si="4"/>
        <v>0.89282395691804828</v>
      </c>
      <c r="G23" s="26">
        <f t="shared" si="4"/>
        <v>0.91974763655273661</v>
      </c>
      <c r="H23" s="26">
        <f t="shared" si="4"/>
        <v>0.93364372926741435</v>
      </c>
      <c r="I23" s="26">
        <f t="shared" si="4"/>
        <v>0.94319729300875532</v>
      </c>
      <c r="J23" s="26">
        <f>K23/(1+K20)</f>
        <v>0.96143591469676992</v>
      </c>
      <c r="K23" s="27">
        <f>L23/(1+L20)</f>
        <v>0.98231827111984305</v>
      </c>
      <c r="L23" s="28">
        <v>1</v>
      </c>
      <c r="M23" s="27">
        <f>L23*(1+M20)</f>
        <v>1.0250000000000004</v>
      </c>
      <c r="N23" s="27">
        <f>M23*(1+N20)</f>
        <v>1.0506250000000008</v>
      </c>
      <c r="O23" s="27">
        <f t="shared" ref="O23:Q23" si="5">N23*(1+O20)</f>
        <v>1.0768906250000012</v>
      </c>
      <c r="P23" s="27">
        <f t="shared" si="5"/>
        <v>1.1038128906250015</v>
      </c>
      <c r="Q23" s="27">
        <f t="shared" si="5"/>
        <v>1.1314082128906269</v>
      </c>
    </row>
    <row r="24" spans="1:17" x14ac:dyDescent="0.2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5" thickBot="1" x14ac:dyDescent="0.25"/>
    <row r="26" spans="1:17" x14ac:dyDescent="0.2">
      <c r="A26" s="1"/>
      <c r="B26" s="30"/>
      <c r="C26" s="38" t="s">
        <v>0</v>
      </c>
      <c r="D26" s="39"/>
      <c r="E26" s="39"/>
      <c r="F26" s="39"/>
      <c r="G26" s="40"/>
      <c r="H26" s="38" t="s">
        <v>1</v>
      </c>
      <c r="I26" s="39"/>
      <c r="J26" s="39"/>
      <c r="K26" s="39"/>
      <c r="L26" s="40"/>
      <c r="M26" s="38" t="s">
        <v>21</v>
      </c>
      <c r="N26" s="39"/>
      <c r="O26" s="39"/>
      <c r="P26" s="39"/>
      <c r="Q26" s="40"/>
    </row>
    <row r="27" spans="1:17" ht="15" x14ac:dyDescent="0.25">
      <c r="A27" s="2" t="s">
        <v>31</v>
      </c>
      <c r="B27" s="31"/>
      <c r="C27" s="8" t="s">
        <v>6</v>
      </c>
      <c r="D27" s="8" t="s">
        <v>7</v>
      </c>
      <c r="E27" s="8" t="s">
        <v>8</v>
      </c>
      <c r="F27" s="8" t="s">
        <v>9</v>
      </c>
      <c r="G27" s="8" t="s">
        <v>10</v>
      </c>
      <c r="H27" s="9" t="s">
        <v>11</v>
      </c>
      <c r="I27" s="9" t="s">
        <v>12</v>
      </c>
      <c r="J27" s="9" t="s">
        <v>13</v>
      </c>
      <c r="K27" s="9" t="s">
        <v>14</v>
      </c>
      <c r="L27" s="9" t="s">
        <v>15</v>
      </c>
      <c r="M27" s="10" t="s">
        <v>16</v>
      </c>
      <c r="N27" s="10" t="s">
        <v>17</v>
      </c>
      <c r="O27" s="10" t="s">
        <v>18</v>
      </c>
      <c r="P27" s="10" t="s">
        <v>19</v>
      </c>
      <c r="Q27" s="10" t="s">
        <v>20</v>
      </c>
    </row>
    <row r="28" spans="1:17" ht="15.75" x14ac:dyDescent="0.2">
      <c r="A28" s="34" t="s">
        <v>30</v>
      </c>
      <c r="B28" s="32"/>
      <c r="C28" s="3" t="s">
        <v>2</v>
      </c>
      <c r="D28" s="4" t="s">
        <v>2</v>
      </c>
      <c r="E28" s="4" t="s">
        <v>2</v>
      </c>
      <c r="F28" s="4" t="s">
        <v>2</v>
      </c>
      <c r="G28" s="5" t="s">
        <v>2</v>
      </c>
      <c r="H28" s="3" t="s">
        <v>2</v>
      </c>
      <c r="I28" s="4" t="s">
        <v>2</v>
      </c>
      <c r="J28" s="4" t="s">
        <v>2</v>
      </c>
      <c r="K28" s="4" t="s">
        <v>3</v>
      </c>
      <c r="L28" s="5" t="s">
        <v>3</v>
      </c>
      <c r="M28" s="3" t="s">
        <v>3</v>
      </c>
      <c r="N28" s="4" t="s">
        <v>3</v>
      </c>
      <c r="O28" s="4" t="s">
        <v>3</v>
      </c>
      <c r="P28" s="4" t="s">
        <v>3</v>
      </c>
      <c r="Q28" s="5" t="s">
        <v>3</v>
      </c>
    </row>
    <row r="29" spans="1:17" ht="15.75" x14ac:dyDescent="0.2">
      <c r="A29" s="34"/>
      <c r="B29" s="32"/>
      <c r="C29" s="35" t="s">
        <v>22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7"/>
    </row>
    <row r="30" spans="1:17" x14ac:dyDescent="0.2">
      <c r="A30" s="11" t="s">
        <v>23</v>
      </c>
      <c r="B30" s="11"/>
      <c r="C30" s="15">
        <f>C7/C$23*(1+C$20)^0.5</f>
        <v>26.133602863855835</v>
      </c>
      <c r="D30" s="15">
        <f t="shared" ref="D30:J30" si="6">D7/D$23*(1+D$20)^0.5</f>
        <v>25.192547679473879</v>
      </c>
      <c r="E30" s="15">
        <f t="shared" si="6"/>
        <v>21.35821769175362</v>
      </c>
      <c r="F30" s="15">
        <f t="shared" si="6"/>
        <v>27.691016560564002</v>
      </c>
      <c r="G30" s="15">
        <f t="shared" si="6"/>
        <v>44.361379871251316</v>
      </c>
      <c r="H30" s="15">
        <f t="shared" si="6"/>
        <v>41.601466901188395</v>
      </c>
      <c r="I30" s="15">
        <f t="shared" si="6"/>
        <v>53.660057870952876</v>
      </c>
      <c r="J30" s="15">
        <f t="shared" si="6"/>
        <v>37.765416493130409</v>
      </c>
      <c r="K30" s="15">
        <v>38.915588000835108</v>
      </c>
      <c r="L30" s="15">
        <v>39.672443901042499</v>
      </c>
      <c r="M30" s="15">
        <v>40.745777386559055</v>
      </c>
      <c r="N30" s="15">
        <v>41.895691445465751</v>
      </c>
      <c r="O30" s="15">
        <v>43.356054336470997</v>
      </c>
      <c r="P30" s="15">
        <v>44.829310946053575</v>
      </c>
      <c r="Q30" s="15">
        <v>46.241923135030113</v>
      </c>
    </row>
    <row r="31" spans="1:17" x14ac:dyDescent="0.2">
      <c r="A31" s="11" t="s">
        <v>24</v>
      </c>
      <c r="B31" s="11"/>
      <c r="C31" s="15">
        <f t="shared" ref="C31:C37" si="7">C8/C$23*(1+C$20)^0.5</f>
        <v>67.476601146383359</v>
      </c>
      <c r="D31" s="15">
        <f t="shared" ref="D31:J31" si="8">D8/D$23*(1+D$20)^0.5</f>
        <v>73.424035311124655</v>
      </c>
      <c r="E31" s="15">
        <f t="shared" si="8"/>
        <v>68.637382780294416</v>
      </c>
      <c r="F31" s="15">
        <f t="shared" si="8"/>
        <v>70.844086487568347</v>
      </c>
      <c r="G31" s="15">
        <f t="shared" si="8"/>
        <v>64.202596517801496</v>
      </c>
      <c r="H31" s="15">
        <f t="shared" si="8"/>
        <v>55.886520302190952</v>
      </c>
      <c r="I31" s="15">
        <f t="shared" si="8"/>
        <v>61.225882947294693</v>
      </c>
      <c r="J31" s="15">
        <f t="shared" si="8"/>
        <v>68.811446016808375</v>
      </c>
      <c r="K31" s="15">
        <v>56.26429865912084</v>
      </c>
      <c r="L31" s="15">
        <v>57.358563672160678</v>
      </c>
      <c r="M31" s="15">
        <v>58.910393129000518</v>
      </c>
      <c r="N31" s="15">
        <v>60.572943057354664</v>
      </c>
      <c r="O31" s="15">
        <v>62.684341036191654</v>
      </c>
      <c r="P31" s="15">
        <v>64.814380800239391</v>
      </c>
      <c r="Q31" s="15">
        <v>66.856740640424377</v>
      </c>
    </row>
    <row r="32" spans="1:17" x14ac:dyDescent="0.2">
      <c r="A32" s="11" t="s">
        <v>25</v>
      </c>
      <c r="B32" s="11"/>
      <c r="C32" s="15">
        <f t="shared" si="7"/>
        <v>24.890877513810285</v>
      </c>
      <c r="D32" s="15">
        <f t="shared" ref="D32:J32" si="9">D9/D$23*(1+D$20)^0.5</f>
        <v>29.011916275846271</v>
      </c>
      <c r="E32" s="15">
        <f t="shared" si="9"/>
        <v>30.675281025710529</v>
      </c>
      <c r="F32" s="15">
        <f t="shared" si="9"/>
        <v>27.729602987621135</v>
      </c>
      <c r="G32" s="15">
        <f t="shared" si="9"/>
        <v>25.388148891509758</v>
      </c>
      <c r="H32" s="15">
        <f t="shared" si="9"/>
        <v>29.152245253145953</v>
      </c>
      <c r="I32" s="15">
        <f t="shared" si="9"/>
        <v>26.753545320580194</v>
      </c>
      <c r="J32" s="15">
        <f t="shared" si="9"/>
        <v>20.98948665101441</v>
      </c>
      <c r="K32" s="15">
        <v>22.850183086841117</v>
      </c>
      <c r="L32" s="15">
        <v>23.294588446711916</v>
      </c>
      <c r="M32" s="15">
        <v>23.924820904121127</v>
      </c>
      <c r="N32" s="15">
        <v>24.60001940759965</v>
      </c>
      <c r="O32" s="15">
        <v>25.457505087424977</v>
      </c>
      <c r="P32" s="15">
        <v>26.322561610845316</v>
      </c>
      <c r="Q32" s="15">
        <v>27.152009367053566</v>
      </c>
    </row>
    <row r="33" spans="1:17" x14ac:dyDescent="0.2">
      <c r="A33" s="11" t="s">
        <v>26</v>
      </c>
      <c r="B33" s="11"/>
      <c r="C33" s="15">
        <f t="shared" si="7"/>
        <v>0</v>
      </c>
      <c r="D33" s="15">
        <f t="shared" ref="D33:J33" si="10">D10/D$23*(1+D$20)^0.5</f>
        <v>0</v>
      </c>
      <c r="E33" s="15">
        <f t="shared" si="10"/>
        <v>0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0</v>
      </c>
      <c r="J33" s="15">
        <f t="shared" si="10"/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1:17" x14ac:dyDescent="0.2">
      <c r="A34" s="11" t="s">
        <v>29</v>
      </c>
      <c r="B34" s="11"/>
      <c r="C34" s="15">
        <f t="shared" si="7"/>
        <v>0</v>
      </c>
      <c r="D34" s="15">
        <f t="shared" ref="D34:J34" si="11">D11/D$23*(1+D$20)^0.5</f>
        <v>0</v>
      </c>
      <c r="E34" s="15">
        <f t="shared" si="11"/>
        <v>0</v>
      </c>
      <c r="F34" s="15">
        <f t="shared" si="11"/>
        <v>0</v>
      </c>
      <c r="G34" s="15">
        <f t="shared" si="11"/>
        <v>0</v>
      </c>
      <c r="H34" s="15">
        <f t="shared" si="11"/>
        <v>0</v>
      </c>
      <c r="I34" s="15">
        <f t="shared" si="11"/>
        <v>0</v>
      </c>
      <c r="J34" s="15">
        <f t="shared" si="11"/>
        <v>0</v>
      </c>
      <c r="K34" s="15"/>
      <c r="L34" s="15"/>
      <c r="M34" s="15"/>
      <c r="N34" s="15"/>
      <c r="O34" s="15"/>
      <c r="P34" s="15"/>
      <c r="Q34" s="15"/>
    </row>
    <row r="35" spans="1:17" x14ac:dyDescent="0.2">
      <c r="A35" s="11" t="s">
        <v>27</v>
      </c>
      <c r="B35" s="11"/>
      <c r="C35" s="15">
        <f t="shared" si="7"/>
        <v>136.70691351869749</v>
      </c>
      <c r="D35" s="15">
        <f t="shared" ref="D35:J35" si="12">D12/D$23*(1+D$20)^0.5</f>
        <v>143.51749372305807</v>
      </c>
      <c r="E35" s="15">
        <f t="shared" si="12"/>
        <v>120.90797704164994</v>
      </c>
      <c r="F35" s="15">
        <f t="shared" si="12"/>
        <v>109.94196261521599</v>
      </c>
      <c r="G35" s="15">
        <f t="shared" si="12"/>
        <v>115.01601913054165</v>
      </c>
      <c r="H35" s="15">
        <f t="shared" si="12"/>
        <v>64.135000459366509</v>
      </c>
      <c r="I35" s="15">
        <f t="shared" si="12"/>
        <v>68.834751953654759</v>
      </c>
      <c r="J35" s="15">
        <f t="shared" si="12"/>
        <v>70.194366328776155</v>
      </c>
      <c r="K35" s="15">
        <v>54.562490935549739</v>
      </c>
      <c r="L35" s="15">
        <v>55.622701321464866</v>
      </c>
      <c r="M35" s="15">
        <v>57.127564740658968</v>
      </c>
      <c r="N35" s="15">
        <v>58.739707711594704</v>
      </c>
      <c r="O35" s="15">
        <v>60.787092074307289</v>
      </c>
      <c r="P35" s="15">
        <v>62.852652266809152</v>
      </c>
      <c r="Q35" s="15">
        <v>64.833265004916896</v>
      </c>
    </row>
    <row r="36" spans="1:17" x14ac:dyDescent="0.2">
      <c r="A36" s="11" t="s">
        <v>28</v>
      </c>
      <c r="B36" s="11"/>
      <c r="C36" s="15">
        <f t="shared" si="7"/>
        <v>57.585973969562737</v>
      </c>
      <c r="D36" s="15">
        <f t="shared" ref="D36:J36" si="13">D13/D$23*(1+D$20)^0.5</f>
        <v>53.44343980970379</v>
      </c>
      <c r="E36" s="15">
        <f t="shared" si="13"/>
        <v>91.572360428805482</v>
      </c>
      <c r="F36" s="15">
        <f t="shared" si="13"/>
        <v>71.662071713288086</v>
      </c>
      <c r="G36" s="15">
        <f t="shared" si="13"/>
        <v>90.281388866252541</v>
      </c>
      <c r="H36" s="15">
        <f t="shared" si="13"/>
        <v>122.49319269625519</v>
      </c>
      <c r="I36" s="15">
        <f t="shared" si="13"/>
        <v>121.81294902165955</v>
      </c>
      <c r="J36" s="15">
        <f t="shared" si="13"/>
        <v>122.61287649248092</v>
      </c>
      <c r="K36" s="15">
        <v>93.723892989793029</v>
      </c>
      <c r="L36" s="15">
        <v>95.545053333692096</v>
      </c>
      <c r="M36" s="15">
        <v>98.130009695589195</v>
      </c>
      <c r="N36" s="15">
        <v>100.89924388379195</v>
      </c>
      <c r="O36" s="15">
        <v>104.41610738524965</v>
      </c>
      <c r="P36" s="15">
        <v>107.96419214323285</v>
      </c>
      <c r="Q36" s="15">
        <v>111.3663596971281</v>
      </c>
    </row>
    <row r="37" spans="1:17" x14ac:dyDescent="0.2">
      <c r="A37" s="11" t="s">
        <v>32</v>
      </c>
      <c r="B37" s="11"/>
      <c r="C37" s="15">
        <f t="shared" si="7"/>
        <v>3.4220063122696341E-2</v>
      </c>
      <c r="D37" s="15">
        <f t="shared" ref="D37:J37" si="14">D14/D$23*(1+D$20)^0.5</f>
        <v>-1.5387645716126501E-8</v>
      </c>
      <c r="E37" s="15">
        <f t="shared" si="14"/>
        <v>1.8382020629268279E-8</v>
      </c>
      <c r="F37" s="15">
        <f t="shared" si="14"/>
        <v>-6.6566798280089962E-2</v>
      </c>
      <c r="G37" s="15">
        <f t="shared" si="14"/>
        <v>0</v>
      </c>
      <c r="H37" s="15">
        <f t="shared" si="14"/>
        <v>0</v>
      </c>
      <c r="I37" s="15">
        <f t="shared" si="14"/>
        <v>0</v>
      </c>
      <c r="J37" s="15">
        <f t="shared" si="14"/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</row>
    <row r="38" spans="1:17" ht="15" thickBot="1" x14ac:dyDescent="0.25">
      <c r="A38" s="6" t="s">
        <v>5</v>
      </c>
      <c r="B38" s="33"/>
      <c r="C38" s="12">
        <f>SUM(C30:C37)</f>
        <v>312.82818907543242</v>
      </c>
      <c r="D38" s="12">
        <f t="shared" ref="D38:Q38" si="15">SUM(D30:D37)</f>
        <v>324.58943278381901</v>
      </c>
      <c r="E38" s="12">
        <f t="shared" si="15"/>
        <v>333.15121898659601</v>
      </c>
      <c r="F38" s="12">
        <f t="shared" si="15"/>
        <v>307.80217356597751</v>
      </c>
      <c r="G38" s="12">
        <f t="shared" si="15"/>
        <v>339.24953327735676</v>
      </c>
      <c r="H38" s="12">
        <f t="shared" si="15"/>
        <v>313.26842561214698</v>
      </c>
      <c r="I38" s="12">
        <f t="shared" si="15"/>
        <v>332.28718711414211</v>
      </c>
      <c r="J38" s="12">
        <f t="shared" si="15"/>
        <v>320.37359198221031</v>
      </c>
      <c r="K38" s="12">
        <f t="shared" si="15"/>
        <v>266.3164536721398</v>
      </c>
      <c r="L38" s="12">
        <f t="shared" si="15"/>
        <v>271.49335067507207</v>
      </c>
      <c r="M38" s="12">
        <f t="shared" si="15"/>
        <v>278.83856585592889</v>
      </c>
      <c r="N38" s="12">
        <f t="shared" si="15"/>
        <v>286.70760550580673</v>
      </c>
      <c r="O38" s="12">
        <f t="shared" si="15"/>
        <v>296.70109991964455</v>
      </c>
      <c r="P38" s="12">
        <f t="shared" si="15"/>
        <v>306.78309776718027</v>
      </c>
      <c r="Q38" s="12">
        <f t="shared" si="15"/>
        <v>316.45029784455301</v>
      </c>
    </row>
  </sheetData>
  <mergeCells count="11">
    <mergeCell ref="A28:A29"/>
    <mergeCell ref="C29:Q29"/>
    <mergeCell ref="C6:Q6"/>
    <mergeCell ref="C3:G3"/>
    <mergeCell ref="H3:L3"/>
    <mergeCell ref="M3:Q3"/>
    <mergeCell ref="A5:A6"/>
    <mergeCell ref="C26:G26"/>
    <mergeCell ref="H26:L26"/>
    <mergeCell ref="M26:Q26"/>
    <mergeCell ref="A17:A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Expenditure</vt:lpstr>
    </vt:vector>
  </TitlesOfParts>
  <Company>Endeavour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Kristie Langley-Gliddon</dc:creator>
  <cp:lastModifiedBy>Patrick Duffy</cp:lastModifiedBy>
  <cp:lastPrinted>2014-05-07T23:10:16Z</cp:lastPrinted>
  <dcterms:created xsi:type="dcterms:W3CDTF">2014-05-07T23:09:15Z</dcterms:created>
  <dcterms:modified xsi:type="dcterms:W3CDTF">2018-04-23T05:17:50Z</dcterms:modified>
</cp:coreProperties>
</file>