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Corporate Development\R&amp;P\2024 Determination\Attachments\7. Demand\"/>
    </mc:Choice>
  </mc:AlternateContent>
  <xr:revisionPtr revIDLastSave="0" documentId="13_ncr:1_{B17BEDF1-D4AF-4F83-A3DC-37BA35E55157}" xr6:coauthVersionLast="47" xr6:coauthVersionMax="47" xr10:uidLastSave="{00000000-0000-0000-0000-000000000000}"/>
  <bookViews>
    <workbookView xWindow="-28920" yWindow="-120" windowWidth="29040" windowHeight="15840" xr2:uid="{00000000-000D-0000-FFFF-FFFF00000000}"/>
  </bookViews>
  <sheets>
    <sheet name="Summary" sheetId="12" r:id="rId1"/>
    <sheet name="1. Input Data" sheetId="7" r:id="rId2"/>
    <sheet name="2. STForecast" sheetId="6" r:id="rId3"/>
    <sheet name="3. Final Forecast" sheetId="5" r:id="rId4"/>
  </sheets>
  <definedNames>
    <definedName name="_xlnm._FilterDatabase" localSheetId="3" hidden="1">'3. Final Forecast'!$B$5:$B$53</definedName>
    <definedName name="TM1REBUILDOPTIO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62" i="5" l="1"/>
  <c r="AK62" i="5"/>
  <c r="AJ62" i="5"/>
  <c r="AI62" i="5"/>
  <c r="AH62" i="5"/>
  <c r="AG62" i="5"/>
  <c r="AF62" i="5"/>
  <c r="AE62" i="5"/>
  <c r="AD62" i="5"/>
  <c r="AC62" i="5"/>
  <c r="AB62" i="5"/>
  <c r="Z62" i="5"/>
  <c r="Y62" i="5"/>
  <c r="X62" i="5"/>
  <c r="W62" i="5"/>
  <c r="V62" i="5"/>
  <c r="U62" i="5"/>
  <c r="T62" i="5"/>
  <c r="S62" i="5"/>
  <c r="R62" i="5"/>
  <c r="Q62" i="5"/>
  <c r="P62" i="5"/>
  <c r="O62" i="5"/>
  <c r="N62" i="5"/>
  <c r="M62" i="5"/>
  <c r="L62" i="5"/>
  <c r="K62" i="5"/>
  <c r="J62" i="5"/>
  <c r="I62" i="5"/>
  <c r="H62" i="5"/>
  <c r="G62" i="5"/>
  <c r="F62" i="5"/>
  <c r="E62" i="5"/>
  <c r="D62" i="5"/>
  <c r="C62" i="5"/>
  <c r="AK63" i="5"/>
  <c r="AJ63" i="5"/>
  <c r="AI63" i="5"/>
  <c r="AH63" i="5"/>
  <c r="AG63" i="5"/>
  <c r="AF63" i="5"/>
  <c r="AE63" i="5"/>
  <c r="AD63" i="5"/>
  <c r="AC63" i="5"/>
  <c r="AB63" i="5"/>
  <c r="Z63" i="5"/>
  <c r="Y63" i="5"/>
  <c r="X63" i="5"/>
  <c r="W63" i="5"/>
  <c r="V63" i="5"/>
  <c r="U63" i="5"/>
  <c r="T63" i="5"/>
  <c r="S63" i="5"/>
  <c r="R63" i="5"/>
  <c r="Q63" i="5"/>
  <c r="P63" i="5"/>
  <c r="O63" i="5"/>
  <c r="N63" i="5"/>
  <c r="M63" i="5"/>
  <c r="L63" i="5"/>
  <c r="K63" i="5"/>
  <c r="J63" i="5"/>
  <c r="I63" i="5"/>
  <c r="H63" i="5"/>
  <c r="G63" i="5"/>
  <c r="F63" i="5"/>
  <c r="E63" i="5"/>
  <c r="D63" i="5"/>
  <c r="C63" i="5"/>
  <c r="Z10" i="5"/>
  <c r="AC10" i="5"/>
  <c r="AD10" i="5"/>
  <c r="AE10" i="5"/>
  <c r="AF10" i="5"/>
  <c r="AG10" i="5"/>
  <c r="AH10" i="5"/>
  <c r="AI10" i="5"/>
  <c r="AJ10" i="5"/>
  <c r="AK10" i="5"/>
  <c r="AL10" i="5"/>
  <c r="Y10" i="5"/>
  <c r="X10" i="5"/>
  <c r="W10" i="5"/>
  <c r="V10" i="5"/>
  <c r="U10" i="5"/>
  <c r="T10" i="5"/>
  <c r="S10" i="5"/>
  <c r="R10" i="5"/>
  <c r="Q10" i="5"/>
  <c r="P10" i="5"/>
  <c r="O10" i="5"/>
  <c r="N10" i="5"/>
  <c r="M10" i="5"/>
  <c r="L10" i="5"/>
  <c r="K10" i="5"/>
  <c r="J10" i="5"/>
  <c r="I10" i="5"/>
  <c r="H10" i="5"/>
  <c r="G10" i="5"/>
  <c r="F10" i="5"/>
  <c r="E10" i="5"/>
  <c r="D10" i="5"/>
  <c r="C10" i="5"/>
  <c r="AL63" i="5"/>
  <c r="I14" i="6"/>
  <c r="T14" i="6"/>
  <c r="M10" i="6"/>
  <c r="I10" i="6"/>
  <c r="N10" i="6"/>
  <c r="N24" i="6"/>
  <c r="Q10" i="6"/>
  <c r="T10" i="6"/>
  <c r="Y10" i="6"/>
  <c r="Z10" i="6"/>
  <c r="AA10" i="6"/>
  <c r="AB10" i="6"/>
  <c r="AC10" i="6"/>
  <c r="AD10" i="6"/>
  <c r="AE10" i="6"/>
  <c r="AF10" i="6"/>
  <c r="AG10" i="6"/>
  <c r="AH10" i="6"/>
  <c r="AI10" i="6"/>
  <c r="AJ10" i="6"/>
  <c r="J10" i="6"/>
  <c r="O10" i="6"/>
  <c r="R10" i="6"/>
  <c r="U10" i="6"/>
  <c r="AK10" i="6"/>
  <c r="AL10" i="6"/>
  <c r="AM10" i="6"/>
  <c r="AN10" i="6"/>
  <c r="AO10" i="6"/>
  <c r="AP10" i="6"/>
  <c r="AQ10" i="6"/>
  <c r="AR10" i="6"/>
  <c r="AS10" i="6"/>
  <c r="AT10" i="6"/>
  <c r="AU10" i="6"/>
  <c r="AV10" i="6"/>
  <c r="Z7" i="5"/>
  <c r="AC7" i="5"/>
  <c r="AD7" i="5"/>
  <c r="AE7" i="5"/>
  <c r="AF7" i="5"/>
  <c r="AG7" i="5"/>
  <c r="AH7" i="5"/>
  <c r="AI7" i="5"/>
  <c r="AJ7" i="5"/>
  <c r="AK7" i="5"/>
  <c r="AL7" i="5"/>
  <c r="AL60" i="5"/>
  <c r="AK60" i="5"/>
  <c r="AJ60" i="5"/>
  <c r="AI60" i="5"/>
  <c r="AH60" i="5"/>
  <c r="AG60" i="5"/>
  <c r="AF60" i="5"/>
  <c r="AE60" i="5"/>
  <c r="AD60" i="5"/>
  <c r="AC60" i="5"/>
  <c r="N7" i="5"/>
  <c r="AB7" i="5"/>
  <c r="AB60" i="5"/>
  <c r="AB38" i="5"/>
  <c r="AC38" i="5"/>
  <c r="AD38" i="5"/>
  <c r="AE38" i="5"/>
  <c r="AF38" i="5"/>
  <c r="AG38" i="5"/>
  <c r="AH38" i="5"/>
  <c r="AI38" i="5"/>
  <c r="AJ38" i="5"/>
  <c r="AK38" i="5"/>
  <c r="AL38" i="5"/>
  <c r="AB39" i="5"/>
  <c r="AC39" i="5"/>
  <c r="AD39" i="5"/>
  <c r="AE39" i="5"/>
  <c r="AF39" i="5"/>
  <c r="AG39" i="5"/>
  <c r="AH39" i="5"/>
  <c r="AI39" i="5"/>
  <c r="AJ39" i="5"/>
  <c r="AK39" i="5"/>
  <c r="AL39" i="5"/>
  <c r="AB45" i="5"/>
  <c r="AC45" i="5"/>
  <c r="AD45" i="5"/>
  <c r="AE45" i="5"/>
  <c r="AF45" i="5"/>
  <c r="AG45" i="5"/>
  <c r="AH45" i="5"/>
  <c r="AI45" i="5"/>
  <c r="AJ45" i="5"/>
  <c r="AK45" i="5"/>
  <c r="AL45" i="5"/>
  <c r="AB46" i="5"/>
  <c r="AC46" i="5"/>
  <c r="AD46" i="5"/>
  <c r="AE46" i="5"/>
  <c r="AF46" i="5"/>
  <c r="AG46" i="5"/>
  <c r="AH46" i="5"/>
  <c r="AI46" i="5"/>
  <c r="AJ46" i="5"/>
  <c r="AK46" i="5"/>
  <c r="AL46" i="5"/>
  <c r="AB47" i="5"/>
  <c r="AC47" i="5"/>
  <c r="AD47" i="5"/>
  <c r="AE47" i="5"/>
  <c r="AF47" i="5"/>
  <c r="AG47" i="5"/>
  <c r="AH47" i="5"/>
  <c r="AI47" i="5"/>
  <c r="AJ47" i="5"/>
  <c r="AK47" i="5"/>
  <c r="AL47" i="5"/>
  <c r="AB54" i="5"/>
  <c r="AC54" i="5"/>
  <c r="AD54" i="5"/>
  <c r="AE54" i="5"/>
  <c r="AF54" i="5"/>
  <c r="AG54" i="5"/>
  <c r="AH54" i="5"/>
  <c r="AI54" i="5"/>
  <c r="AJ54" i="5"/>
  <c r="AK54" i="5"/>
  <c r="AL54" i="5"/>
  <c r="AL37" i="5"/>
  <c r="AL69" i="5"/>
  <c r="M16" i="12"/>
  <c r="AK37" i="5"/>
  <c r="AK69" i="5"/>
  <c r="L16" i="12"/>
  <c r="AJ37" i="5"/>
  <c r="AJ69" i="5"/>
  <c r="K16" i="12"/>
  <c r="AI37" i="5"/>
  <c r="AI69" i="5"/>
  <c r="J16" i="12"/>
  <c r="AH37" i="5"/>
  <c r="AH69" i="5"/>
  <c r="I16" i="12"/>
  <c r="AG37" i="5"/>
  <c r="AG69" i="5"/>
  <c r="H16" i="12"/>
  <c r="AF37" i="5"/>
  <c r="AF69" i="5"/>
  <c r="G16" i="12"/>
  <c r="AE37" i="5"/>
  <c r="AE69" i="5"/>
  <c r="F16" i="12"/>
  <c r="AD37" i="5"/>
  <c r="AD69" i="5"/>
  <c r="E16" i="12"/>
  <c r="AC37" i="5"/>
  <c r="AC69" i="5"/>
  <c r="D16" i="12"/>
  <c r="AB37" i="5"/>
  <c r="AB69" i="5"/>
  <c r="C16" i="12"/>
  <c r="I17" i="6"/>
  <c r="N17" i="6"/>
  <c r="Q17" i="6"/>
  <c r="T17" i="6"/>
  <c r="Y17" i="6"/>
  <c r="Z17" i="6"/>
  <c r="AA17" i="6"/>
  <c r="AB17" i="6"/>
  <c r="AC17" i="6"/>
  <c r="AD17" i="6"/>
  <c r="AE17" i="6"/>
  <c r="AF17" i="6"/>
  <c r="AG17" i="6"/>
  <c r="AH17" i="6"/>
  <c r="AI17" i="6"/>
  <c r="AJ17" i="6"/>
  <c r="J17" i="6"/>
  <c r="O17" i="6"/>
  <c r="R17" i="6"/>
  <c r="U17" i="6"/>
  <c r="AK17" i="6"/>
  <c r="AL17" i="6"/>
  <c r="AM17" i="6"/>
  <c r="AN17" i="6"/>
  <c r="AO17" i="6"/>
  <c r="AP17" i="6"/>
  <c r="AQ17" i="6"/>
  <c r="AR17" i="6"/>
  <c r="AS17" i="6"/>
  <c r="AT17" i="6"/>
  <c r="AU17" i="6"/>
  <c r="AV17" i="6"/>
  <c r="Z33" i="5"/>
  <c r="AC33" i="5"/>
  <c r="AD33" i="5"/>
  <c r="AE33" i="5"/>
  <c r="AF33" i="5"/>
  <c r="AG33" i="5"/>
  <c r="AH33" i="5"/>
  <c r="AI33" i="5"/>
  <c r="AJ33" i="5"/>
  <c r="AK33" i="5"/>
  <c r="AL33" i="5"/>
  <c r="AB24" i="5"/>
  <c r="AC24" i="5"/>
  <c r="AD24" i="5"/>
  <c r="AE24" i="5"/>
  <c r="AF24" i="5"/>
  <c r="AG24" i="5"/>
  <c r="AH24" i="5"/>
  <c r="AI24" i="5"/>
  <c r="AJ24" i="5"/>
  <c r="AK24" i="5"/>
  <c r="AL24" i="5"/>
  <c r="AB25" i="5"/>
  <c r="AC25" i="5"/>
  <c r="AD25" i="5"/>
  <c r="AE25" i="5"/>
  <c r="AF25" i="5"/>
  <c r="AG25" i="5"/>
  <c r="AH25" i="5"/>
  <c r="AI25" i="5"/>
  <c r="AJ25" i="5"/>
  <c r="AK25" i="5"/>
  <c r="AL25" i="5"/>
  <c r="AB26" i="5"/>
  <c r="AC26" i="5"/>
  <c r="AD26" i="5"/>
  <c r="AE26" i="5"/>
  <c r="AF26" i="5"/>
  <c r="AG26" i="5"/>
  <c r="AH26" i="5"/>
  <c r="AI26" i="5"/>
  <c r="AJ26" i="5"/>
  <c r="AK26" i="5"/>
  <c r="AL26" i="5"/>
  <c r="AB27" i="5"/>
  <c r="AC27" i="5"/>
  <c r="AD27" i="5"/>
  <c r="AE27" i="5"/>
  <c r="AF27" i="5"/>
  <c r="AG27" i="5"/>
  <c r="AH27" i="5"/>
  <c r="AI27" i="5"/>
  <c r="AJ27" i="5"/>
  <c r="AK27" i="5"/>
  <c r="AL27" i="5"/>
  <c r="AB28" i="5"/>
  <c r="AC28" i="5"/>
  <c r="AD28" i="5"/>
  <c r="AE28" i="5"/>
  <c r="AF28" i="5"/>
  <c r="AG28" i="5"/>
  <c r="AH28" i="5"/>
  <c r="AI28" i="5"/>
  <c r="AJ28" i="5"/>
  <c r="AK28" i="5"/>
  <c r="AL28" i="5"/>
  <c r="AB29" i="5"/>
  <c r="AC29" i="5"/>
  <c r="AD29" i="5"/>
  <c r="AE29" i="5"/>
  <c r="AF29" i="5"/>
  <c r="AG29" i="5"/>
  <c r="AH29" i="5"/>
  <c r="AI29" i="5"/>
  <c r="AJ29" i="5"/>
  <c r="AK29" i="5"/>
  <c r="AL29" i="5"/>
  <c r="AB30" i="5"/>
  <c r="AC30" i="5"/>
  <c r="AD30" i="5"/>
  <c r="AE30" i="5"/>
  <c r="AF30" i="5"/>
  <c r="AG30" i="5"/>
  <c r="AH30" i="5"/>
  <c r="AI30" i="5"/>
  <c r="AJ30" i="5"/>
  <c r="AK30" i="5"/>
  <c r="AL30" i="5"/>
  <c r="AB31" i="5"/>
  <c r="AC31" i="5"/>
  <c r="AD31" i="5"/>
  <c r="AE31" i="5"/>
  <c r="AF31" i="5"/>
  <c r="AG31" i="5"/>
  <c r="AH31" i="5"/>
  <c r="AI31" i="5"/>
  <c r="AJ31" i="5"/>
  <c r="AK31" i="5"/>
  <c r="AL31" i="5"/>
  <c r="AB32" i="5"/>
  <c r="AC32" i="5"/>
  <c r="AD32" i="5"/>
  <c r="AE32" i="5"/>
  <c r="AF32" i="5"/>
  <c r="AG32" i="5"/>
  <c r="AH32" i="5"/>
  <c r="AI32" i="5"/>
  <c r="AJ32" i="5"/>
  <c r="AK32" i="5"/>
  <c r="AL32" i="5"/>
  <c r="AB34" i="5"/>
  <c r="AC34" i="5"/>
  <c r="AD34" i="5"/>
  <c r="AE34" i="5"/>
  <c r="AF34" i="5"/>
  <c r="AG34" i="5"/>
  <c r="AH34" i="5"/>
  <c r="AI34" i="5"/>
  <c r="AJ34" i="5"/>
  <c r="AK34" i="5"/>
  <c r="AL34" i="5"/>
  <c r="AB35" i="5"/>
  <c r="AC35" i="5"/>
  <c r="AD35" i="5"/>
  <c r="AE35" i="5"/>
  <c r="AF35" i="5"/>
  <c r="AG35" i="5"/>
  <c r="AH35" i="5"/>
  <c r="AI35" i="5"/>
  <c r="AJ35" i="5"/>
  <c r="AK35" i="5"/>
  <c r="AL35" i="5"/>
  <c r="AB36" i="5"/>
  <c r="AC36" i="5"/>
  <c r="AD36" i="5"/>
  <c r="AE36" i="5"/>
  <c r="AF36" i="5"/>
  <c r="AG36" i="5"/>
  <c r="AH36" i="5"/>
  <c r="AI36" i="5"/>
  <c r="AJ36" i="5"/>
  <c r="AK36" i="5"/>
  <c r="AL36" i="5"/>
  <c r="AL23" i="5"/>
  <c r="AL68" i="5"/>
  <c r="M15" i="12"/>
  <c r="AK23" i="5"/>
  <c r="AK68" i="5"/>
  <c r="L15" i="12"/>
  <c r="AJ23" i="5"/>
  <c r="AJ68" i="5"/>
  <c r="K15" i="12"/>
  <c r="AI23" i="5"/>
  <c r="AI68" i="5"/>
  <c r="J15" i="12"/>
  <c r="AH23" i="5"/>
  <c r="AH68" i="5"/>
  <c r="I15" i="12"/>
  <c r="AG23" i="5"/>
  <c r="AG68" i="5"/>
  <c r="H15" i="12"/>
  <c r="AF23" i="5"/>
  <c r="AF68" i="5"/>
  <c r="G15" i="12"/>
  <c r="AE23" i="5"/>
  <c r="AE68" i="5"/>
  <c r="F15" i="12"/>
  <c r="AD23" i="5"/>
  <c r="AD68" i="5"/>
  <c r="E15" i="12"/>
  <c r="AC23" i="5"/>
  <c r="AC68" i="5"/>
  <c r="D15" i="12"/>
  <c r="N33" i="5"/>
  <c r="AB33" i="5"/>
  <c r="AB23" i="5"/>
  <c r="AB68" i="5"/>
  <c r="C15" i="12"/>
  <c r="I16" i="6"/>
  <c r="N16" i="6"/>
  <c r="Q16" i="6"/>
  <c r="T16" i="6"/>
  <c r="Y16" i="6"/>
  <c r="Z16" i="6"/>
  <c r="AA16" i="6"/>
  <c r="AB16" i="6"/>
  <c r="AC16" i="6"/>
  <c r="AD16" i="6"/>
  <c r="AE16" i="6"/>
  <c r="AF16" i="6"/>
  <c r="AG16" i="6"/>
  <c r="AH16" i="6"/>
  <c r="AI16" i="6"/>
  <c r="AJ16" i="6"/>
  <c r="J16" i="6"/>
  <c r="O16" i="6"/>
  <c r="R16" i="6"/>
  <c r="U16" i="6"/>
  <c r="AK16" i="6"/>
  <c r="AL16" i="6"/>
  <c r="AM16" i="6"/>
  <c r="AN16" i="6"/>
  <c r="AO16" i="6"/>
  <c r="AP16" i="6"/>
  <c r="AQ16" i="6"/>
  <c r="AR16" i="6"/>
  <c r="AS16" i="6"/>
  <c r="AT16" i="6"/>
  <c r="AU16" i="6"/>
  <c r="AV16" i="6"/>
  <c r="Z22" i="5"/>
  <c r="AC22" i="5"/>
  <c r="AD22" i="5"/>
  <c r="AE22" i="5"/>
  <c r="AF22" i="5"/>
  <c r="AG22" i="5"/>
  <c r="AH22" i="5"/>
  <c r="AI22" i="5"/>
  <c r="AJ22" i="5"/>
  <c r="AK22" i="5"/>
  <c r="AL22" i="5"/>
  <c r="AB15" i="5"/>
  <c r="AC15" i="5"/>
  <c r="AD15" i="5"/>
  <c r="AE15" i="5"/>
  <c r="AF15" i="5"/>
  <c r="AG15" i="5"/>
  <c r="AH15" i="5"/>
  <c r="AI15" i="5"/>
  <c r="AJ15" i="5"/>
  <c r="AK15" i="5"/>
  <c r="AL15" i="5"/>
  <c r="AB16" i="5"/>
  <c r="AC16" i="5"/>
  <c r="AD16" i="5"/>
  <c r="AE16" i="5"/>
  <c r="AF16" i="5"/>
  <c r="AG16" i="5"/>
  <c r="AH16" i="5"/>
  <c r="AI16" i="5"/>
  <c r="AJ16" i="5"/>
  <c r="AK16" i="5"/>
  <c r="AL16" i="5"/>
  <c r="AB17" i="5"/>
  <c r="AC17" i="5"/>
  <c r="AD17" i="5"/>
  <c r="AE17" i="5"/>
  <c r="AF17" i="5"/>
  <c r="AG17" i="5"/>
  <c r="AH17" i="5"/>
  <c r="AI17" i="5"/>
  <c r="AJ17" i="5"/>
  <c r="AK17" i="5"/>
  <c r="AL17" i="5"/>
  <c r="AB18" i="5"/>
  <c r="AC18" i="5"/>
  <c r="AD18" i="5"/>
  <c r="AE18" i="5"/>
  <c r="AF18" i="5"/>
  <c r="AG18" i="5"/>
  <c r="AH18" i="5"/>
  <c r="AI18" i="5"/>
  <c r="AJ18" i="5"/>
  <c r="AK18" i="5"/>
  <c r="AL18" i="5"/>
  <c r="AB19" i="5"/>
  <c r="AC19" i="5"/>
  <c r="AD19" i="5"/>
  <c r="AE19" i="5"/>
  <c r="AF19" i="5"/>
  <c r="AG19" i="5"/>
  <c r="AH19" i="5"/>
  <c r="AI19" i="5"/>
  <c r="AJ19" i="5"/>
  <c r="AK19" i="5"/>
  <c r="AL19" i="5"/>
  <c r="AB20" i="5"/>
  <c r="AC20" i="5"/>
  <c r="AD20" i="5"/>
  <c r="AE20" i="5"/>
  <c r="AF20" i="5"/>
  <c r="AG20" i="5"/>
  <c r="AH20" i="5"/>
  <c r="AI20" i="5"/>
  <c r="AJ20" i="5"/>
  <c r="AK20" i="5"/>
  <c r="AL20" i="5"/>
  <c r="AB21" i="5"/>
  <c r="AC21" i="5"/>
  <c r="AD21" i="5"/>
  <c r="AE21" i="5"/>
  <c r="AF21" i="5"/>
  <c r="AG21" i="5"/>
  <c r="AH21" i="5"/>
  <c r="AI21" i="5"/>
  <c r="AJ21" i="5"/>
  <c r="AK21" i="5"/>
  <c r="AL21" i="5"/>
  <c r="AL14" i="5"/>
  <c r="AL67" i="5"/>
  <c r="M14" i="12"/>
  <c r="AK14" i="5"/>
  <c r="AK67" i="5"/>
  <c r="L14" i="12"/>
  <c r="AJ14" i="5"/>
  <c r="AJ67" i="5"/>
  <c r="K14" i="12"/>
  <c r="AI14" i="5"/>
  <c r="AI67" i="5"/>
  <c r="J14" i="12"/>
  <c r="AH14" i="5"/>
  <c r="AH67" i="5"/>
  <c r="I14" i="12"/>
  <c r="AG14" i="5"/>
  <c r="AG67" i="5"/>
  <c r="H14" i="12"/>
  <c r="AF14" i="5"/>
  <c r="AF67" i="5"/>
  <c r="G14" i="12"/>
  <c r="AE14" i="5"/>
  <c r="AE67" i="5"/>
  <c r="F14" i="12"/>
  <c r="AD14" i="5"/>
  <c r="AD67" i="5"/>
  <c r="E14" i="12"/>
  <c r="AC14" i="5"/>
  <c r="AC67" i="5"/>
  <c r="D14" i="12"/>
  <c r="N22" i="5"/>
  <c r="AB22" i="5"/>
  <c r="AB14" i="5"/>
  <c r="AB67" i="5"/>
  <c r="C14" i="12"/>
  <c r="I15" i="6"/>
  <c r="N15" i="6"/>
  <c r="Q15" i="6"/>
  <c r="T15" i="6"/>
  <c r="Y15" i="6"/>
  <c r="Z15" i="6"/>
  <c r="AA15" i="6"/>
  <c r="AB15" i="6"/>
  <c r="AC15" i="6"/>
  <c r="AD15" i="6"/>
  <c r="AE15" i="6"/>
  <c r="AF15" i="6"/>
  <c r="AG15" i="6"/>
  <c r="AH15" i="6"/>
  <c r="AI15" i="6"/>
  <c r="AJ15" i="6"/>
  <c r="J15" i="6"/>
  <c r="O15" i="6"/>
  <c r="R15" i="6"/>
  <c r="U15" i="6"/>
  <c r="AK15" i="6"/>
  <c r="AL15" i="6"/>
  <c r="AM15" i="6"/>
  <c r="AN15" i="6"/>
  <c r="AO15" i="6"/>
  <c r="AP15" i="6"/>
  <c r="AQ15" i="6"/>
  <c r="AR15" i="6"/>
  <c r="AS15" i="6"/>
  <c r="AT15" i="6"/>
  <c r="AU15" i="6"/>
  <c r="AV15" i="6"/>
  <c r="Z13" i="5"/>
  <c r="AC13" i="5"/>
  <c r="AD13" i="5"/>
  <c r="AE13" i="5"/>
  <c r="AF13" i="5"/>
  <c r="AG13" i="5"/>
  <c r="AH13" i="5"/>
  <c r="AI13" i="5"/>
  <c r="AJ13" i="5"/>
  <c r="AK13" i="5"/>
  <c r="AL13" i="5"/>
  <c r="AL66" i="5"/>
  <c r="M13" i="12"/>
  <c r="AK66" i="5"/>
  <c r="L13" i="12"/>
  <c r="AJ66" i="5"/>
  <c r="K13" i="12"/>
  <c r="AI66" i="5"/>
  <c r="J13" i="12"/>
  <c r="AH66" i="5"/>
  <c r="I13" i="12"/>
  <c r="AG66" i="5"/>
  <c r="H13" i="12"/>
  <c r="AF66" i="5"/>
  <c r="G13" i="12"/>
  <c r="AE66" i="5"/>
  <c r="F13" i="12"/>
  <c r="AD66" i="5"/>
  <c r="E13" i="12"/>
  <c r="AC66" i="5"/>
  <c r="D13" i="12"/>
  <c r="N13" i="5"/>
  <c r="AB13" i="5"/>
  <c r="AB66" i="5"/>
  <c r="C13" i="12"/>
  <c r="AL12" i="5"/>
  <c r="AL65" i="5"/>
  <c r="M12" i="12"/>
  <c r="AK12" i="5"/>
  <c r="AK65" i="5"/>
  <c r="L12" i="12"/>
  <c r="AJ12" i="5"/>
  <c r="AJ65" i="5"/>
  <c r="K12" i="12"/>
  <c r="AI12" i="5"/>
  <c r="AI65" i="5"/>
  <c r="J12" i="12"/>
  <c r="AH12" i="5"/>
  <c r="AH65" i="5"/>
  <c r="I12" i="12"/>
  <c r="AG12" i="5"/>
  <c r="AG65" i="5"/>
  <c r="H12" i="12"/>
  <c r="AF12" i="5"/>
  <c r="AF65" i="5"/>
  <c r="G12" i="12"/>
  <c r="AE12" i="5"/>
  <c r="AE65" i="5"/>
  <c r="F12" i="12"/>
  <c r="AD12" i="5"/>
  <c r="AD65" i="5"/>
  <c r="E12" i="12"/>
  <c r="AC12" i="5"/>
  <c r="AC65" i="5"/>
  <c r="D12" i="12"/>
  <c r="AB12" i="5"/>
  <c r="AB65" i="5"/>
  <c r="C12" i="12"/>
  <c r="Y14" i="6"/>
  <c r="Z14" i="6"/>
  <c r="AA14" i="6"/>
  <c r="AB14" i="6"/>
  <c r="AC14" i="6"/>
  <c r="AD14" i="6"/>
  <c r="AE14" i="6"/>
  <c r="AF14" i="6"/>
  <c r="AG14" i="6"/>
  <c r="AH14" i="6"/>
  <c r="AI14" i="6"/>
  <c r="AJ14" i="6"/>
  <c r="J14" i="6"/>
  <c r="U14" i="6"/>
  <c r="AK14" i="6"/>
  <c r="AL14" i="6"/>
  <c r="AM14" i="6"/>
  <c r="AN14" i="6"/>
  <c r="AO14" i="6"/>
  <c r="AP14" i="6"/>
  <c r="AQ14" i="6"/>
  <c r="AR14" i="6"/>
  <c r="AS14" i="6"/>
  <c r="AT14" i="6"/>
  <c r="AU14" i="6"/>
  <c r="AV14" i="6"/>
  <c r="Z11" i="5"/>
  <c r="AC11" i="5"/>
  <c r="AD11" i="5"/>
  <c r="AE11" i="5"/>
  <c r="AF11" i="5"/>
  <c r="AG11" i="5"/>
  <c r="AH11" i="5"/>
  <c r="AI11" i="5"/>
  <c r="AJ11" i="5"/>
  <c r="AK11" i="5"/>
  <c r="AL11" i="5"/>
  <c r="AL64" i="5"/>
  <c r="M11" i="12"/>
  <c r="AK64" i="5"/>
  <c r="L11" i="12"/>
  <c r="AJ64" i="5"/>
  <c r="K11" i="12"/>
  <c r="AI64" i="5"/>
  <c r="J11" i="12"/>
  <c r="AH64" i="5"/>
  <c r="I11" i="12"/>
  <c r="AG64" i="5"/>
  <c r="H11" i="12"/>
  <c r="AF64" i="5"/>
  <c r="G11" i="12"/>
  <c r="AE64" i="5"/>
  <c r="F11" i="12"/>
  <c r="AD64" i="5"/>
  <c r="E11" i="12"/>
  <c r="AC64" i="5"/>
  <c r="D11" i="12"/>
  <c r="N11" i="5"/>
  <c r="AB11" i="5"/>
  <c r="AB64" i="5"/>
  <c r="C11" i="12"/>
  <c r="I11" i="6"/>
  <c r="N11" i="6"/>
  <c r="Q11" i="6"/>
  <c r="T11" i="6"/>
  <c r="Y11" i="6"/>
  <c r="Z11" i="6"/>
  <c r="AA11" i="6"/>
  <c r="AB11" i="6"/>
  <c r="AC11" i="6"/>
  <c r="AD11" i="6"/>
  <c r="AE11" i="6"/>
  <c r="AF11" i="6"/>
  <c r="AG11" i="6"/>
  <c r="AH11" i="6"/>
  <c r="AI11" i="6"/>
  <c r="AJ11" i="6"/>
  <c r="J11" i="6"/>
  <c r="O11" i="6"/>
  <c r="R11" i="6"/>
  <c r="U11" i="6"/>
  <c r="AK11" i="6"/>
  <c r="AL11" i="6"/>
  <c r="AM11" i="6"/>
  <c r="AN11" i="6"/>
  <c r="AO11" i="6"/>
  <c r="AP11" i="6"/>
  <c r="AQ11" i="6"/>
  <c r="AR11" i="6"/>
  <c r="AS11" i="6"/>
  <c r="AT11" i="6"/>
  <c r="AU11" i="6"/>
  <c r="AV11" i="6"/>
  <c r="Z8" i="5"/>
  <c r="AC8" i="5"/>
  <c r="D9" i="7"/>
  <c r="E9" i="7"/>
  <c r="F9" i="7"/>
  <c r="AD8" i="5"/>
  <c r="G9" i="7"/>
  <c r="AE8" i="5"/>
  <c r="H9" i="7"/>
  <c r="AF8" i="5"/>
  <c r="I9" i="7"/>
  <c r="AG8" i="5"/>
  <c r="J9" i="7"/>
  <c r="AH8" i="5"/>
  <c r="K9" i="7"/>
  <c r="AI8" i="5"/>
  <c r="L9" i="7"/>
  <c r="AJ8" i="5"/>
  <c r="M9" i="7"/>
  <c r="AK8" i="5"/>
  <c r="N9" i="7"/>
  <c r="AL8" i="5"/>
  <c r="AL61" i="5"/>
  <c r="M8" i="12"/>
  <c r="AK61" i="5"/>
  <c r="L8" i="12"/>
  <c r="AJ61" i="5"/>
  <c r="K8" i="12"/>
  <c r="AI61" i="5"/>
  <c r="J8" i="12"/>
  <c r="AH61" i="5"/>
  <c r="I8" i="12"/>
  <c r="AG61" i="5"/>
  <c r="H8" i="12"/>
  <c r="AF61" i="5"/>
  <c r="G8" i="12"/>
  <c r="AE61" i="5"/>
  <c r="F8" i="12"/>
  <c r="AD61" i="5"/>
  <c r="E8" i="12"/>
  <c r="AC61" i="5"/>
  <c r="D8" i="12"/>
  <c r="N8" i="5"/>
  <c r="AB8" i="5"/>
  <c r="AB61" i="5"/>
  <c r="C8" i="12"/>
  <c r="M7" i="12"/>
  <c r="L7" i="12"/>
  <c r="K7" i="12"/>
  <c r="J7" i="12"/>
  <c r="I7" i="12"/>
  <c r="H7" i="12"/>
  <c r="G7" i="12"/>
  <c r="F7" i="12"/>
  <c r="E7" i="12"/>
  <c r="D7" i="12"/>
  <c r="C7" i="12"/>
  <c r="AL6" i="5"/>
  <c r="AL59" i="5"/>
  <c r="M6" i="12"/>
  <c r="AK6" i="5"/>
  <c r="AK59" i="5"/>
  <c r="L6" i="12"/>
  <c r="AJ6" i="5"/>
  <c r="AJ59" i="5"/>
  <c r="K6" i="12"/>
  <c r="AI6" i="5"/>
  <c r="AI59" i="5"/>
  <c r="J6" i="12"/>
  <c r="AH6" i="5"/>
  <c r="AH59" i="5"/>
  <c r="I6" i="12"/>
  <c r="AG6" i="5"/>
  <c r="AG59" i="5"/>
  <c r="H6" i="12"/>
  <c r="AF6" i="5"/>
  <c r="AF59" i="5"/>
  <c r="G6" i="12"/>
  <c r="AE6" i="5"/>
  <c r="AE59" i="5"/>
  <c r="F6" i="12"/>
  <c r="AD6" i="5"/>
  <c r="AD59" i="5"/>
  <c r="E6" i="12"/>
  <c r="AC6" i="5"/>
  <c r="AC59" i="5"/>
  <c r="D6" i="12"/>
  <c r="AB6" i="5"/>
  <c r="AB59" i="5"/>
  <c r="C6" i="12"/>
  <c r="Z64" i="5"/>
  <c r="Y11" i="5"/>
  <c r="Y64" i="5"/>
  <c r="X11" i="5"/>
  <c r="X64" i="5"/>
  <c r="W11" i="5"/>
  <c r="W64" i="5"/>
  <c r="V11" i="5"/>
  <c r="V64" i="5"/>
  <c r="U11" i="5"/>
  <c r="U64" i="5"/>
  <c r="T11" i="5"/>
  <c r="T64" i="5"/>
  <c r="S11" i="5"/>
  <c r="S64" i="5"/>
  <c r="R11" i="5"/>
  <c r="R64" i="5"/>
  <c r="Q11" i="5"/>
  <c r="Q64" i="5"/>
  <c r="P11" i="5"/>
  <c r="P64" i="5"/>
  <c r="O11" i="5"/>
  <c r="O64" i="5"/>
  <c r="N64" i="5"/>
  <c r="M11" i="5"/>
  <c r="M64" i="5"/>
  <c r="L11" i="5"/>
  <c r="L64" i="5"/>
  <c r="K11" i="5"/>
  <c r="K64" i="5"/>
  <c r="J11" i="5"/>
  <c r="J64" i="5"/>
  <c r="I11" i="5"/>
  <c r="I64" i="5"/>
  <c r="H11" i="5"/>
  <c r="H64" i="5"/>
  <c r="G11" i="5"/>
  <c r="G64" i="5"/>
  <c r="F11" i="5"/>
  <c r="F64" i="5"/>
  <c r="E11" i="5"/>
  <c r="E64" i="5"/>
  <c r="D11" i="5"/>
  <c r="D64" i="5"/>
  <c r="C11" i="5"/>
  <c r="C64" i="5"/>
  <c r="L17" i="6"/>
  <c r="L16" i="6"/>
  <c r="L15" i="6"/>
  <c r="L14" i="6"/>
  <c r="L13" i="6"/>
  <c r="L11" i="6"/>
  <c r="L12" i="6"/>
  <c r="G19" i="6"/>
  <c r="F19" i="6"/>
  <c r="L19" i="6"/>
  <c r="L10" i="6"/>
  <c r="N14" i="6"/>
  <c r="Q14" i="6"/>
  <c r="I13" i="6"/>
  <c r="N13" i="6"/>
  <c r="Q13" i="6"/>
  <c r="T13" i="6"/>
  <c r="Y13" i="6"/>
  <c r="I12" i="6"/>
  <c r="N12" i="6"/>
  <c r="J12" i="6"/>
  <c r="O12" i="6"/>
  <c r="C7" i="5"/>
  <c r="D7" i="5"/>
  <c r="E7" i="5"/>
  <c r="F7" i="5"/>
  <c r="G7" i="5"/>
  <c r="H7" i="5"/>
  <c r="I7" i="5"/>
  <c r="J7" i="5"/>
  <c r="K7" i="5"/>
  <c r="L7" i="5"/>
  <c r="M7" i="5"/>
  <c r="O7" i="5"/>
  <c r="P7" i="5"/>
  <c r="Q7" i="5"/>
  <c r="R7" i="5"/>
  <c r="S7" i="5"/>
  <c r="T7" i="5"/>
  <c r="U7" i="5"/>
  <c r="V7" i="5"/>
  <c r="W7" i="5"/>
  <c r="X7" i="5"/>
  <c r="Y7" i="5"/>
  <c r="C8" i="5"/>
  <c r="D8" i="5"/>
  <c r="E8" i="5"/>
  <c r="F8" i="5"/>
  <c r="G8" i="5"/>
  <c r="H8" i="5"/>
  <c r="I8" i="5"/>
  <c r="J8" i="5"/>
  <c r="K8" i="5"/>
  <c r="L8" i="5"/>
  <c r="M8" i="5"/>
  <c r="O8" i="5"/>
  <c r="P8" i="5"/>
  <c r="Q8" i="5"/>
  <c r="R8" i="5"/>
  <c r="S8" i="5"/>
  <c r="T8" i="5"/>
  <c r="U8" i="5"/>
  <c r="V8" i="5"/>
  <c r="W8" i="5"/>
  <c r="X8" i="5"/>
  <c r="Y8" i="5"/>
  <c r="C13" i="5"/>
  <c r="D13" i="5"/>
  <c r="E13" i="5"/>
  <c r="F13" i="5"/>
  <c r="G13" i="5"/>
  <c r="H13" i="5"/>
  <c r="I13" i="5"/>
  <c r="J13" i="5"/>
  <c r="K13" i="5"/>
  <c r="L13" i="5"/>
  <c r="M13" i="5"/>
  <c r="O13" i="5"/>
  <c r="P13" i="5"/>
  <c r="Q13" i="5"/>
  <c r="R13" i="5"/>
  <c r="S13" i="5"/>
  <c r="T13" i="5"/>
  <c r="U13" i="5"/>
  <c r="V13" i="5"/>
  <c r="W13" i="5"/>
  <c r="X13" i="5"/>
  <c r="Y13" i="5"/>
  <c r="AA13" i="5"/>
  <c r="AA8" i="5"/>
  <c r="AA7" i="5"/>
  <c r="Z13" i="6"/>
  <c r="AA13" i="6"/>
  <c r="AB13" i="6"/>
  <c r="AC13" i="6"/>
  <c r="J13" i="6"/>
  <c r="O13" i="6"/>
  <c r="R13" i="6"/>
  <c r="O14" i="6"/>
  <c r="M17" i="6"/>
  <c r="M16" i="6"/>
  <c r="M15" i="6"/>
  <c r="M14" i="6"/>
  <c r="M13" i="6"/>
  <c r="M12" i="6"/>
  <c r="M11" i="6"/>
  <c r="K22" i="5"/>
  <c r="L22" i="5"/>
  <c r="M22" i="5"/>
  <c r="K33" i="5"/>
  <c r="L33" i="5"/>
  <c r="M33" i="5"/>
  <c r="R14" i="6"/>
  <c r="C22" i="5"/>
  <c r="C14" i="5"/>
  <c r="C33" i="5"/>
  <c r="C23" i="5"/>
  <c r="D22" i="5"/>
  <c r="D14" i="5"/>
  <c r="D33" i="5"/>
  <c r="D23" i="5"/>
  <c r="E22" i="5"/>
  <c r="E14" i="5"/>
  <c r="E33" i="5"/>
  <c r="E23" i="5"/>
  <c r="F22" i="5"/>
  <c r="F14" i="5"/>
  <c r="F33" i="5"/>
  <c r="F23" i="5"/>
  <c r="G22" i="5"/>
  <c r="G14" i="5"/>
  <c r="G33" i="5"/>
  <c r="G23" i="5"/>
  <c r="H22" i="5"/>
  <c r="H14" i="5"/>
  <c r="H33" i="5"/>
  <c r="H23" i="5"/>
  <c r="I22" i="5"/>
  <c r="I14" i="5"/>
  <c r="I33" i="5"/>
  <c r="I23" i="5"/>
  <c r="J22" i="5"/>
  <c r="J14" i="5"/>
  <c r="J33" i="5"/>
  <c r="J23" i="5"/>
  <c r="K14" i="5"/>
  <c r="K23" i="5"/>
  <c r="L14" i="5"/>
  <c r="L23" i="5"/>
  <c r="M14" i="5"/>
  <c r="M23" i="5"/>
  <c r="N14" i="5"/>
  <c r="N23" i="5"/>
  <c r="O22" i="5"/>
  <c r="O14" i="5"/>
  <c r="O33" i="5"/>
  <c r="O23" i="5"/>
  <c r="P22" i="5"/>
  <c r="P14" i="5"/>
  <c r="P33" i="5"/>
  <c r="P23" i="5"/>
  <c r="Q22" i="5"/>
  <c r="Q14" i="5"/>
  <c r="Q33" i="5"/>
  <c r="Q23" i="5"/>
  <c r="R22" i="5"/>
  <c r="R14" i="5"/>
  <c r="R33" i="5"/>
  <c r="R23" i="5"/>
  <c r="S22" i="5"/>
  <c r="S14" i="5"/>
  <c r="S33" i="5"/>
  <c r="S23" i="5"/>
  <c r="T22" i="5"/>
  <c r="T14" i="5"/>
  <c r="T33" i="5"/>
  <c r="T23" i="5"/>
  <c r="U22" i="5"/>
  <c r="U14" i="5"/>
  <c r="U33" i="5"/>
  <c r="U23" i="5"/>
  <c r="V22" i="5"/>
  <c r="V14" i="5"/>
  <c r="V33" i="5"/>
  <c r="V23" i="5"/>
  <c r="W22" i="5"/>
  <c r="W14" i="5"/>
  <c r="W33" i="5"/>
  <c r="W23" i="5"/>
  <c r="X22" i="5"/>
  <c r="X14" i="5"/>
  <c r="X33" i="5"/>
  <c r="X23" i="5"/>
  <c r="Y22" i="5"/>
  <c r="Y14" i="5"/>
  <c r="Y33" i="5"/>
  <c r="Y23" i="5"/>
  <c r="Z14" i="5"/>
  <c r="Z23" i="5"/>
  <c r="O60" i="5"/>
  <c r="O37" i="5"/>
  <c r="O12" i="5"/>
  <c r="O65" i="5"/>
  <c r="P60" i="5"/>
  <c r="P37" i="5"/>
  <c r="P12" i="5"/>
  <c r="P65" i="5"/>
  <c r="Q60" i="5"/>
  <c r="Q37" i="5"/>
  <c r="Q12" i="5"/>
  <c r="Q65" i="5"/>
  <c r="R60" i="5"/>
  <c r="R37" i="5"/>
  <c r="R12" i="5"/>
  <c r="R65" i="5"/>
  <c r="S60" i="5"/>
  <c r="S37" i="5"/>
  <c r="S12" i="5"/>
  <c r="S65" i="5"/>
  <c r="T60" i="5"/>
  <c r="T37" i="5"/>
  <c r="T12" i="5"/>
  <c r="T65" i="5"/>
  <c r="U60" i="5"/>
  <c r="U37" i="5"/>
  <c r="U12" i="5"/>
  <c r="U65" i="5"/>
  <c r="V60" i="5"/>
  <c r="V37" i="5"/>
  <c r="V12" i="5"/>
  <c r="V65" i="5"/>
  <c r="W60" i="5"/>
  <c r="W37" i="5"/>
  <c r="W12" i="5"/>
  <c r="W65" i="5"/>
  <c r="X60" i="5"/>
  <c r="X37" i="5"/>
  <c r="X12" i="5"/>
  <c r="X65" i="5"/>
  <c r="Y60" i="5"/>
  <c r="Y37" i="5"/>
  <c r="Y12" i="5"/>
  <c r="Y65" i="5"/>
  <c r="Z60" i="5"/>
  <c r="Z37" i="5"/>
  <c r="Z12" i="5"/>
  <c r="Z65" i="5"/>
  <c r="O69" i="5"/>
  <c r="P69" i="5"/>
  <c r="Q69" i="5"/>
  <c r="R69" i="5"/>
  <c r="S69" i="5"/>
  <c r="T69" i="5"/>
  <c r="U69" i="5"/>
  <c r="V69" i="5"/>
  <c r="W69" i="5"/>
  <c r="X69" i="5"/>
  <c r="Y69" i="5"/>
  <c r="Z69" i="5"/>
  <c r="O68" i="5"/>
  <c r="P68" i="5"/>
  <c r="Q68" i="5"/>
  <c r="R68" i="5"/>
  <c r="S68" i="5"/>
  <c r="T68" i="5"/>
  <c r="U68" i="5"/>
  <c r="V68" i="5"/>
  <c r="W68" i="5"/>
  <c r="X68" i="5"/>
  <c r="Y68" i="5"/>
  <c r="Z68" i="5"/>
  <c r="O67" i="5"/>
  <c r="P67" i="5"/>
  <c r="Q67" i="5"/>
  <c r="R67" i="5"/>
  <c r="S67" i="5"/>
  <c r="T67" i="5"/>
  <c r="U67" i="5"/>
  <c r="V67" i="5"/>
  <c r="W67" i="5"/>
  <c r="X67" i="5"/>
  <c r="Y67" i="5"/>
  <c r="Z67" i="5"/>
  <c r="O66" i="5"/>
  <c r="P66" i="5"/>
  <c r="Q66" i="5"/>
  <c r="R66" i="5"/>
  <c r="S66" i="5"/>
  <c r="T66" i="5"/>
  <c r="U66" i="5"/>
  <c r="V66" i="5"/>
  <c r="W66" i="5"/>
  <c r="X66" i="5"/>
  <c r="Y66" i="5"/>
  <c r="Z66" i="5"/>
  <c r="O61" i="5"/>
  <c r="P61" i="5"/>
  <c r="Q61" i="5"/>
  <c r="R61" i="5"/>
  <c r="S61" i="5"/>
  <c r="T61" i="5"/>
  <c r="U61" i="5"/>
  <c r="V61" i="5"/>
  <c r="W61" i="5"/>
  <c r="X61" i="5"/>
  <c r="Y61" i="5"/>
  <c r="Z61" i="5"/>
  <c r="O6" i="5"/>
  <c r="O59" i="5"/>
  <c r="P6" i="5"/>
  <c r="P59" i="5"/>
  <c r="Q6" i="5"/>
  <c r="Q59" i="5"/>
  <c r="R6" i="5"/>
  <c r="R59" i="5"/>
  <c r="S6" i="5"/>
  <c r="S59" i="5"/>
  <c r="T6" i="5"/>
  <c r="T59" i="5"/>
  <c r="U6" i="5"/>
  <c r="U59" i="5"/>
  <c r="V6" i="5"/>
  <c r="V59" i="5"/>
  <c r="W6" i="5"/>
  <c r="W59" i="5"/>
  <c r="X6" i="5"/>
  <c r="X59" i="5"/>
  <c r="Y6" i="5"/>
  <c r="Y59" i="5"/>
  <c r="Z6" i="5"/>
  <c r="Z59" i="5"/>
  <c r="AX10" i="6"/>
  <c r="E19" i="6"/>
  <c r="D19" i="6"/>
  <c r="C19" i="6"/>
  <c r="AB53" i="5"/>
  <c r="AC53" i="5"/>
  <c r="AD53" i="5"/>
  <c r="AE53" i="5"/>
  <c r="AF53" i="5"/>
  <c r="AG53" i="5"/>
  <c r="AH53" i="5"/>
  <c r="AI53" i="5"/>
  <c r="AJ53" i="5"/>
  <c r="AK53" i="5"/>
  <c r="AL53" i="5"/>
  <c r="AB52" i="5"/>
  <c r="AC52" i="5"/>
  <c r="AD52" i="5"/>
  <c r="AE52" i="5"/>
  <c r="AF52" i="5"/>
  <c r="AG52" i="5"/>
  <c r="AH52" i="5"/>
  <c r="AI52" i="5"/>
  <c r="AJ52" i="5"/>
  <c r="AK52" i="5"/>
  <c r="AL52" i="5"/>
  <c r="AB51" i="5"/>
  <c r="AC51" i="5"/>
  <c r="AD51" i="5"/>
  <c r="AE51" i="5"/>
  <c r="AF51" i="5"/>
  <c r="AG51" i="5"/>
  <c r="AH51" i="5"/>
  <c r="AI51" i="5"/>
  <c r="AJ51" i="5"/>
  <c r="AK51" i="5"/>
  <c r="AL51" i="5"/>
  <c r="AB50" i="5"/>
  <c r="AC50" i="5"/>
  <c r="AD50" i="5"/>
  <c r="AE50" i="5"/>
  <c r="AF50" i="5"/>
  <c r="AG50" i="5"/>
  <c r="AH50" i="5"/>
  <c r="AI50" i="5"/>
  <c r="AJ50" i="5"/>
  <c r="AK50" i="5"/>
  <c r="AL50" i="5"/>
  <c r="AB49" i="5"/>
  <c r="AC49" i="5"/>
  <c r="AD49" i="5"/>
  <c r="AE49" i="5"/>
  <c r="AF49" i="5"/>
  <c r="AG49" i="5"/>
  <c r="AH49" i="5"/>
  <c r="AI49" i="5"/>
  <c r="AJ49" i="5"/>
  <c r="AK49" i="5"/>
  <c r="AL49" i="5"/>
  <c r="AB48" i="5"/>
  <c r="AC48" i="5"/>
  <c r="AD48" i="5"/>
  <c r="AE48" i="5"/>
  <c r="AF48" i="5"/>
  <c r="AG48" i="5"/>
  <c r="AH48" i="5"/>
  <c r="AI48" i="5"/>
  <c r="AJ48" i="5"/>
  <c r="AK48" i="5"/>
  <c r="AL48" i="5"/>
  <c r="AB44" i="5"/>
  <c r="AC44" i="5"/>
  <c r="AD44" i="5"/>
  <c r="AE44" i="5"/>
  <c r="AF44" i="5"/>
  <c r="AG44" i="5"/>
  <c r="AH44" i="5"/>
  <c r="AI44" i="5"/>
  <c r="AJ44" i="5"/>
  <c r="AK44" i="5"/>
  <c r="AL44" i="5"/>
  <c r="AB43" i="5"/>
  <c r="AC43" i="5"/>
  <c r="AD43" i="5"/>
  <c r="AE43" i="5"/>
  <c r="AF43" i="5"/>
  <c r="AG43" i="5"/>
  <c r="AH43" i="5"/>
  <c r="AI43" i="5"/>
  <c r="AJ43" i="5"/>
  <c r="AK43" i="5"/>
  <c r="AL43" i="5"/>
  <c r="AB42" i="5"/>
  <c r="AC42" i="5"/>
  <c r="AD42" i="5"/>
  <c r="AE42" i="5"/>
  <c r="AF42" i="5"/>
  <c r="AG42" i="5"/>
  <c r="AH42" i="5"/>
  <c r="AI42" i="5"/>
  <c r="AJ42" i="5"/>
  <c r="AK42" i="5"/>
  <c r="AL42" i="5"/>
  <c r="AB41" i="5"/>
  <c r="AC41" i="5"/>
  <c r="AD41" i="5"/>
  <c r="AE41" i="5"/>
  <c r="AF41" i="5"/>
  <c r="AG41" i="5"/>
  <c r="AH41" i="5"/>
  <c r="AI41" i="5"/>
  <c r="AJ41" i="5"/>
  <c r="AK41" i="5"/>
  <c r="AL41" i="5"/>
  <c r="AB40" i="5"/>
  <c r="AC40" i="5"/>
  <c r="AD40" i="5"/>
  <c r="AE40" i="5"/>
  <c r="AF40" i="5"/>
  <c r="AG40" i="5"/>
  <c r="AH40" i="5"/>
  <c r="AI40" i="5"/>
  <c r="AJ40" i="5"/>
  <c r="AK40" i="5"/>
  <c r="AL40" i="5"/>
  <c r="N37" i="5"/>
  <c r="M37" i="5"/>
  <c r="L37" i="5"/>
  <c r="K37" i="5"/>
  <c r="J37" i="5"/>
  <c r="I37" i="5"/>
  <c r="H37" i="5"/>
  <c r="G37" i="5"/>
  <c r="F37" i="5"/>
  <c r="E37" i="5"/>
  <c r="D37" i="5"/>
  <c r="N12" i="5"/>
  <c r="M12" i="5"/>
  <c r="L12" i="5"/>
  <c r="K12" i="5"/>
  <c r="J12" i="5"/>
  <c r="I12" i="5"/>
  <c r="H12" i="5"/>
  <c r="G12" i="5"/>
  <c r="F12" i="5"/>
  <c r="E12" i="5"/>
  <c r="D12" i="5"/>
  <c r="N6" i="5"/>
  <c r="M6" i="5"/>
  <c r="L6" i="5"/>
  <c r="K6" i="5"/>
  <c r="J6" i="5"/>
  <c r="I6" i="5"/>
  <c r="H6" i="5"/>
  <c r="G6" i="5"/>
  <c r="F6" i="5"/>
  <c r="E6" i="5"/>
  <c r="D6" i="5"/>
  <c r="C37" i="5"/>
  <c r="AA37" i="5"/>
  <c r="AY17" i="6"/>
  <c r="AX17" i="6"/>
  <c r="AY16" i="6"/>
  <c r="AX16" i="6"/>
  <c r="AY15" i="6"/>
  <c r="AX15" i="6"/>
  <c r="AY14" i="6"/>
  <c r="AX14" i="6"/>
  <c r="AY11" i="6"/>
  <c r="AX11" i="6"/>
  <c r="AY10" i="6"/>
  <c r="N60" i="5"/>
  <c r="N65" i="5"/>
  <c r="M60" i="5"/>
  <c r="M65" i="5"/>
  <c r="L60" i="5"/>
  <c r="L65" i="5"/>
  <c r="K60" i="5"/>
  <c r="K65" i="5"/>
  <c r="J60" i="5"/>
  <c r="J65" i="5"/>
  <c r="I60" i="5"/>
  <c r="I65" i="5"/>
  <c r="H60" i="5"/>
  <c r="H65" i="5"/>
  <c r="G60" i="5"/>
  <c r="G65" i="5"/>
  <c r="F60" i="5"/>
  <c r="F65" i="5"/>
  <c r="E60" i="5"/>
  <c r="E65" i="5"/>
  <c r="D60" i="5"/>
  <c r="D65" i="5"/>
  <c r="C60" i="5"/>
  <c r="C12" i="5"/>
  <c r="C65" i="5"/>
  <c r="N69" i="5"/>
  <c r="M69" i="5"/>
  <c r="L69" i="5"/>
  <c r="K69" i="5"/>
  <c r="J69" i="5"/>
  <c r="I69" i="5"/>
  <c r="H69" i="5"/>
  <c r="G69" i="5"/>
  <c r="F69" i="5"/>
  <c r="E69" i="5"/>
  <c r="D69" i="5"/>
  <c r="C69" i="5"/>
  <c r="N68" i="5"/>
  <c r="M68" i="5"/>
  <c r="L68" i="5"/>
  <c r="K68" i="5"/>
  <c r="J68" i="5"/>
  <c r="I68" i="5"/>
  <c r="H68" i="5"/>
  <c r="G68" i="5"/>
  <c r="F68" i="5"/>
  <c r="E68" i="5"/>
  <c r="D68" i="5"/>
  <c r="C68" i="5"/>
  <c r="N67" i="5"/>
  <c r="M67" i="5"/>
  <c r="L67" i="5"/>
  <c r="K67" i="5"/>
  <c r="J67" i="5"/>
  <c r="I67" i="5"/>
  <c r="H67" i="5"/>
  <c r="G67" i="5"/>
  <c r="F67" i="5"/>
  <c r="E67" i="5"/>
  <c r="D67" i="5"/>
  <c r="C67" i="5"/>
  <c r="N66" i="5"/>
  <c r="M66" i="5"/>
  <c r="L66" i="5"/>
  <c r="K66" i="5"/>
  <c r="J66" i="5"/>
  <c r="I66" i="5"/>
  <c r="H66" i="5"/>
  <c r="G66" i="5"/>
  <c r="F66" i="5"/>
  <c r="E66" i="5"/>
  <c r="D66" i="5"/>
  <c r="C66" i="5"/>
  <c r="N61" i="5"/>
  <c r="M61" i="5"/>
  <c r="L61" i="5"/>
  <c r="K61" i="5"/>
  <c r="J61" i="5"/>
  <c r="I61" i="5"/>
  <c r="H61" i="5"/>
  <c r="G61" i="5"/>
  <c r="F61" i="5"/>
  <c r="E61" i="5"/>
  <c r="D61" i="5"/>
  <c r="C61" i="5"/>
  <c r="N59" i="5"/>
  <c r="M59" i="5"/>
  <c r="L59" i="5"/>
  <c r="K59" i="5"/>
  <c r="J59" i="5"/>
  <c r="I59" i="5"/>
  <c r="H59" i="5"/>
  <c r="G59" i="5"/>
  <c r="F59" i="5"/>
  <c r="E59" i="5"/>
  <c r="D59" i="5"/>
  <c r="C6" i="5"/>
  <c r="C59" i="5"/>
  <c r="U13" i="6"/>
  <c r="AD13" i="6"/>
  <c r="AE13" i="6"/>
  <c r="AF13" i="6"/>
  <c r="AG13" i="6"/>
  <c r="AH13" i="6"/>
  <c r="AI13" i="6"/>
  <c r="AJ13" i="6"/>
  <c r="AK13" i="6"/>
  <c r="AL13" i="6"/>
  <c r="AM13" i="6"/>
  <c r="AN13" i="6"/>
  <c r="AO13" i="6"/>
  <c r="AP13" i="6"/>
  <c r="AQ13" i="6"/>
  <c r="AR13" i="6"/>
  <c r="AS13" i="6"/>
  <c r="AT13" i="6"/>
  <c r="AU13" i="6"/>
  <c r="AV13" i="6"/>
  <c r="AX13" i="6"/>
  <c r="AY13" i="6"/>
  <c r="H19" i="6"/>
  <c r="J19" i="6"/>
  <c r="M19" i="6"/>
  <c r="I19" i="6"/>
  <c r="N19" i="6"/>
  <c r="N26" i="6"/>
  <c r="Q12" i="6"/>
  <c r="T12" i="6"/>
  <c r="O19" i="6"/>
  <c r="O26" i="6"/>
  <c r="R12" i="6"/>
  <c r="U12" i="6"/>
  <c r="Y12" i="6"/>
  <c r="Z12" i="6"/>
  <c r="AA12" i="6"/>
  <c r="AB12" i="6"/>
  <c r="AC12" i="6"/>
  <c r="AD12" i="6"/>
  <c r="AE12" i="6"/>
  <c r="AF12" i="6"/>
  <c r="AG12" i="6"/>
  <c r="AH12" i="6"/>
  <c r="AI12" i="6"/>
  <c r="AJ12" i="6"/>
  <c r="AK12" i="6"/>
  <c r="AL12" i="6"/>
  <c r="AM12" i="6"/>
  <c r="AN12" i="6"/>
  <c r="AO12" i="6"/>
  <c r="AP12" i="6"/>
  <c r="AQ12" i="6"/>
  <c r="AR12" i="6"/>
  <c r="AS12" i="6"/>
  <c r="AT12" i="6"/>
  <c r="AU12" i="6"/>
  <c r="AV12" i="6"/>
  <c r="R19" i="6"/>
  <c r="U19" i="6"/>
  <c r="Q19" i="6"/>
  <c r="T19" i="6"/>
  <c r="O27" i="6"/>
  <c r="G9" i="5"/>
  <c r="G70" i="5"/>
  <c r="F9" i="5"/>
  <c r="F70" i="5"/>
  <c r="E9" i="5"/>
  <c r="E70" i="5"/>
  <c r="D9" i="5"/>
  <c r="D70" i="5"/>
  <c r="C9" i="5"/>
  <c r="C70" i="5"/>
  <c r="AJ9" i="5"/>
  <c r="AI9" i="5"/>
  <c r="AH9" i="5"/>
  <c r="AG9" i="5"/>
  <c r="AF9" i="5"/>
  <c r="AE9" i="5"/>
  <c r="AD9" i="5"/>
  <c r="AC9" i="5"/>
  <c r="AB10" i="5"/>
  <c r="AB9" i="5"/>
  <c r="H9" i="5"/>
  <c r="H70" i="5"/>
  <c r="I9" i="5"/>
  <c r="I70" i="5"/>
  <c r="J9" i="5"/>
  <c r="J70" i="5"/>
  <c r="K9" i="5"/>
  <c r="K70" i="5"/>
  <c r="L9" i="5"/>
  <c r="L70" i="5"/>
  <c r="M9" i="5"/>
  <c r="M70" i="5"/>
  <c r="N9" i="5"/>
  <c r="N70" i="5"/>
  <c r="AX12" i="6"/>
  <c r="AY12" i="6"/>
  <c r="AK9" i="5"/>
  <c r="AL9" i="5"/>
  <c r="N27" i="6"/>
  <c r="O9" i="5"/>
  <c r="P9" i="5"/>
  <c r="Q9" i="5"/>
  <c r="R9" i="5"/>
  <c r="S9" i="5"/>
  <c r="T9" i="5"/>
  <c r="U9" i="5"/>
  <c r="V9" i="5"/>
  <c r="W9" i="5"/>
  <c r="X9" i="5"/>
  <c r="Y9" i="5"/>
  <c r="Z9" i="5"/>
  <c r="O70" i="5"/>
  <c r="P70" i="5"/>
  <c r="Q70" i="5"/>
  <c r="R70" i="5"/>
  <c r="S70" i="5"/>
  <c r="T70" i="5"/>
  <c r="U70" i="5"/>
  <c r="V70" i="5"/>
  <c r="W70" i="5"/>
  <c r="X70" i="5"/>
  <c r="Y70" i="5"/>
  <c r="Z70" i="5"/>
  <c r="C9" i="12"/>
  <c r="D9" i="12"/>
  <c r="E9" i="12"/>
  <c r="F9" i="12"/>
  <c r="G9" i="12"/>
  <c r="H9" i="12"/>
  <c r="I9" i="12"/>
  <c r="J9" i="12"/>
  <c r="K9" i="12"/>
  <c r="L9" i="12"/>
  <c r="M9" i="12"/>
  <c r="C10" i="12"/>
  <c r="D10" i="12"/>
  <c r="E10" i="12"/>
  <c r="F10" i="12"/>
  <c r="G10" i="12"/>
  <c r="H10" i="12"/>
  <c r="I10" i="12"/>
  <c r="J10" i="12"/>
  <c r="K10" i="12"/>
  <c r="L10" i="12"/>
  <c r="M10" i="12"/>
  <c r="AB70" i="5"/>
  <c r="C17" i="12"/>
  <c r="AC70" i="5"/>
  <c r="D17" i="12"/>
  <c r="AD70" i="5"/>
  <c r="E17" i="12"/>
  <c r="AE70" i="5"/>
  <c r="F17" i="12"/>
  <c r="AF70" i="5"/>
  <c r="G17" i="12"/>
  <c r="AG70" i="5"/>
  <c r="H17" i="12"/>
  <c r="AH70" i="5"/>
  <c r="I17" i="12"/>
  <c r="AI70" i="5"/>
  <c r="J17" i="12"/>
  <c r="AJ70" i="5"/>
  <c r="K17" i="12"/>
  <c r="AK70" i="5"/>
  <c r="L17" i="12"/>
  <c r="AL70" i="5"/>
  <c r="M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Sameer Shrestha</author>
  </authors>
  <commentList>
    <comment ref="W4" authorId="0" shapeId="0" xr:uid="{84755633-C5F2-427B-A8B1-178C960B3ADD}">
      <text>
        <r>
          <rPr>
            <b/>
            <sz val="9"/>
            <color indexed="81"/>
            <rFont val="Tahoma"/>
            <family val="2"/>
          </rPr>
          <t>Should use month before mandatory transfer begins, i.e. up to Oct only.</t>
        </r>
        <r>
          <rPr>
            <sz val="9"/>
            <color indexed="81"/>
            <rFont val="Tahoma"/>
            <family val="2"/>
          </rPr>
          <t xml:space="preserve">
</t>
        </r>
      </text>
    </comment>
  </commentList>
</comments>
</file>

<file path=xl/sharedStrings.xml><?xml version="1.0" encoding="utf-8"?>
<sst xmlns="http://schemas.openxmlformats.org/spreadsheetml/2006/main" count="206" uniqueCount="102">
  <si>
    <t>2016/17</t>
  </si>
  <si>
    <t>2017/18</t>
  </si>
  <si>
    <t>Domestic</t>
  </si>
  <si>
    <t>2018/19</t>
  </si>
  <si>
    <t>2019/20</t>
  </si>
  <si>
    <t>Controlled Load</t>
  </si>
  <si>
    <t>General Supply Non TOU</t>
  </si>
  <si>
    <t>General Supply TOU</t>
  </si>
  <si>
    <t>Low Voltage TOU Demand</t>
  </si>
  <si>
    <t>High Voltage TOU Demand</t>
  </si>
  <si>
    <t>Sub Transmission TOU Demand</t>
  </si>
  <si>
    <t>Bulk &amp; Inter-distributor Transfer</t>
  </si>
  <si>
    <t>Unmetered -</t>
  </si>
  <si>
    <t>Total</t>
  </si>
  <si>
    <t>2027/28</t>
  </si>
  <si>
    <t>2020/21</t>
  </si>
  <si>
    <t>2021/22</t>
  </si>
  <si>
    <t>2022/23</t>
  </si>
  <si>
    <t>2023/24</t>
  </si>
  <si>
    <t>2024/25</t>
  </si>
  <si>
    <t>2025/26</t>
  </si>
  <si>
    <t>2026/27</t>
  </si>
  <si>
    <t>2028/29</t>
  </si>
  <si>
    <t>Commercial</t>
  </si>
  <si>
    <t>NA</t>
  </si>
  <si>
    <t>Tariffs</t>
  </si>
  <si>
    <t>Dom &amp; CLd</t>
  </si>
  <si>
    <t>Industrial</t>
  </si>
  <si>
    <t>N29 - HV TOU Demand</t>
  </si>
  <si>
    <t>N39 - ST TOU Demand</t>
  </si>
  <si>
    <t>Forecast</t>
  </si>
  <si>
    <t>Growth rates to Apply</t>
  </si>
  <si>
    <t>GS NonTOU</t>
  </si>
  <si>
    <t>GS TOU</t>
  </si>
  <si>
    <t>CL</t>
  </si>
  <si>
    <t>LV TOU</t>
  </si>
  <si>
    <t>HV TOU</t>
  </si>
  <si>
    <t>ST TOU</t>
  </si>
  <si>
    <t>BIDT</t>
  </si>
  <si>
    <t>HV TOU Demand (N29)</t>
  </si>
  <si>
    <t>ST TOU Demand (N39)</t>
  </si>
  <si>
    <t>Actual</t>
  </si>
  <si>
    <t xml:space="preserve">x = </t>
  </si>
  <si>
    <t>Controlled Load Growth Rate</t>
  </si>
  <si>
    <t>STForecast</t>
  </si>
  <si>
    <t>LTForecast</t>
  </si>
  <si>
    <t>Source</t>
  </si>
  <si>
    <t>5yr trend</t>
  </si>
  <si>
    <t>Notes</t>
  </si>
  <si>
    <t xml:space="preserve">Months Remaining </t>
  </si>
  <si>
    <t>2029/30</t>
  </si>
  <si>
    <t>2030/31</t>
  </si>
  <si>
    <t>GS Non-TOU and GS TOU are combined</t>
  </si>
  <si>
    <t>&lt;-- Note: Formula changes here for next FY</t>
  </si>
  <si>
    <t>GS Non TOU &amp; TOU Combined</t>
  </si>
  <si>
    <t>Check (expected zero)</t>
  </si>
  <si>
    <t>2031/32</t>
  </si>
  <si>
    <t>FY23</t>
  </si>
  <si>
    <t>22/23</t>
  </si>
  <si>
    <t>2032/33</t>
  </si>
  <si>
    <t>23/24</t>
  </si>
  <si>
    <t>Check</t>
  </si>
  <si>
    <t>ST</t>
  </si>
  <si>
    <t>LT --&gt;</t>
  </si>
  <si>
    <t>NOTES</t>
  </si>
  <si>
    <t>FY24</t>
  </si>
  <si>
    <t>Customer Segments</t>
  </si>
  <si>
    <t>FY</t>
  </si>
  <si>
    <t>1. Historical Data</t>
  </si>
  <si>
    <t xml:space="preserve">2. Forecast </t>
  </si>
  <si>
    <t xml:space="preserve"> 3. Annual Growth Rates</t>
  </si>
  <si>
    <t>5. Revised Forecast</t>
  </si>
  <si>
    <t>Remarks</t>
  </si>
  <si>
    <t>NIEIR, Aug 2022</t>
  </si>
  <si>
    <t>4. Revised Annual Growth rates</t>
  </si>
  <si>
    <t>Total excludes Controlled Load</t>
  </si>
  <si>
    <t>Growth Rates based on FY17 - FY21. FY22 is an outlier, not used.</t>
  </si>
  <si>
    <t>Unmetered</t>
  </si>
  <si>
    <t>LV TOU Demand (N19)</t>
  </si>
  <si>
    <t xml:space="preserve">Final Forecast </t>
  </si>
  <si>
    <t>1. Short-term Forecasts (by months)</t>
  </si>
  <si>
    <t>1. Annual Growth rates: Household Numbers, GSP, and Controlled Load Customers (%)</t>
  </si>
  <si>
    <t>2. Short-term Forecast</t>
  </si>
  <si>
    <t>4. Forecast (Short-term and Long-term)</t>
  </si>
  <si>
    <t>2. Long-Term Forecasts (Annual)</t>
  </si>
  <si>
    <t>Reasons for revising growth rates</t>
  </si>
  <si>
    <t>Summary: Customer Number Forecasts</t>
  </si>
  <si>
    <t>Yellow Highlighted are Confidential Names</t>
  </si>
  <si>
    <t xml:space="preserve">Growth rate for FY23 is revised downward (from trend based growth rate, 2.1%), now made equal to average of FY22 Actual growth rate (1.4%) and FY23 trend based growth rate (2.1%), considering the last two FYs (FY21 and FY22) experienced  lower growth rates of 1.6% and 1.4% </t>
  </si>
  <si>
    <t>Replaced by a trend based growth rate for the combined "GS Non TOU and GS TOU". Trend growth rate for "GS NonTOU" alone is not valid because this group received a large number of customers in 'FY20 (first, from GS TOU N84/85 in Dec19 and then from N19 in May20), which disrupted a trend.</t>
  </si>
  <si>
    <t>Replaced by a trend growth rate for the combined "GS Non TOU and GS TOU", for the same reason as above (Trend based growth rates are not valid because significant number of customers are moved to GS NonTOU in Dec19).</t>
  </si>
  <si>
    <t>6. Allocation of Annual Forecast across months</t>
  </si>
  <si>
    <t>Household No Growth rate</t>
  </si>
  <si>
    <t>GSP Growth Rate</t>
  </si>
  <si>
    <t>Growth rate for FY23 is revised. See reasons for revision.</t>
  </si>
  <si>
    <t>Trend based growth rate is not valid. Because, trend is broken when this group received a large number of customers (about 2500) transferred from GS TOU (N84) in Nov19, and again about 326 in Nov20.</t>
  </si>
  <si>
    <t xml:space="preserve">FY23 and FY24 are forecasted first by removing  FY22 (an outlier) and then forecasted values are added with 5,671 each year to bring it in line with the step change in customer numbers that took place in Oct21 due to AEMO's move to global settlement. </t>
  </si>
  <si>
    <t>Latest Cust Nos.</t>
  </si>
  <si>
    <t>General Supply</t>
  </si>
  <si>
    <t xml:space="preserve">General Supply includes "GS NonTOU" and "GS TOU". "GS NonTOU" has been added with 54 "GS TOU" customer existed in Jun22. </t>
  </si>
  <si>
    <t>Trend based growth rate estimated here is irrelevant now. Because, key customers N84, N85 and N89 have largely been transferred to N90. Forecast produced here is irrelevant, not used. From now on growth will come from N91 only.</t>
  </si>
  <si>
    <t>Significant number of customers (~524) were transferred in May/Jun20 from N19 to into GS NonTOU as a result of COVID-19. Hence, Jun20 data is an outlier, and not used. Note the difference in type of formula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</si>
</sst>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_-* #,##0_-;\-* #,##0_-;_-* &quot;-&quot;??_-;_-@_-"/>
    <numFmt numFmtId="167" formatCode="#,##0_ ;\-#,##0\ "/>
    <numFmt numFmtId="168" formatCode="0.000"/>
    <numFmt numFmtId="169" formatCode="0.0000%"/>
  </numFmts>
  <fonts count="25"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b/>
      <sz val="9"/>
      <color indexed="81"/>
      <name val="Tahoma"/>
      <family val="2"/>
    </font>
    <font>
      <sz val="11"/>
      <color theme="7"/>
      <name val="Calibri"/>
      <family val="2"/>
      <scheme val="minor"/>
    </font>
    <font>
      <sz val="10"/>
      <name val="Arial"/>
      <family val="2"/>
    </font>
    <font>
      <b/>
      <strike/>
      <sz val="11"/>
      <color theme="1"/>
      <name val="Calibri"/>
      <family val="2"/>
      <scheme val="minor"/>
    </font>
    <font>
      <sz val="11"/>
      <color rgb="FF0066FF"/>
      <name val="Calibri"/>
      <family val="2"/>
      <scheme val="minor"/>
    </font>
    <font>
      <i/>
      <sz val="11"/>
      <color theme="4"/>
      <name val="Calibri"/>
      <family val="2"/>
      <scheme val="minor"/>
    </font>
    <font>
      <sz val="10"/>
      <color theme="1"/>
      <name val="Calibri"/>
      <family val="2"/>
      <scheme val="minor"/>
    </font>
    <font>
      <sz val="11"/>
      <name val="Calibri"/>
      <family val="2"/>
      <scheme val="minor"/>
    </font>
    <font>
      <sz val="11"/>
      <name val="Calibri"/>
      <family val="2"/>
    </font>
    <font>
      <b/>
      <sz val="11"/>
      <color rgb="FF339933"/>
      <name val="Calibri"/>
      <family val="2"/>
      <scheme val="minor"/>
    </font>
    <font>
      <sz val="11"/>
      <color rgb="FFFF0000"/>
      <name val="Calibri"/>
      <family val="2"/>
      <scheme val="minor"/>
    </font>
    <font>
      <sz val="11"/>
      <name val="Calibri"/>
      <family val="2"/>
    </font>
    <font>
      <b/>
      <sz val="10"/>
      <name val="Calibri"/>
      <family val="2"/>
      <scheme val="minor"/>
    </font>
    <font>
      <sz val="11"/>
      <color theme="7" tint="-0.249977111117893"/>
      <name val="Calibri"/>
      <family val="2"/>
      <scheme val="minor"/>
    </font>
    <font>
      <sz val="11"/>
      <name val="Calibri"/>
      <family val="2"/>
    </font>
    <font>
      <strike/>
      <sz val="10"/>
      <color theme="1"/>
      <name val="Calibri"/>
      <family val="2"/>
      <scheme val="minor"/>
    </font>
    <font>
      <sz val="11"/>
      <color rgb="FF0000FF"/>
      <name val="Calibri"/>
      <family val="2"/>
      <scheme val="minor"/>
    </font>
    <font>
      <b/>
      <sz val="11"/>
      <color rgb="FF0000FF"/>
      <name val="Calibri"/>
      <family val="2"/>
      <scheme val="minor"/>
    </font>
    <font>
      <b/>
      <sz val="14"/>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66FFFF"/>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8">
    <xf numFmtId="0" fontId="0" fillId="0" borderId="0"/>
    <xf numFmtId="0" fontId="1" fillId="0" borderId="0"/>
    <xf numFmtId="9" fontId="2" fillId="0" borderId="0" applyFont="0" applyFill="0" applyBorder="0" applyAlignment="0" applyProtection="0"/>
    <xf numFmtId="164" fontId="2" fillId="0" borderId="0" applyFont="0" applyFill="0" applyBorder="0" applyAlignment="0" applyProtection="0"/>
    <xf numFmtId="0" fontId="8" fillId="0" borderId="0"/>
    <xf numFmtId="0" fontId="14" fillId="0" borderId="0"/>
    <xf numFmtId="0" fontId="17" fillId="0" borderId="0"/>
    <xf numFmtId="0" fontId="20" fillId="0" borderId="0"/>
  </cellStyleXfs>
  <cellXfs count="126">
    <xf numFmtId="0" fontId="0" fillId="0" borderId="0" xfId="0"/>
    <xf numFmtId="165" fontId="0" fillId="0" borderId="0" xfId="2" applyNumberFormat="1" applyFont="1"/>
    <xf numFmtId="0" fontId="3" fillId="0" borderId="0" xfId="0" applyFont="1"/>
    <xf numFmtId="0" fontId="3" fillId="0" borderId="0" xfId="0" applyFont="1" applyAlignment="1">
      <alignment horizontal="left" indent="2"/>
    </xf>
    <xf numFmtId="17" fontId="0" fillId="0" borderId="0" xfId="0" applyNumberFormat="1"/>
    <xf numFmtId="0" fontId="0" fillId="0" borderId="0" xfId="0" applyBorder="1"/>
    <xf numFmtId="0" fontId="0" fillId="0" borderId="2" xfId="0" applyBorder="1"/>
    <xf numFmtId="0" fontId="0" fillId="0" borderId="3" xfId="0" applyBorder="1"/>
    <xf numFmtId="0" fontId="3" fillId="0" borderId="3" xfId="0" applyFont="1" applyBorder="1"/>
    <xf numFmtId="0" fontId="3" fillId="0" borderId="0" xfId="0" applyFont="1" applyAlignment="1">
      <alignment horizontal="left" indent="1"/>
    </xf>
    <xf numFmtId="0" fontId="0" fillId="0" borderId="0" xfId="0" applyAlignment="1">
      <alignment horizontal="left" indent="3"/>
    </xf>
    <xf numFmtId="165" fontId="0" fillId="0" borderId="0" xfId="0" applyNumberFormat="1"/>
    <xf numFmtId="166" fontId="0" fillId="0" borderId="0" xfId="3" applyNumberFormat="1" applyFont="1"/>
    <xf numFmtId="0" fontId="3" fillId="0" borderId="0" xfId="0" applyFont="1" applyAlignment="1">
      <alignment horizontal="right"/>
    </xf>
    <xf numFmtId="167" fontId="0" fillId="0" borderId="0" xfId="0" applyNumberFormat="1"/>
    <xf numFmtId="3" fontId="0" fillId="0" borderId="0" xfId="0" applyNumberFormat="1"/>
    <xf numFmtId="0" fontId="3" fillId="0" borderId="0" xfId="0" applyFont="1" applyBorder="1"/>
    <xf numFmtId="17" fontId="3" fillId="0" borderId="3" xfId="0" applyNumberFormat="1" applyFont="1" applyBorder="1"/>
    <xf numFmtId="0" fontId="5" fillId="0" borderId="0" xfId="0" applyFont="1"/>
    <xf numFmtId="0" fontId="0" fillId="0" borderId="3" xfId="0" applyBorder="1" applyAlignment="1">
      <alignment vertical="top"/>
    </xf>
    <xf numFmtId="0" fontId="0" fillId="0" borderId="2" xfId="0" applyBorder="1" applyAlignment="1">
      <alignment vertical="top"/>
    </xf>
    <xf numFmtId="0" fontId="7" fillId="0" borderId="0" xfId="0" applyFont="1"/>
    <xf numFmtId="0" fontId="0" fillId="0" borderId="0" xfId="0" applyBorder="1" applyAlignment="1">
      <alignment vertical="top"/>
    </xf>
    <xf numFmtId="0" fontId="0" fillId="0" borderId="0" xfId="0" applyBorder="1" applyAlignment="1">
      <alignment wrapText="1"/>
    </xf>
    <xf numFmtId="0" fontId="0" fillId="0" borderId="0" xfId="0" applyBorder="1" applyAlignment="1"/>
    <xf numFmtId="3" fontId="0" fillId="0" borderId="0" xfId="0" applyNumberFormat="1" applyFill="1"/>
    <xf numFmtId="0" fontId="10" fillId="0" borderId="0" xfId="0" applyFont="1"/>
    <xf numFmtId="0" fontId="0" fillId="0" borderId="0" xfId="0" applyFill="1"/>
    <xf numFmtId="0" fontId="3" fillId="0" borderId="3" xfId="0" applyFont="1" applyFill="1" applyBorder="1"/>
    <xf numFmtId="165" fontId="0" fillId="0" borderId="0" xfId="0" applyNumberFormat="1" applyFill="1"/>
    <xf numFmtId="3" fontId="0" fillId="0" borderId="0" xfId="0" applyNumberFormat="1" applyBorder="1"/>
    <xf numFmtId="0" fontId="3" fillId="6" borderId="3" xfId="0" applyFont="1" applyFill="1" applyBorder="1"/>
    <xf numFmtId="0" fontId="3" fillId="3" borderId="3" xfId="0" applyFont="1" applyFill="1" applyBorder="1"/>
    <xf numFmtId="0" fontId="0" fillId="0" borderId="0" xfId="0" applyFill="1" applyBorder="1"/>
    <xf numFmtId="0" fontId="3" fillId="0" borderId="0" xfId="0" applyFont="1" applyFill="1"/>
    <xf numFmtId="0" fontId="0" fillId="0" borderId="0" xfId="0" applyFill="1" applyBorder="1" applyAlignment="1">
      <alignment vertical="top"/>
    </xf>
    <xf numFmtId="0" fontId="0" fillId="0" borderId="0" xfId="0" applyFill="1" applyBorder="1" applyAlignment="1">
      <alignment wrapText="1"/>
    </xf>
    <xf numFmtId="0" fontId="0" fillId="0" borderId="0" xfId="0" applyFill="1" applyBorder="1" applyAlignment="1"/>
    <xf numFmtId="0" fontId="3" fillId="0" borderId="0" xfId="0" applyFont="1" applyFill="1" applyBorder="1"/>
    <xf numFmtId="16" fontId="3" fillId="0" borderId="0" xfId="0" quotePrefix="1" applyNumberFormat="1" applyFont="1" applyFill="1" applyBorder="1"/>
    <xf numFmtId="0" fontId="11" fillId="0" borderId="0" xfId="0" applyFont="1"/>
    <xf numFmtId="17" fontId="3" fillId="7" borderId="3" xfId="0" applyNumberFormat="1" applyFont="1" applyFill="1" applyBorder="1"/>
    <xf numFmtId="17" fontId="3" fillId="3" borderId="3" xfId="0" applyNumberFormat="1" applyFont="1" applyFill="1" applyBorder="1"/>
    <xf numFmtId="10" fontId="0" fillId="0" borderId="3" xfId="0" applyNumberFormat="1" applyBorder="1" applyAlignment="1">
      <alignment vertical="top"/>
    </xf>
    <xf numFmtId="0" fontId="3" fillId="0" borderId="0" xfId="0" applyFont="1" applyFill="1" applyBorder="1" applyAlignment="1">
      <alignment horizontal="center" vertical="top" wrapText="1"/>
    </xf>
    <xf numFmtId="0" fontId="9" fillId="0" borderId="0" xfId="0" applyFont="1" applyFill="1" applyBorder="1"/>
    <xf numFmtId="3" fontId="0" fillId="0" borderId="0" xfId="0" applyNumberFormat="1" applyFill="1" applyBorder="1"/>
    <xf numFmtId="165" fontId="0" fillId="0" borderId="2" xfId="2" applyNumberFormat="1" applyFont="1" applyBorder="1" applyAlignment="1">
      <alignment vertical="top"/>
    </xf>
    <xf numFmtId="0" fontId="0" fillId="0" borderId="1" xfId="0" applyBorder="1"/>
    <xf numFmtId="3" fontId="0" fillId="0" borderId="2" xfId="0" applyNumberFormat="1" applyBorder="1"/>
    <xf numFmtId="0" fontId="3" fillId="8" borderId="3" xfId="0" applyFont="1" applyFill="1" applyBorder="1"/>
    <xf numFmtId="0" fontId="3" fillId="0" borderId="0" xfId="0" applyFont="1" applyFill="1" applyBorder="1" applyAlignment="1"/>
    <xf numFmtId="0" fontId="3" fillId="9" borderId="3" xfId="0" applyFont="1" applyFill="1" applyBorder="1"/>
    <xf numFmtId="0" fontId="0" fillId="0" borderId="3" xfId="0" applyBorder="1" applyAlignment="1">
      <alignment horizontal="left" vertical="top" wrapText="1"/>
    </xf>
    <xf numFmtId="165" fontId="0" fillId="0" borderId="0" xfId="0" applyNumberFormat="1" applyFill="1" applyAlignment="1">
      <alignment horizontal="right" vertical="top"/>
    </xf>
    <xf numFmtId="167" fontId="0" fillId="0" borderId="0" xfId="0" applyNumberFormat="1" applyBorder="1"/>
    <xf numFmtId="166" fontId="0" fillId="0" borderId="0" xfId="0" applyNumberFormat="1"/>
    <xf numFmtId="0" fontId="15" fillId="0" borderId="0" xfId="0" applyFont="1"/>
    <xf numFmtId="0" fontId="16" fillId="0" borderId="0" xfId="0" applyFont="1"/>
    <xf numFmtId="168" fontId="0" fillId="0" borderId="0" xfId="2" applyNumberFormat="1" applyFont="1"/>
    <xf numFmtId="17" fontId="18" fillId="3" borderId="6" xfId="4" applyNumberFormat="1" applyFont="1" applyFill="1" applyBorder="1" applyAlignment="1">
      <alignment horizontal="center"/>
    </xf>
    <xf numFmtId="17" fontId="18" fillId="10" borderId="6" xfId="4" applyNumberFormat="1" applyFont="1" applyFill="1" applyBorder="1" applyAlignment="1">
      <alignment horizontal="center"/>
    </xf>
    <xf numFmtId="169" fontId="0" fillId="0" borderId="0" xfId="0" applyNumberFormat="1"/>
    <xf numFmtId="3" fontId="19" fillId="0" borderId="0" xfId="0" applyNumberFormat="1" applyFont="1" applyFill="1"/>
    <xf numFmtId="3" fontId="0" fillId="0" borderId="0" xfId="3" applyNumberFormat="1" applyFont="1" applyAlignment="1">
      <alignment horizontal="right"/>
    </xf>
    <xf numFmtId="0" fontId="3" fillId="0" borderId="2" xfId="0" applyFont="1" applyBorder="1"/>
    <xf numFmtId="0" fontId="3" fillId="0" borderId="0" xfId="0" applyFont="1" applyFill="1" applyBorder="1" applyAlignment="1">
      <alignment wrapText="1"/>
    </xf>
    <xf numFmtId="3" fontId="13" fillId="0" borderId="0" xfId="0" applyNumberFormat="1" applyFont="1" applyFill="1"/>
    <xf numFmtId="3" fontId="13" fillId="0" borderId="2" xfId="0" applyNumberFormat="1" applyFont="1" applyFill="1" applyBorder="1"/>
    <xf numFmtId="165" fontId="0" fillId="2" borderId="0" xfId="0" applyNumberFormat="1" applyFill="1"/>
    <xf numFmtId="3" fontId="0" fillId="7" borderId="0" xfId="0" applyNumberFormat="1" applyFill="1"/>
    <xf numFmtId="3" fontId="0" fillId="2" borderId="0" xfId="3" applyNumberFormat="1" applyFont="1" applyFill="1" applyAlignment="1">
      <alignment horizontal="right"/>
    </xf>
    <xf numFmtId="0" fontId="0" fillId="0" borderId="1" xfId="0" applyBorder="1" applyAlignment="1">
      <alignment horizontal="left" vertical="top"/>
    </xf>
    <xf numFmtId="165" fontId="0" fillId="0" borderId="3" xfId="0" applyNumberFormat="1" applyFill="1" applyBorder="1" applyAlignment="1">
      <alignment horizontal="right" vertical="top"/>
    </xf>
    <xf numFmtId="0" fontId="0" fillId="0" borderId="1" xfId="0" applyBorder="1" applyAlignment="1">
      <alignment vertical="top"/>
    </xf>
    <xf numFmtId="165" fontId="0" fillId="0" borderId="1" xfId="2" applyNumberFormat="1" applyFont="1" applyBorder="1"/>
    <xf numFmtId="165" fontId="0" fillId="0" borderId="3" xfId="2" applyNumberFormat="1" applyFont="1" applyBorder="1" applyAlignment="1">
      <alignment vertical="top"/>
    </xf>
    <xf numFmtId="0" fontId="22" fillId="0" borderId="0" xfId="0" applyFont="1"/>
    <xf numFmtId="0" fontId="22" fillId="0" borderId="3" xfId="0" applyFont="1" applyBorder="1"/>
    <xf numFmtId="0" fontId="0" fillId="0" borderId="7" xfId="0" applyBorder="1"/>
    <xf numFmtId="0" fontId="3" fillId="0" borderId="3" xfId="0" applyFont="1" applyBorder="1" applyAlignment="1">
      <alignment horizontal="left" indent="1"/>
    </xf>
    <xf numFmtId="3" fontId="0" fillId="0" borderId="3" xfId="0" applyNumberFormat="1" applyBorder="1"/>
    <xf numFmtId="0" fontId="24" fillId="0" borderId="0" xfId="0" applyFont="1" applyFill="1" applyBorder="1" applyAlignment="1">
      <alignment horizontal="left" indent="1"/>
    </xf>
    <xf numFmtId="0" fontId="22" fillId="0" borderId="0" xfId="0" applyFont="1" applyBorder="1"/>
    <xf numFmtId="0" fontId="23" fillId="0" borderId="0" xfId="0" applyFont="1"/>
    <xf numFmtId="0" fontId="24" fillId="0" borderId="0" xfId="0" applyFont="1"/>
    <xf numFmtId="165" fontId="0" fillId="0" borderId="2" xfId="2" applyNumberFormat="1" applyFont="1" applyBorder="1"/>
    <xf numFmtId="10" fontId="0" fillId="0" borderId="2" xfId="2" applyNumberFormat="1" applyFont="1" applyBorder="1"/>
    <xf numFmtId="165" fontId="0" fillId="0" borderId="2" xfId="0" applyNumberFormat="1" applyFill="1" applyBorder="1"/>
    <xf numFmtId="165" fontId="0" fillId="0" borderId="0" xfId="2" applyNumberFormat="1" applyFont="1" applyBorder="1"/>
    <xf numFmtId="165" fontId="0" fillId="0" borderId="0" xfId="0" applyNumberFormat="1" applyFill="1" applyBorder="1"/>
    <xf numFmtId="0" fontId="5" fillId="0" borderId="0" xfId="0" applyFont="1" applyFill="1" applyBorder="1"/>
    <xf numFmtId="3" fontId="0" fillId="0" borderId="2" xfId="0" applyNumberFormat="1" applyFill="1" applyBorder="1"/>
    <xf numFmtId="0" fontId="3" fillId="5" borderId="3" xfId="0" applyFont="1" applyFill="1" applyBorder="1"/>
    <xf numFmtId="165" fontId="0" fillId="0" borderId="0" xfId="2" applyNumberFormat="1" applyFont="1" applyFill="1"/>
    <xf numFmtId="0" fontId="0" fillId="11" borderId="0" xfId="0" applyFill="1"/>
    <xf numFmtId="0" fontId="3" fillId="11" borderId="0" xfId="0" applyFont="1" applyFill="1"/>
    <xf numFmtId="3" fontId="13" fillId="7" borderId="0" xfId="0" applyNumberFormat="1" applyFont="1" applyFill="1"/>
    <xf numFmtId="3" fontId="0" fillId="0" borderId="2" xfId="3" applyNumberFormat="1" applyFont="1" applyBorder="1" applyAlignment="1">
      <alignment horizontal="right"/>
    </xf>
    <xf numFmtId="0" fontId="0" fillId="0" borderId="0" xfId="0" applyFont="1" applyAlignment="1">
      <alignment horizontal="left" indent="2"/>
    </xf>
    <xf numFmtId="0" fontId="0" fillId="11" borderId="0" xfId="0" applyFont="1" applyFill="1" applyAlignment="1">
      <alignment horizontal="left" indent="3"/>
    </xf>
    <xf numFmtId="0" fontId="0" fillId="0" borderId="0" xfId="0" applyFont="1" applyAlignment="1">
      <alignment horizontal="left" indent="3"/>
    </xf>
    <xf numFmtId="0" fontId="0" fillId="0" borderId="0" xfId="0" applyAlignment="1">
      <alignment wrapText="1"/>
    </xf>
    <xf numFmtId="0" fontId="0" fillId="0" borderId="0" xfId="0" applyFont="1" applyFill="1" applyAlignment="1">
      <alignment horizontal="left" indent="3"/>
    </xf>
    <xf numFmtId="0" fontId="0" fillId="11" borderId="2" xfId="0" applyFont="1" applyFill="1" applyBorder="1" applyAlignment="1">
      <alignment horizontal="left" indent="3"/>
    </xf>
    <xf numFmtId="0" fontId="0" fillId="0" borderId="3" xfId="0" applyBorder="1" applyAlignment="1">
      <alignment horizontal="center"/>
    </xf>
    <xf numFmtId="0" fontId="0" fillId="0" borderId="3" xfId="0" applyBorder="1" applyAlignment="1">
      <alignment horizontal="left" vertical="top" wrapText="1"/>
    </xf>
    <xf numFmtId="0" fontId="3" fillId="0" borderId="3" xfId="0" applyFont="1" applyBorder="1" applyAlignment="1">
      <alignment horizontal="left"/>
    </xf>
    <xf numFmtId="0" fontId="12" fillId="0" borderId="3" xfId="0" applyFont="1" applyBorder="1" applyAlignment="1">
      <alignment horizontal="left" vertical="top" wrapText="1"/>
    </xf>
    <xf numFmtId="0" fontId="21" fillId="0" borderId="3" xfId="0" applyFont="1" applyBorder="1" applyAlignment="1">
      <alignment horizontal="left" vertical="top" wrapText="1"/>
    </xf>
    <xf numFmtId="0" fontId="12" fillId="0" borderId="1" xfId="0" applyFont="1" applyBorder="1" applyAlignment="1">
      <alignment horizontal="left" vertical="top" wrapText="1"/>
    </xf>
    <xf numFmtId="0" fontId="3" fillId="6" borderId="4"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5" xfId="0" applyFont="1" applyFill="1" applyBorder="1" applyAlignment="1">
      <alignment horizontal="center" vertical="center"/>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 vertical="center"/>
    </xf>
  </cellXfs>
  <cellStyles count="8">
    <cellStyle name="Comma" xfId="3" builtinId="3"/>
    <cellStyle name="Normal" xfId="0" builtinId="0"/>
    <cellStyle name="Normal 2" xfId="5" xr:uid="{F081A51C-936F-4BDF-8CCF-47233DCC4783}"/>
    <cellStyle name="Normal 2 4" xfId="4" xr:uid="{6E721FA6-D6A5-4BEA-B78A-ED7E74009EA8}"/>
    <cellStyle name="Normal 3" xfId="6" xr:uid="{F3D627CB-97D1-449C-8697-55D0A6138E45}"/>
    <cellStyle name="Normal 4" xfId="7" xr:uid="{1408B71E-8718-44B4-A2B3-8F9F19F39480}"/>
    <cellStyle name="Normal 8" xfId="1" xr:uid="{00000000-0005-0000-0000-000002000000}"/>
    <cellStyle name="Percent" xfId="2" builtinId="5"/>
  </cellStyles>
  <dxfs count="0"/>
  <tableStyles count="0" defaultTableStyle="TableStyleMedium2" defaultPivotStyle="PivotStyleLight16"/>
  <colors>
    <mruColors>
      <color rgb="FF0000FF"/>
      <color rgb="FF66FF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Domestic</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STForecast'!$D$10:$J$10</c:f>
              <c:numCache>
                <c:formatCode>#,##0</c:formatCode>
                <c:ptCount val="7"/>
                <c:pt idx="0">
                  <c:v>909018</c:v>
                </c:pt>
                <c:pt idx="1">
                  <c:v>931593</c:v>
                </c:pt>
                <c:pt idx="2">
                  <c:v>951507</c:v>
                </c:pt>
                <c:pt idx="3">
                  <c:v>966589</c:v>
                </c:pt>
                <c:pt idx="4">
                  <c:v>980583</c:v>
                </c:pt>
                <c:pt idx="5">
                  <c:v>1001295.7999999999</c:v>
                </c:pt>
                <c:pt idx="6">
                  <c:v>1019108.3999999999</c:v>
                </c:pt>
              </c:numCache>
            </c:numRef>
          </c:val>
          <c:smooth val="0"/>
          <c:extLst>
            <c:ext xmlns:c16="http://schemas.microsoft.com/office/drawing/2014/chart" uri="{C3380CC4-5D6E-409C-BE32-E72D297353CC}">
              <c16:uniqueId val="{00000000-8CC9-4D7C-8F91-E58DDF700749}"/>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GS NonTOU</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STForecast'!$D$12:$J$12</c:f>
              <c:numCache>
                <c:formatCode>#,##0</c:formatCode>
                <c:ptCount val="7"/>
                <c:pt idx="0">
                  <c:v>76258</c:v>
                </c:pt>
                <c:pt idx="1">
                  <c:v>76428</c:v>
                </c:pt>
                <c:pt idx="2">
                  <c:v>80531</c:v>
                </c:pt>
                <c:pt idx="3">
                  <c:v>81508</c:v>
                </c:pt>
                <c:pt idx="4">
                  <c:v>81579</c:v>
                </c:pt>
                <c:pt idx="5">
                  <c:v>83977.4</c:v>
                </c:pt>
                <c:pt idx="6">
                  <c:v>85549.6</c:v>
                </c:pt>
              </c:numCache>
            </c:numRef>
          </c:val>
          <c:smooth val="0"/>
          <c:extLst>
            <c:ext xmlns:c16="http://schemas.microsoft.com/office/drawing/2014/chart" uri="{C3380CC4-5D6E-409C-BE32-E72D297353CC}">
              <c16:uniqueId val="{00000001-EEBB-43AC-A75A-53D7E9677AFE}"/>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min val="72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GS TOU</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STForecast'!$D$13:$J$13</c:f>
              <c:numCache>
                <c:formatCode>#,##0</c:formatCode>
                <c:ptCount val="7"/>
                <c:pt idx="0">
                  <c:v>2449</c:v>
                </c:pt>
                <c:pt idx="1">
                  <c:v>2653</c:v>
                </c:pt>
                <c:pt idx="2">
                  <c:v>368</c:v>
                </c:pt>
                <c:pt idx="3">
                  <c:v>49</c:v>
                </c:pt>
                <c:pt idx="4">
                  <c:v>54</c:v>
                </c:pt>
                <c:pt idx="5">
                  <c:v>-1103.6000000000004</c:v>
                </c:pt>
                <c:pt idx="6">
                  <c:v>-1843</c:v>
                </c:pt>
              </c:numCache>
            </c:numRef>
          </c:val>
          <c:smooth val="0"/>
          <c:extLst>
            <c:ext xmlns:c16="http://schemas.microsoft.com/office/drawing/2014/chart" uri="{C3380CC4-5D6E-409C-BE32-E72D297353CC}">
              <c16:uniqueId val="{00000001-E537-46C0-95DB-C335AF8DD6F6}"/>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GS NonTOU &amp; TOU</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STForecast'!$D$19:$J$19</c:f>
              <c:numCache>
                <c:formatCode>#,##0</c:formatCode>
                <c:ptCount val="7"/>
                <c:pt idx="0">
                  <c:v>78707</c:v>
                </c:pt>
                <c:pt idx="1">
                  <c:v>79081</c:v>
                </c:pt>
                <c:pt idx="2">
                  <c:v>80899</c:v>
                </c:pt>
                <c:pt idx="3">
                  <c:v>81557</c:v>
                </c:pt>
                <c:pt idx="4">
                  <c:v>82137.8</c:v>
                </c:pt>
                <c:pt idx="5">
                  <c:v>83277.64</c:v>
                </c:pt>
                <c:pt idx="6">
                  <c:v>84211.400000000009</c:v>
                </c:pt>
              </c:numCache>
            </c:numRef>
          </c:val>
          <c:smooth val="0"/>
          <c:extLst>
            <c:ext xmlns:c16="http://schemas.microsoft.com/office/drawing/2014/chart" uri="{C3380CC4-5D6E-409C-BE32-E72D297353CC}">
              <c16:uniqueId val="{00000001-B331-46AF-9911-A90FA25B5F68}"/>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HV</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STForecast'!$D$16:$J$16</c:f>
              <c:numCache>
                <c:formatCode>#,##0</c:formatCode>
                <c:ptCount val="7"/>
                <c:pt idx="0">
                  <c:v>250</c:v>
                </c:pt>
                <c:pt idx="1">
                  <c:v>255</c:v>
                </c:pt>
                <c:pt idx="2">
                  <c:v>253</c:v>
                </c:pt>
                <c:pt idx="3">
                  <c:v>259</c:v>
                </c:pt>
                <c:pt idx="4">
                  <c:v>264</c:v>
                </c:pt>
                <c:pt idx="5">
                  <c:v>265.8</c:v>
                </c:pt>
                <c:pt idx="6">
                  <c:v>269</c:v>
                </c:pt>
              </c:numCache>
            </c:numRef>
          </c:val>
          <c:smooth val="0"/>
          <c:extLst>
            <c:ext xmlns:c16="http://schemas.microsoft.com/office/drawing/2014/chart" uri="{C3380CC4-5D6E-409C-BE32-E72D297353CC}">
              <c16:uniqueId val="{00000001-C271-4A68-95AE-2FCD47FE80EB}"/>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LV</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STForecast'!$D$15:$J$15</c:f>
              <c:numCache>
                <c:formatCode>#,##0</c:formatCode>
                <c:ptCount val="7"/>
                <c:pt idx="0">
                  <c:v>5182</c:v>
                </c:pt>
                <c:pt idx="1">
                  <c:v>5328</c:v>
                </c:pt>
                <c:pt idx="2">
                  <c:v>5062</c:v>
                </c:pt>
                <c:pt idx="3">
                  <c:v>5459</c:v>
                </c:pt>
                <c:pt idx="4">
                  <c:v>5513</c:v>
                </c:pt>
                <c:pt idx="5">
                  <c:v>5608.4000000000005</c:v>
                </c:pt>
                <c:pt idx="6">
                  <c:v>5687.7000000000007</c:v>
                </c:pt>
              </c:numCache>
            </c:numRef>
          </c:val>
          <c:smooth val="0"/>
          <c:extLst>
            <c:ext xmlns:c16="http://schemas.microsoft.com/office/drawing/2014/chart" uri="{C3380CC4-5D6E-409C-BE32-E72D297353CC}">
              <c16:uniqueId val="{00000001-4514-44D6-BBA1-E03894BDFE81}"/>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Domestic</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STForecast'!$D$10:$J$10</c:f>
              <c:numCache>
                <c:formatCode>#,##0</c:formatCode>
                <c:ptCount val="7"/>
                <c:pt idx="0">
                  <c:v>909018</c:v>
                </c:pt>
                <c:pt idx="1">
                  <c:v>931593</c:v>
                </c:pt>
                <c:pt idx="2">
                  <c:v>951507</c:v>
                </c:pt>
                <c:pt idx="3">
                  <c:v>966589</c:v>
                </c:pt>
                <c:pt idx="4">
                  <c:v>980583</c:v>
                </c:pt>
                <c:pt idx="5">
                  <c:v>1001295.7999999999</c:v>
                </c:pt>
                <c:pt idx="6">
                  <c:v>1019108.3999999999</c:v>
                </c:pt>
              </c:numCache>
            </c:numRef>
          </c:val>
          <c:smooth val="0"/>
          <c:extLst>
            <c:ext xmlns:c16="http://schemas.microsoft.com/office/drawing/2014/chart" uri="{C3380CC4-5D6E-409C-BE32-E72D297353CC}">
              <c16:uniqueId val="{00000000-8CC9-4D7C-8F91-E58DDF700749}"/>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GS NonTOU</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STForecast'!$D$12:$J$12</c:f>
              <c:numCache>
                <c:formatCode>#,##0</c:formatCode>
                <c:ptCount val="7"/>
                <c:pt idx="0">
                  <c:v>76258</c:v>
                </c:pt>
                <c:pt idx="1">
                  <c:v>76428</c:v>
                </c:pt>
                <c:pt idx="2">
                  <c:v>80531</c:v>
                </c:pt>
                <c:pt idx="3">
                  <c:v>81508</c:v>
                </c:pt>
                <c:pt idx="4">
                  <c:v>81579</c:v>
                </c:pt>
                <c:pt idx="5">
                  <c:v>83977.4</c:v>
                </c:pt>
                <c:pt idx="6">
                  <c:v>85549.6</c:v>
                </c:pt>
              </c:numCache>
            </c:numRef>
          </c:val>
          <c:smooth val="0"/>
          <c:extLst>
            <c:ext xmlns:c16="http://schemas.microsoft.com/office/drawing/2014/chart" uri="{C3380CC4-5D6E-409C-BE32-E72D297353CC}">
              <c16:uniqueId val="{00000001-EEBB-43AC-A75A-53D7E9677AFE}"/>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min val="72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AU" sz="1000" b="1"/>
              <a:t>GS TOU</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rgbClr val="FF0000"/>
                </a:solidFill>
                <a:prstDash val="dash"/>
              </a:ln>
              <a:effectLst/>
            </c:spPr>
            <c:trendlineType val="linear"/>
            <c:dispRSqr val="0"/>
            <c:dispEq val="0"/>
          </c:trendline>
          <c:cat>
            <c:strRef>
              <c:f>'2. STForecast'!$D$9:$J$9</c:f>
              <c:strCache>
                <c:ptCount val="7"/>
                <c:pt idx="0">
                  <c:v>2017/18</c:v>
                </c:pt>
                <c:pt idx="1">
                  <c:v>2018/19</c:v>
                </c:pt>
                <c:pt idx="2">
                  <c:v>2019/20</c:v>
                </c:pt>
                <c:pt idx="3">
                  <c:v>2020/21</c:v>
                </c:pt>
                <c:pt idx="4">
                  <c:v>2021/22</c:v>
                </c:pt>
                <c:pt idx="5">
                  <c:v>2022/23</c:v>
                </c:pt>
                <c:pt idx="6">
                  <c:v>2023/24</c:v>
                </c:pt>
              </c:strCache>
            </c:strRef>
          </c:cat>
          <c:val>
            <c:numRef>
              <c:f>'2. STForecast'!$D$13:$J$13</c:f>
              <c:numCache>
                <c:formatCode>#,##0</c:formatCode>
                <c:ptCount val="7"/>
                <c:pt idx="0">
                  <c:v>2449</c:v>
                </c:pt>
                <c:pt idx="1">
                  <c:v>2653</c:v>
                </c:pt>
                <c:pt idx="2">
                  <c:v>368</c:v>
                </c:pt>
                <c:pt idx="3">
                  <c:v>49</c:v>
                </c:pt>
                <c:pt idx="4">
                  <c:v>54</c:v>
                </c:pt>
                <c:pt idx="5">
                  <c:v>-1103.6000000000004</c:v>
                </c:pt>
                <c:pt idx="6">
                  <c:v>-1843</c:v>
                </c:pt>
              </c:numCache>
            </c:numRef>
          </c:val>
          <c:smooth val="0"/>
          <c:extLst>
            <c:ext xmlns:c16="http://schemas.microsoft.com/office/drawing/2014/chart" uri="{C3380CC4-5D6E-409C-BE32-E72D297353CC}">
              <c16:uniqueId val="{00000001-E537-46C0-95DB-C335AF8DD6F6}"/>
            </c:ext>
          </c:extLst>
        </c:ser>
        <c:dLbls>
          <c:showLegendKey val="0"/>
          <c:showVal val="0"/>
          <c:showCatName val="0"/>
          <c:showSerName val="0"/>
          <c:showPercent val="0"/>
          <c:showBubbleSize val="0"/>
        </c:dLbls>
        <c:smooth val="0"/>
        <c:axId val="871444072"/>
        <c:axId val="313447688"/>
      </c:lineChart>
      <c:catAx>
        <c:axId val="87144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447688"/>
        <c:crosses val="autoZero"/>
        <c:auto val="1"/>
        <c:lblAlgn val="ctr"/>
        <c:lblOffset val="100"/>
        <c:noMultiLvlLbl val="0"/>
      </c:catAx>
      <c:valAx>
        <c:axId val="313447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444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32657</xdr:colOff>
      <xdr:row>26</xdr:row>
      <xdr:rowOff>483870</xdr:rowOff>
    </xdr:from>
    <xdr:to>
      <xdr:col>6</xdr:col>
      <xdr:colOff>252004</xdr:colOff>
      <xdr:row>35</xdr:row>
      <xdr:rowOff>103414</xdr:rowOff>
    </xdr:to>
    <xdr:graphicFrame macro="">
      <xdr:nvGraphicFramePr>
        <xdr:cNvPr id="5" name="Chart 4">
          <a:extLst>
            <a:ext uri="{FF2B5EF4-FFF2-40B4-BE49-F238E27FC236}">
              <a16:creationId xmlns:a16="http://schemas.microsoft.com/office/drawing/2014/main" id="{E972FD3D-4AD0-4CD9-8DBA-AE27B6CAF2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437636</xdr:colOff>
      <xdr:row>26</xdr:row>
      <xdr:rowOff>494454</xdr:rowOff>
    </xdr:from>
    <xdr:to>
      <xdr:col>10</xdr:col>
      <xdr:colOff>423485</xdr:colOff>
      <xdr:row>35</xdr:row>
      <xdr:rowOff>103414</xdr:rowOff>
    </xdr:to>
    <xdr:graphicFrame macro="">
      <xdr:nvGraphicFramePr>
        <xdr:cNvPr id="6" name="Chart 5">
          <a:extLst>
            <a:ext uri="{FF2B5EF4-FFF2-40B4-BE49-F238E27FC236}">
              <a16:creationId xmlns:a16="http://schemas.microsoft.com/office/drawing/2014/main" id="{305601CD-E247-4F37-99CB-DD2BC5A55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36</xdr:row>
      <xdr:rowOff>179614</xdr:rowOff>
    </xdr:from>
    <xdr:to>
      <xdr:col>6</xdr:col>
      <xdr:colOff>206284</xdr:colOff>
      <xdr:row>48</xdr:row>
      <xdr:rowOff>4354</xdr:rowOff>
    </xdr:to>
    <xdr:graphicFrame macro="">
      <xdr:nvGraphicFramePr>
        <xdr:cNvPr id="7" name="Chart 6">
          <a:extLst>
            <a:ext uri="{FF2B5EF4-FFF2-40B4-BE49-F238E27FC236}">
              <a16:creationId xmlns:a16="http://schemas.microsoft.com/office/drawing/2014/main" id="{590CDC2A-10B0-4436-BB61-52BDBC6F2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412801</xdr:colOff>
      <xdr:row>31</xdr:row>
      <xdr:rowOff>128814</xdr:rowOff>
    </xdr:from>
    <xdr:to>
      <xdr:col>10</xdr:col>
      <xdr:colOff>398650</xdr:colOff>
      <xdr:row>42</xdr:row>
      <xdr:rowOff>144054</xdr:rowOff>
    </xdr:to>
    <xdr:graphicFrame macro="">
      <xdr:nvGraphicFramePr>
        <xdr:cNvPr id="8" name="Chart 7">
          <a:extLst>
            <a:ext uri="{FF2B5EF4-FFF2-40B4-BE49-F238E27FC236}">
              <a16:creationId xmlns:a16="http://schemas.microsoft.com/office/drawing/2014/main" id="{135EBA5A-6F63-4C32-AE57-22DCB9380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445609</xdr:colOff>
      <xdr:row>43</xdr:row>
      <xdr:rowOff>105177</xdr:rowOff>
    </xdr:from>
    <xdr:to>
      <xdr:col>10</xdr:col>
      <xdr:colOff>431458</xdr:colOff>
      <xdr:row>54</xdr:row>
      <xdr:rowOff>119711</xdr:rowOff>
    </xdr:to>
    <xdr:graphicFrame macro="">
      <xdr:nvGraphicFramePr>
        <xdr:cNvPr id="9" name="Chart 8">
          <a:extLst>
            <a:ext uri="{FF2B5EF4-FFF2-40B4-BE49-F238E27FC236}">
              <a16:creationId xmlns:a16="http://schemas.microsoft.com/office/drawing/2014/main" id="{78A43551-D933-4A65-9E9C-6ADF57AD4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56445</xdr:colOff>
      <xdr:row>43</xdr:row>
      <xdr:rowOff>92477</xdr:rowOff>
    </xdr:from>
    <xdr:to>
      <xdr:col>6</xdr:col>
      <xdr:colOff>234154</xdr:colOff>
      <xdr:row>54</xdr:row>
      <xdr:rowOff>107717</xdr:rowOff>
    </xdr:to>
    <xdr:graphicFrame macro="">
      <xdr:nvGraphicFramePr>
        <xdr:cNvPr id="10" name="Chart 9">
          <a:extLst>
            <a:ext uri="{FF2B5EF4-FFF2-40B4-BE49-F238E27FC236}">
              <a16:creationId xmlns:a16="http://schemas.microsoft.com/office/drawing/2014/main" id="{6CAFA8AA-B5FD-4AE7-90FD-3A4B8DC216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21</xdr:row>
      <xdr:rowOff>76201</xdr:rowOff>
    </xdr:from>
    <xdr:to>
      <xdr:col>10</xdr:col>
      <xdr:colOff>423333</xdr:colOff>
      <xdr:row>24</xdr:row>
      <xdr:rowOff>76201</xdr:rowOff>
    </xdr:to>
    <xdr:sp macro="" textlink="">
      <xdr:nvSpPr>
        <xdr:cNvPr id="2" name="TextBox 1">
          <a:extLst>
            <a:ext uri="{FF2B5EF4-FFF2-40B4-BE49-F238E27FC236}">
              <a16:creationId xmlns:a16="http://schemas.microsoft.com/office/drawing/2014/main" id="{AD29A540-75A9-4134-8946-528105735516}"/>
            </a:ext>
          </a:extLst>
        </xdr:cNvPr>
        <xdr:cNvSpPr txBox="1"/>
      </xdr:nvSpPr>
      <xdr:spPr>
        <a:xfrm>
          <a:off x="3136900" y="4152901"/>
          <a:ext cx="5960533"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Notes:</a:t>
          </a:r>
        </a:p>
        <a:p>
          <a:r>
            <a:rPr lang="en-AU" sz="1100"/>
            <a:t>Forecasting Steps: (1) Upload historical data (2) Forecast</a:t>
          </a:r>
          <a:r>
            <a:rPr lang="en-AU" sz="1100" baseline="0"/>
            <a:t> for next two years based on five year linear trend (3) Estimate annual growth rates (4) Review and revise annual growth rates if needed, looking at latest information available (5) Revise forecast applying the revised annual growth rates (6) Allocate annual forecasts across the months evenly.</a:t>
          </a:r>
          <a:endParaRPr lang="en-AU" sz="1100"/>
        </a:p>
        <a:p>
          <a:endParaRPr lang="en-AU" sz="1100"/>
        </a:p>
      </xdr:txBody>
    </xdr:sp>
    <xdr:clientData/>
  </xdr:twoCellAnchor>
  <xdr:twoCellAnchor>
    <xdr:from>
      <xdr:col>2</xdr:col>
      <xdr:colOff>110269</xdr:colOff>
      <xdr:row>25</xdr:row>
      <xdr:rowOff>187537</xdr:rowOff>
    </xdr:from>
    <xdr:to>
      <xdr:col>6</xdr:col>
      <xdr:colOff>329616</xdr:colOff>
      <xdr:row>30</xdr:row>
      <xdr:rowOff>4636</xdr:rowOff>
    </xdr:to>
    <xdr:graphicFrame macro="">
      <xdr:nvGraphicFramePr>
        <xdr:cNvPr id="11" name="Chart 10">
          <a:extLst>
            <a:ext uri="{FF2B5EF4-FFF2-40B4-BE49-F238E27FC236}">
              <a16:creationId xmlns:a16="http://schemas.microsoft.com/office/drawing/2014/main" id="{A0756619-0830-4D73-9F89-98558842AA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515248</xdr:colOff>
      <xdr:row>25</xdr:row>
      <xdr:rowOff>198121</xdr:rowOff>
    </xdr:from>
    <xdr:to>
      <xdr:col>10</xdr:col>
      <xdr:colOff>501097</xdr:colOff>
      <xdr:row>30</xdr:row>
      <xdr:rowOff>4636</xdr:rowOff>
    </xdr:to>
    <xdr:graphicFrame macro="">
      <xdr:nvGraphicFramePr>
        <xdr:cNvPr id="12" name="Chart 11">
          <a:extLst>
            <a:ext uri="{FF2B5EF4-FFF2-40B4-BE49-F238E27FC236}">
              <a16:creationId xmlns:a16="http://schemas.microsoft.com/office/drawing/2014/main" id="{ACDF6568-65EF-4F3F-8E14-101746FD39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77612</xdr:colOff>
      <xdr:row>31</xdr:row>
      <xdr:rowOff>80837</xdr:rowOff>
    </xdr:from>
    <xdr:to>
      <xdr:col>6</xdr:col>
      <xdr:colOff>283896</xdr:colOff>
      <xdr:row>42</xdr:row>
      <xdr:rowOff>89021</xdr:rowOff>
    </xdr:to>
    <xdr:graphicFrame macro="">
      <xdr:nvGraphicFramePr>
        <xdr:cNvPr id="13" name="Chart 12">
          <a:extLst>
            <a:ext uri="{FF2B5EF4-FFF2-40B4-BE49-F238E27FC236}">
              <a16:creationId xmlns:a16="http://schemas.microsoft.com/office/drawing/2014/main" id="{D32AF574-4851-493E-A1A5-B62F4080D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9B1F-5D4B-4B2F-B349-6E5118239EF4}">
  <dimension ref="B2:M33"/>
  <sheetViews>
    <sheetView tabSelected="1" zoomScale="90" zoomScaleNormal="90" workbookViewId="0">
      <selection activeCell="B3" sqref="B3"/>
    </sheetView>
  </sheetViews>
  <sheetFormatPr defaultRowHeight="15" x14ac:dyDescent="0.25"/>
  <cols>
    <col min="2" max="2" width="31.140625" bestFit="1" customWidth="1"/>
    <col min="3" max="13" width="9.5703125" customWidth="1"/>
  </cols>
  <sheetData>
    <row r="2" spans="2:13" ht="18.75" x14ac:dyDescent="0.3">
      <c r="B2" s="85" t="s">
        <v>86</v>
      </c>
    </row>
    <row r="5" spans="2:13" x14ac:dyDescent="0.25">
      <c r="B5" s="93" t="s">
        <v>66</v>
      </c>
      <c r="C5" s="93" t="s">
        <v>17</v>
      </c>
      <c r="D5" s="93" t="s">
        <v>18</v>
      </c>
      <c r="E5" s="93" t="s">
        <v>19</v>
      </c>
      <c r="F5" s="93" t="s">
        <v>20</v>
      </c>
      <c r="G5" s="93" t="s">
        <v>21</v>
      </c>
      <c r="H5" s="93" t="s">
        <v>14</v>
      </c>
      <c r="I5" s="93" t="s">
        <v>22</v>
      </c>
      <c r="J5" s="93" t="s">
        <v>50</v>
      </c>
      <c r="K5" s="93" t="s">
        <v>51</v>
      </c>
      <c r="L5" s="93" t="s">
        <v>56</v>
      </c>
      <c r="M5" s="93" t="s">
        <v>59</v>
      </c>
    </row>
    <row r="6" spans="2:13" x14ac:dyDescent="0.25">
      <c r="B6" s="9" t="s">
        <v>26</v>
      </c>
      <c r="C6" s="15">
        <f>+'3. Final Forecast'!AB59</f>
        <v>1328023.3005713904</v>
      </c>
      <c r="D6" s="15">
        <f>+'3. Final Forecast'!AC59</f>
        <v>1343915.9404542281</v>
      </c>
      <c r="E6" s="15">
        <f>+'3. Final Forecast'!AD59</f>
        <v>1364587.250667973</v>
      </c>
      <c r="F6" s="15">
        <f>+'3. Final Forecast'!AE59</f>
        <v>1383373.9129984186</v>
      </c>
      <c r="G6" s="15">
        <f>+'3. Final Forecast'!AF59</f>
        <v>1402753.7066511742</v>
      </c>
      <c r="H6" s="15">
        <f>+'3. Final Forecast'!AG59</f>
        <v>1422786.1848200052</v>
      </c>
      <c r="I6" s="15">
        <f>+'3. Final Forecast'!AH59</f>
        <v>1443465.3705265468</v>
      </c>
      <c r="J6" s="15">
        <f>+'3. Final Forecast'!AI59</f>
        <v>1464717.8123308064</v>
      </c>
      <c r="K6" s="15">
        <f>+'3. Final Forecast'!AJ59</f>
        <v>1486136.5239159898</v>
      </c>
      <c r="L6" s="15">
        <f>+'3. Final Forecast'!AK59</f>
        <v>1506866.4033483549</v>
      </c>
      <c r="M6" s="15">
        <f>+'3. Final Forecast'!AL59</f>
        <v>1526906.7545690758</v>
      </c>
    </row>
    <row r="7" spans="2:13" x14ac:dyDescent="0.25">
      <c r="B7" s="3" t="s">
        <v>2</v>
      </c>
      <c r="C7" s="15">
        <f>+'3. Final Forecast'!AB60</f>
        <v>998037.70057139033</v>
      </c>
      <c r="D7" s="15">
        <f>+'3. Final Forecast'!AC60</f>
        <v>1015792.3404542282</v>
      </c>
      <c r="E7" s="15">
        <f>+'3. Final Forecast'!AD60</f>
        <v>1037994.4119776898</v>
      </c>
      <c r="F7" s="15">
        <f>+'3. Final Forecast'!AE60</f>
        <v>1058304.6943144309</v>
      </c>
      <c r="G7" s="15">
        <f>+'3. Final Forecast'!AF60</f>
        <v>1079200.9999856495</v>
      </c>
      <c r="H7" s="15">
        <f>+'3. Final Forecast'!AG60</f>
        <v>1100742.915345276</v>
      </c>
      <c r="I7" s="15">
        <f>+'3. Final Forecast'!AH60</f>
        <v>1122924.4964204123</v>
      </c>
      <c r="J7" s="15">
        <f>+'3. Final Forecast'!AI60</f>
        <v>1145672.3246225552</v>
      </c>
      <c r="K7" s="15">
        <f>+'3. Final Forecast'!AJ60</f>
        <v>1168579.4463331411</v>
      </c>
      <c r="L7" s="15">
        <f>+'3. Final Forecast'!AK60</f>
        <v>1190790.792164115</v>
      </c>
      <c r="M7" s="15">
        <f>+'3. Final Forecast'!AL60</f>
        <v>1212305.698450506</v>
      </c>
    </row>
    <row r="8" spans="2:13" x14ac:dyDescent="0.25">
      <c r="B8" s="3" t="s">
        <v>5</v>
      </c>
      <c r="C8" s="15">
        <f>+'3. Final Forecast'!AB61</f>
        <v>329985.60000000009</v>
      </c>
      <c r="D8" s="15">
        <f>+'3. Final Forecast'!AC61</f>
        <v>328123.59999999986</v>
      </c>
      <c r="E8" s="15">
        <f>+'3. Final Forecast'!AD61</f>
        <v>326592.83869028307</v>
      </c>
      <c r="F8" s="15">
        <f>+'3. Final Forecast'!AE61</f>
        <v>325069.21868398768</v>
      </c>
      <c r="G8" s="15">
        <f>+'3. Final Forecast'!AF61</f>
        <v>323552.70666552475</v>
      </c>
      <c r="H8" s="15">
        <f>+'3. Final Forecast'!AG61</f>
        <v>322043.26947472914</v>
      </c>
      <c r="I8" s="15">
        <f>+'3. Final Forecast'!AH61</f>
        <v>320540.87410613446</v>
      </c>
      <c r="J8" s="15">
        <f>+'3. Final Forecast'!AI61</f>
        <v>319045.48770825122</v>
      </c>
      <c r="K8" s="15">
        <f>+'3. Final Forecast'!AJ61</f>
        <v>317557.07758284872</v>
      </c>
      <c r="L8" s="15">
        <f>+'3. Final Forecast'!AK61</f>
        <v>316075.61118423991</v>
      </c>
      <c r="M8" s="15">
        <f>+'3. Final Forecast'!AL61</f>
        <v>314601.05611856974</v>
      </c>
    </row>
    <row r="9" spans="2:13" x14ac:dyDescent="0.25">
      <c r="B9" s="9" t="s">
        <v>23</v>
      </c>
      <c r="C9" s="15">
        <f>+'3. Final Forecast'!AB62</f>
        <v>88746.085438860115</v>
      </c>
      <c r="D9" s="15">
        <f>+'3. Final Forecast'!AC62</f>
        <v>89683.592881474731</v>
      </c>
      <c r="E9" s="15">
        <f>+'3. Final Forecast'!AD62</f>
        <v>91700.990838161306</v>
      </c>
      <c r="F9" s="15">
        <f>+'3. Final Forecast'!AE62</f>
        <v>94394.697374879004</v>
      </c>
      <c r="G9" s="15">
        <f>+'3. Final Forecast'!AF62</f>
        <v>96406.47720421094</v>
      </c>
      <c r="H9" s="15">
        <f>+'3. Final Forecast'!AG62</f>
        <v>98591.071797652403</v>
      </c>
      <c r="I9" s="15">
        <f>+'3. Final Forecast'!AH62</f>
        <v>100731.95201073107</v>
      </c>
      <c r="J9" s="15">
        <f>+'3. Final Forecast'!AI62</f>
        <v>103377.21661829425</v>
      </c>
      <c r="K9" s="15">
        <f>+'3. Final Forecast'!AJ62</f>
        <v>105646.27264916911</v>
      </c>
      <c r="L9" s="15">
        <f>+'3. Final Forecast'!AK62</f>
        <v>107672.41819123461</v>
      </c>
      <c r="M9" s="15">
        <f>+'3. Final Forecast'!AL62</f>
        <v>109449.3655905479</v>
      </c>
    </row>
    <row r="10" spans="2:13" x14ac:dyDescent="0.25">
      <c r="B10" s="3" t="s">
        <v>98</v>
      </c>
      <c r="C10" s="15">
        <f>+'3. Final Forecast'!AB63</f>
        <v>82765.085438860115</v>
      </c>
      <c r="D10" s="15">
        <f>+'3. Final Forecast'!AC63</f>
        <v>83692.492881474725</v>
      </c>
      <c r="E10" s="15">
        <f>+'3. Final Forecast'!AD63</f>
        <v>85709.8908381613</v>
      </c>
      <c r="F10" s="15">
        <f>+'3. Final Forecast'!AE63</f>
        <v>88403.597374878998</v>
      </c>
      <c r="G10" s="15">
        <f>+'3. Final Forecast'!AF63</f>
        <v>90415.377204210934</v>
      </c>
      <c r="H10" s="15">
        <f>+'3. Final Forecast'!AG63</f>
        <v>92599.971797652397</v>
      </c>
      <c r="I10" s="15">
        <f>+'3. Final Forecast'!AH63</f>
        <v>94740.852010731061</v>
      </c>
      <c r="J10" s="15">
        <f>+'3. Final Forecast'!AI63</f>
        <v>97386.11661829424</v>
      </c>
      <c r="K10" s="15">
        <f>+'3. Final Forecast'!AJ63</f>
        <v>99655.172649169108</v>
      </c>
      <c r="L10" s="15">
        <f>+'3. Final Forecast'!AK63</f>
        <v>101681.3181912346</v>
      </c>
      <c r="M10" s="15">
        <f>+'3. Final Forecast'!AL63</f>
        <v>103458.26559054789</v>
      </c>
    </row>
    <row r="11" spans="2:13" x14ac:dyDescent="0.25">
      <c r="B11" s="3" t="s">
        <v>12</v>
      </c>
      <c r="C11" s="15">
        <f>+'3. Final Forecast'!AB64</f>
        <v>5981</v>
      </c>
      <c r="D11" s="15">
        <f>+'3. Final Forecast'!AC64</f>
        <v>5991.1000000000058</v>
      </c>
      <c r="E11" s="15">
        <f>+'3. Final Forecast'!AD64</f>
        <v>5991.1000000000058</v>
      </c>
      <c r="F11" s="15">
        <f>+'3. Final Forecast'!AE64</f>
        <v>5991.1000000000058</v>
      </c>
      <c r="G11" s="15">
        <f>+'3. Final Forecast'!AF64</f>
        <v>5991.1000000000058</v>
      </c>
      <c r="H11" s="15">
        <f>+'3. Final Forecast'!AG64</f>
        <v>5991.1000000000058</v>
      </c>
      <c r="I11" s="15">
        <f>+'3. Final Forecast'!AH64</f>
        <v>5991.1000000000058</v>
      </c>
      <c r="J11" s="15">
        <f>+'3. Final Forecast'!AI64</f>
        <v>5991.1000000000058</v>
      </c>
      <c r="K11" s="15">
        <f>+'3. Final Forecast'!AJ64</f>
        <v>5991.1000000000058</v>
      </c>
      <c r="L11" s="15">
        <f>+'3. Final Forecast'!AK64</f>
        <v>5991.1000000000058</v>
      </c>
      <c r="M11" s="15">
        <f>+'3. Final Forecast'!AL64</f>
        <v>5991.1000000000058</v>
      </c>
    </row>
    <row r="12" spans="2:13" x14ac:dyDescent="0.25">
      <c r="B12" s="9" t="s">
        <v>27</v>
      </c>
      <c r="C12" s="15">
        <f>+'3. Final Forecast'!AB65</f>
        <v>5965.5999999999967</v>
      </c>
      <c r="D12" s="15">
        <f>+'3. Final Forecast'!AC65</f>
        <v>6048.9000000000005</v>
      </c>
      <c r="E12" s="15">
        <f>+'3. Final Forecast'!AD65</f>
        <v>6193.8373627417322</v>
      </c>
      <c r="F12" s="15">
        <f>+'3. Final Forecast'!AE65</f>
        <v>6387.3632459904975</v>
      </c>
      <c r="G12" s="15">
        <f>+'3. Final Forecast'!AF65</f>
        <v>6531.8969815947912</v>
      </c>
      <c r="H12" s="15">
        <f>+'3. Final Forecast'!AG65</f>
        <v>6688.8463717653294</v>
      </c>
      <c r="I12" s="15">
        <f>+'3. Final Forecast'!AH65</f>
        <v>6842.655158475518</v>
      </c>
      <c r="J12" s="15">
        <f>+'3. Final Forecast'!AI65</f>
        <v>7032.7007935984711</v>
      </c>
      <c r="K12" s="15">
        <f>+'3. Final Forecast'!AJ65</f>
        <v>7195.7182071624102</v>
      </c>
      <c r="L12" s="15">
        <f>+'3. Final Forecast'!AK65</f>
        <v>7341.2840289302721</v>
      </c>
      <c r="M12" s="15">
        <f>+'3. Final Forecast'!AL65</f>
        <v>7468.9465304875976</v>
      </c>
    </row>
    <row r="13" spans="2:13" x14ac:dyDescent="0.25">
      <c r="B13" s="3" t="s">
        <v>8</v>
      </c>
      <c r="C13" s="15">
        <f>+'3. Final Forecast'!AB66</f>
        <v>5608.3999999999978</v>
      </c>
      <c r="D13" s="15">
        <f>+'3. Final Forecast'!AC66</f>
        <v>5687.7000000000007</v>
      </c>
      <c r="E13" s="15">
        <f>+'3. Final Forecast'!AD66</f>
        <v>5824.8898746968907</v>
      </c>
      <c r="F13" s="15">
        <f>+'3. Final Forecast'!AE66</f>
        <v>6008.0710170281</v>
      </c>
      <c r="G13" s="15">
        <f>+'3. Final Forecast'!AF66</f>
        <v>6144.8788400899821</v>
      </c>
      <c r="H13" s="15">
        <f>+'3. Final Forecast'!AG66</f>
        <v>6293.4386507829495</v>
      </c>
      <c r="I13" s="15">
        <f>+'3. Final Forecast'!AH66</f>
        <v>6439.0257359685138</v>
      </c>
      <c r="J13" s="15">
        <f>+'3. Final Forecast'!AI66</f>
        <v>6618.9126635074672</v>
      </c>
      <c r="K13" s="15">
        <f>+'3. Final Forecast'!AJ66</f>
        <v>6773.2161372094124</v>
      </c>
      <c r="L13" s="15">
        <f>+'3. Final Forecast'!AK66</f>
        <v>6911.0008772565207</v>
      </c>
      <c r="M13" s="15">
        <f>+'3. Final Forecast'!AL66</f>
        <v>7031.8393019445002</v>
      </c>
    </row>
    <row r="14" spans="2:13" x14ac:dyDescent="0.25">
      <c r="B14" s="3" t="s">
        <v>9</v>
      </c>
      <c r="C14" s="15">
        <f>+'3. Final Forecast'!AB67</f>
        <v>275.79999999999973</v>
      </c>
      <c r="D14" s="15">
        <f>+'3. Final Forecast'!AC67</f>
        <v>279.00000000000023</v>
      </c>
      <c r="E14" s="15">
        <f>+'3. Final Forecast'!AD67</f>
        <v>285.48840063531213</v>
      </c>
      <c r="F14" s="15">
        <f>+'3. Final Forecast'!AE67</f>
        <v>294.15196012106122</v>
      </c>
      <c r="G14" s="15">
        <f>+'3. Final Forecast'!AF67</f>
        <v>300.62229160894668</v>
      </c>
      <c r="H14" s="15">
        <f>+'3. Final Forecast'!AG67</f>
        <v>307.64843382397356</v>
      </c>
      <c r="I14" s="15">
        <f>+'3. Final Forecast'!AH67</f>
        <v>314.53398086670029</v>
      </c>
      <c r="J14" s="15">
        <f>+'3. Final Forecast'!AI67</f>
        <v>323.0417403315065</v>
      </c>
      <c r="K14" s="15">
        <f>+'3. Final Forecast'!AJ67</f>
        <v>330.33952931929127</v>
      </c>
      <c r="L14" s="15">
        <f>+'3. Final Forecast'!AK67</f>
        <v>336.8560641352401</v>
      </c>
      <c r="M14" s="15">
        <f>+'3. Final Forecast'!AL67</f>
        <v>342.57112228547072</v>
      </c>
    </row>
    <row r="15" spans="2:13" x14ac:dyDescent="0.25">
      <c r="B15" s="3" t="s">
        <v>10</v>
      </c>
      <c r="C15" s="15">
        <f>+'3. Final Forecast'!AB68</f>
        <v>75.399999999999977</v>
      </c>
      <c r="D15" s="15">
        <f>+'3. Final Forecast'!AC68</f>
        <v>76.200000000000017</v>
      </c>
      <c r="E15" s="15">
        <f>+'3. Final Forecast'!AD68</f>
        <v>77.459087409528934</v>
      </c>
      <c r="F15" s="15">
        <f>+'3. Final Forecast'!AE68</f>
        <v>79.140268841336024</v>
      </c>
      <c r="G15" s="15">
        <f>+'3. Final Forecast'!AF68</f>
        <v>80.395849895862483</v>
      </c>
      <c r="H15" s="15">
        <f>+'3. Final Forecast'!AG68</f>
        <v>81.759287158406735</v>
      </c>
      <c r="I15" s="15">
        <f>+'3. Final Forecast'!AH68</f>
        <v>83.095441640303903</v>
      </c>
      <c r="J15" s="15">
        <f>+'3. Final Forecast'!AI68</f>
        <v>84.746389759496779</v>
      </c>
      <c r="K15" s="15">
        <f>+'3. Final Forecast'!AJ68</f>
        <v>86.1625406337063</v>
      </c>
      <c r="L15" s="15">
        <f>+'3. Final Forecast'!AK68</f>
        <v>87.427087538511245</v>
      </c>
      <c r="M15" s="15">
        <f>+'3. Final Forecast'!AL68</f>
        <v>88.536106257626628</v>
      </c>
    </row>
    <row r="16" spans="2:13" x14ac:dyDescent="0.25">
      <c r="B16" s="3" t="s">
        <v>11</v>
      </c>
      <c r="C16" s="15">
        <f>+'3. Final Forecast'!AB69</f>
        <v>6</v>
      </c>
      <c r="D16" s="15">
        <f>+'3. Final Forecast'!AC69</f>
        <v>6</v>
      </c>
      <c r="E16" s="15">
        <f>+'3. Final Forecast'!AD69</f>
        <v>6</v>
      </c>
      <c r="F16" s="15">
        <f>+'3. Final Forecast'!AE69</f>
        <v>6</v>
      </c>
      <c r="G16" s="15">
        <f>+'3. Final Forecast'!AF69</f>
        <v>6</v>
      </c>
      <c r="H16" s="15">
        <f>+'3. Final Forecast'!AG69</f>
        <v>6</v>
      </c>
      <c r="I16" s="15">
        <f>+'3. Final Forecast'!AH69</f>
        <v>6</v>
      </c>
      <c r="J16" s="15">
        <f>+'3. Final Forecast'!AI69</f>
        <v>6</v>
      </c>
      <c r="K16" s="15">
        <f>+'3. Final Forecast'!AJ69</f>
        <v>6</v>
      </c>
      <c r="L16" s="15">
        <f>+'3. Final Forecast'!AK69</f>
        <v>6</v>
      </c>
      <c r="M16" s="15">
        <f>+'3. Final Forecast'!AL69</f>
        <v>6</v>
      </c>
    </row>
    <row r="17" spans="2:13" x14ac:dyDescent="0.25">
      <c r="B17" s="80" t="s">
        <v>13</v>
      </c>
      <c r="C17" s="81">
        <f>+'3. Final Forecast'!AB70</f>
        <v>1092749.3860102505</v>
      </c>
      <c r="D17" s="81">
        <f>+'3. Final Forecast'!AC70</f>
        <v>1111524.8333357028</v>
      </c>
      <c r="E17" s="81">
        <f>+'3. Final Forecast'!AD70</f>
        <v>1135889.240178593</v>
      </c>
      <c r="F17" s="81">
        <f>+'3. Final Forecast'!AE70</f>
        <v>1159086.7549353004</v>
      </c>
      <c r="G17" s="81">
        <f>+'3. Final Forecast'!AF70</f>
        <v>1182139.3741714552</v>
      </c>
      <c r="H17" s="81">
        <f>+'3. Final Forecast'!AG70</f>
        <v>1206022.8335146937</v>
      </c>
      <c r="I17" s="81">
        <f>+'3. Final Forecast'!AH70</f>
        <v>1230499.1035896188</v>
      </c>
      <c r="J17" s="81">
        <f>+'3. Final Forecast'!AI70</f>
        <v>1256082.2420344481</v>
      </c>
      <c r="K17" s="81">
        <f>+'3. Final Forecast'!AJ70</f>
        <v>1281421.4371894726</v>
      </c>
      <c r="L17" s="81">
        <f>+'3. Final Forecast'!AK70</f>
        <v>1305804.4943842799</v>
      </c>
      <c r="M17" s="81">
        <f>+'3. Final Forecast'!AL70</f>
        <v>1329224.0105715415</v>
      </c>
    </row>
    <row r="19" spans="2:13" x14ac:dyDescent="0.25">
      <c r="C19" s="15"/>
      <c r="D19" s="15"/>
      <c r="E19" s="15"/>
      <c r="F19" s="15"/>
      <c r="G19" s="15"/>
      <c r="H19" s="15"/>
      <c r="I19" s="15"/>
      <c r="J19" s="15"/>
      <c r="K19" s="15"/>
      <c r="L19" s="15"/>
      <c r="M19" s="15"/>
    </row>
    <row r="20" spans="2:13" x14ac:dyDescent="0.25">
      <c r="C20" s="15"/>
      <c r="D20" s="15"/>
      <c r="E20" s="15"/>
      <c r="F20" s="15"/>
      <c r="G20" s="15"/>
      <c r="H20" s="15"/>
      <c r="I20" s="15"/>
      <c r="J20" s="15"/>
      <c r="K20" s="15"/>
      <c r="L20" s="15"/>
      <c r="M20" s="15"/>
    </row>
    <row r="21" spans="2:13" x14ac:dyDescent="0.25">
      <c r="C21" s="15"/>
      <c r="D21" s="15"/>
      <c r="E21" s="15"/>
      <c r="F21" s="15"/>
      <c r="G21" s="15"/>
      <c r="H21" s="15"/>
      <c r="I21" s="15"/>
      <c r="J21" s="15"/>
      <c r="K21" s="15"/>
      <c r="L21" s="15"/>
      <c r="M21" s="15"/>
    </row>
    <row r="22" spans="2:13" x14ac:dyDescent="0.25">
      <c r="C22" s="30"/>
      <c r="D22" s="30"/>
      <c r="E22" s="30"/>
      <c r="F22" s="30"/>
      <c r="G22" s="30"/>
      <c r="H22" s="30"/>
      <c r="I22" s="30"/>
      <c r="J22" s="30"/>
      <c r="K22" s="30"/>
      <c r="L22" s="30"/>
      <c r="M22" s="30"/>
    </row>
    <row r="23" spans="2:13" x14ac:dyDescent="0.25">
      <c r="C23" s="30"/>
      <c r="D23" s="30"/>
      <c r="E23" s="30"/>
      <c r="F23" s="30"/>
      <c r="G23" s="30"/>
      <c r="H23" s="30"/>
      <c r="I23" s="30"/>
      <c r="J23" s="30"/>
      <c r="K23" s="30"/>
      <c r="L23" s="30"/>
      <c r="M23" s="30"/>
    </row>
    <row r="24" spans="2:13" x14ac:dyDescent="0.25">
      <c r="C24" s="30"/>
      <c r="D24" s="30"/>
      <c r="E24" s="30"/>
      <c r="F24" s="30"/>
      <c r="G24" s="30"/>
      <c r="H24" s="30"/>
      <c r="I24" s="30"/>
      <c r="J24" s="30"/>
      <c r="K24" s="30"/>
      <c r="L24" s="30"/>
      <c r="M24" s="30"/>
    </row>
    <row r="25" spans="2:13" x14ac:dyDescent="0.25">
      <c r="C25" s="30"/>
      <c r="D25" s="30"/>
      <c r="E25" s="30"/>
      <c r="F25" s="30"/>
      <c r="G25" s="30"/>
      <c r="H25" s="30"/>
      <c r="I25" s="30"/>
      <c r="J25" s="30"/>
      <c r="K25" s="30"/>
      <c r="L25" s="30"/>
      <c r="M25" s="30"/>
    </row>
    <row r="26" spans="2:13" x14ac:dyDescent="0.25">
      <c r="C26" s="30"/>
      <c r="D26" s="30"/>
      <c r="E26" s="30"/>
      <c r="F26" s="30"/>
      <c r="G26" s="30"/>
      <c r="H26" s="30"/>
      <c r="I26" s="30"/>
      <c r="J26" s="30"/>
      <c r="K26" s="30"/>
      <c r="L26" s="30"/>
      <c r="M26" s="30"/>
    </row>
    <row r="27" spans="2:13" x14ac:dyDescent="0.25">
      <c r="C27" s="30"/>
      <c r="D27" s="30"/>
      <c r="E27" s="30"/>
      <c r="F27" s="30"/>
      <c r="G27" s="30"/>
      <c r="H27" s="30"/>
      <c r="I27" s="30"/>
      <c r="J27" s="30"/>
      <c r="K27" s="30"/>
      <c r="L27" s="30"/>
      <c r="M27" s="30"/>
    </row>
    <row r="28" spans="2:13" x14ac:dyDescent="0.25">
      <c r="C28" s="30"/>
      <c r="D28" s="30"/>
      <c r="E28" s="30"/>
      <c r="F28" s="30"/>
      <c r="G28" s="30"/>
      <c r="H28" s="30"/>
      <c r="I28" s="30"/>
      <c r="J28" s="30"/>
      <c r="K28" s="30"/>
      <c r="L28" s="30"/>
      <c r="M28" s="30"/>
    </row>
    <row r="29" spans="2:13" x14ac:dyDescent="0.25">
      <c r="C29" s="30"/>
      <c r="D29" s="30"/>
      <c r="E29" s="30"/>
      <c r="F29" s="30"/>
      <c r="G29" s="30"/>
      <c r="H29" s="30"/>
      <c r="I29" s="30"/>
      <c r="J29" s="30"/>
      <c r="K29" s="30"/>
      <c r="L29" s="30"/>
      <c r="M29" s="30"/>
    </row>
    <row r="30" spans="2:13" x14ac:dyDescent="0.25">
      <c r="C30" s="30"/>
      <c r="D30" s="30"/>
      <c r="E30" s="30"/>
      <c r="F30" s="30"/>
      <c r="G30" s="30"/>
      <c r="H30" s="30"/>
      <c r="I30" s="30"/>
      <c r="J30" s="30"/>
      <c r="K30" s="30"/>
      <c r="L30" s="30"/>
      <c r="M30" s="30"/>
    </row>
    <row r="31" spans="2:13" x14ac:dyDescent="0.25">
      <c r="C31" s="30"/>
      <c r="D31" s="30"/>
      <c r="E31" s="30"/>
      <c r="F31" s="30"/>
      <c r="G31" s="30"/>
      <c r="H31" s="30"/>
      <c r="I31" s="30"/>
      <c r="J31" s="30"/>
      <c r="K31" s="30"/>
      <c r="L31" s="30"/>
      <c r="M31" s="30"/>
    </row>
    <row r="32" spans="2:13" x14ac:dyDescent="0.25">
      <c r="C32" s="5"/>
      <c r="D32" s="5"/>
      <c r="E32" s="5"/>
      <c r="F32" s="5"/>
      <c r="G32" s="5"/>
      <c r="H32" s="5"/>
      <c r="I32" s="5"/>
      <c r="J32" s="5"/>
      <c r="K32" s="5"/>
      <c r="L32" s="5"/>
      <c r="M32" s="5"/>
    </row>
    <row r="33" spans="3:13" x14ac:dyDescent="0.25">
      <c r="C33" s="30"/>
      <c r="D33" s="5"/>
      <c r="E33" s="5"/>
      <c r="F33" s="5"/>
      <c r="G33" s="5"/>
      <c r="H33" s="5"/>
      <c r="I33" s="5"/>
      <c r="J33" s="5"/>
      <c r="K33" s="5"/>
      <c r="L33" s="5"/>
      <c r="M33"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33"/>
  <sheetViews>
    <sheetView zoomScale="90" zoomScaleNormal="90" workbookViewId="0">
      <selection activeCell="N6" sqref="N6"/>
    </sheetView>
  </sheetViews>
  <sheetFormatPr defaultRowHeight="15" x14ac:dyDescent="0.25"/>
  <cols>
    <col min="2" max="2" width="35.28515625" customWidth="1"/>
    <col min="3" max="3" width="14" customWidth="1"/>
  </cols>
  <sheetData>
    <row r="2" spans="1:15" x14ac:dyDescent="0.25">
      <c r="D2" s="62"/>
      <c r="E2" s="62"/>
      <c r="F2" s="62"/>
      <c r="G2" s="62"/>
      <c r="H2" s="62"/>
      <c r="I2" s="62"/>
      <c r="J2" s="62"/>
      <c r="K2" s="62"/>
      <c r="L2" s="62"/>
      <c r="M2" s="62"/>
      <c r="N2" s="62"/>
    </row>
    <row r="3" spans="1:15" ht="18.75" x14ac:dyDescent="0.3">
      <c r="B3" s="85" t="s">
        <v>81</v>
      </c>
      <c r="F3" s="58"/>
      <c r="O3" s="5"/>
    </row>
    <row r="4" spans="1:15" x14ac:dyDescent="0.25">
      <c r="O4" s="5"/>
    </row>
    <row r="5" spans="1:15" x14ac:dyDescent="0.25">
      <c r="D5" t="s">
        <v>62</v>
      </c>
      <c r="E5" t="s">
        <v>62</v>
      </c>
      <c r="F5" t="s">
        <v>63</v>
      </c>
      <c r="L5" s="27"/>
      <c r="O5" s="5"/>
    </row>
    <row r="6" spans="1:15" x14ac:dyDescent="0.25">
      <c r="A6" s="77"/>
      <c r="B6" s="93"/>
      <c r="C6" s="93" t="s">
        <v>46</v>
      </c>
      <c r="D6" s="93" t="s">
        <v>17</v>
      </c>
      <c r="E6" s="93" t="s">
        <v>18</v>
      </c>
      <c r="F6" s="93" t="s">
        <v>19</v>
      </c>
      <c r="G6" s="93" t="s">
        <v>20</v>
      </c>
      <c r="H6" s="93" t="s">
        <v>21</v>
      </c>
      <c r="I6" s="93" t="s">
        <v>14</v>
      </c>
      <c r="J6" s="93" t="s">
        <v>22</v>
      </c>
      <c r="K6" s="93" t="s">
        <v>50</v>
      </c>
      <c r="L6" s="93" t="s">
        <v>51</v>
      </c>
      <c r="M6" s="93" t="s">
        <v>56</v>
      </c>
      <c r="N6" s="93" t="s">
        <v>59</v>
      </c>
      <c r="O6" s="16"/>
    </row>
    <row r="7" spans="1:15" x14ac:dyDescent="0.25">
      <c r="A7" s="77"/>
      <c r="B7" t="s">
        <v>92</v>
      </c>
      <c r="C7" s="1" t="s">
        <v>73</v>
      </c>
      <c r="D7" s="94">
        <v>2.6891047399192347E-2</v>
      </c>
      <c r="E7" s="94">
        <v>2.4892378137476134E-2</v>
      </c>
      <c r="F7" s="1">
        <v>2.1856899918671902E-2</v>
      </c>
      <c r="G7" s="1">
        <v>1.9566851326341839E-2</v>
      </c>
      <c r="H7" s="1">
        <v>1.974507510311585E-2</v>
      </c>
      <c r="I7" s="1">
        <v>1.9960985358531858E-2</v>
      </c>
      <c r="J7" s="1">
        <v>2.0151463857642549E-2</v>
      </c>
      <c r="K7" s="1">
        <v>2.0257664940658948E-2</v>
      </c>
      <c r="L7" s="1">
        <v>1.9994479414637834E-2</v>
      </c>
      <c r="M7" s="1">
        <v>1.9007133747449112E-2</v>
      </c>
      <c r="N7" s="1">
        <v>1.8067746599963463E-2</v>
      </c>
      <c r="O7" s="89"/>
    </row>
    <row r="8" spans="1:15" x14ac:dyDescent="0.25">
      <c r="A8" s="77"/>
      <c r="B8" t="s">
        <v>93</v>
      </c>
      <c r="C8" s="1" t="s">
        <v>73</v>
      </c>
      <c r="D8" s="1">
        <v>2.0568430942742522E-2</v>
      </c>
      <c r="E8" s="1">
        <v>1.6839998563391578E-3</v>
      </c>
      <c r="F8" s="1">
        <v>2.412044845840855E-2</v>
      </c>
      <c r="G8" s="1">
        <v>3.1448000953106625E-2</v>
      </c>
      <c r="H8" s="1">
        <v>2.2770673428150312E-2</v>
      </c>
      <c r="I8" s="1">
        <v>2.4176198515704517E-2</v>
      </c>
      <c r="J8" s="1">
        <v>2.3133153950337215E-2</v>
      </c>
      <c r="K8" s="29">
        <v>2.7936979120009031E-2</v>
      </c>
      <c r="L8" s="29">
        <v>2.3312510913261919E-2</v>
      </c>
      <c r="M8" s="29">
        <v>2.0342587222364372E-2</v>
      </c>
      <c r="N8" s="29">
        <v>1.7484938409666251E-2</v>
      </c>
      <c r="O8" s="90"/>
    </row>
    <row r="9" spans="1:15" x14ac:dyDescent="0.25">
      <c r="A9" s="77"/>
      <c r="B9" s="6" t="s">
        <v>43</v>
      </c>
      <c r="C9" s="86" t="s">
        <v>47</v>
      </c>
      <c r="D9" s="86">
        <f>+'2. STForecast'!N11</f>
        <v>-3.6877239913408744E-3</v>
      </c>
      <c r="E9" s="87">
        <f>+'2. STForecast'!O11</f>
        <v>-5.6426704680446749E-3</v>
      </c>
      <c r="F9" s="87">
        <f>AVERAGE(D9:E9)</f>
        <v>-4.6651972296927746E-3</v>
      </c>
      <c r="G9" s="86">
        <f t="shared" ref="G9:K9" si="0">+F9</f>
        <v>-4.6651972296927746E-3</v>
      </c>
      <c r="H9" s="86">
        <f t="shared" si="0"/>
        <v>-4.6651972296927746E-3</v>
      </c>
      <c r="I9" s="86">
        <f t="shared" si="0"/>
        <v>-4.6651972296927746E-3</v>
      </c>
      <c r="J9" s="86">
        <f t="shared" si="0"/>
        <v>-4.6651972296927746E-3</v>
      </c>
      <c r="K9" s="86">
        <f t="shared" si="0"/>
        <v>-4.6651972296927746E-3</v>
      </c>
      <c r="L9" s="88">
        <f>+K9</f>
        <v>-4.6651972296927746E-3</v>
      </c>
      <c r="M9" s="88">
        <f>+L9</f>
        <v>-4.6651972296927746E-3</v>
      </c>
      <c r="N9" s="88">
        <f t="shared" ref="N9" si="1">+M9</f>
        <v>-4.6651972296927746E-3</v>
      </c>
      <c r="O9" s="29"/>
    </row>
    <row r="11" spans="1:15" x14ac:dyDescent="0.25">
      <c r="D11" s="1"/>
      <c r="E11" s="1"/>
      <c r="F11" s="1"/>
      <c r="G11" s="1"/>
      <c r="H11" s="1"/>
      <c r="I11" s="1"/>
      <c r="J11" s="1"/>
      <c r="K11" s="1"/>
      <c r="L11" s="1"/>
    </row>
    <row r="12" spans="1:15" x14ac:dyDescent="0.25">
      <c r="B12" s="33"/>
      <c r="C12" s="33"/>
      <c r="D12" s="33"/>
      <c r="E12" s="33"/>
      <c r="F12" s="33"/>
      <c r="G12" s="33"/>
      <c r="H12" s="33"/>
      <c r="I12" s="33"/>
      <c r="J12" s="33"/>
      <c r="K12" s="33"/>
    </row>
    <row r="13" spans="1:15" x14ac:dyDescent="0.25">
      <c r="B13" s="38"/>
      <c r="C13" s="38"/>
      <c r="D13" s="38"/>
      <c r="E13" s="38"/>
      <c r="F13" s="33"/>
      <c r="G13" s="33"/>
      <c r="H13" s="38"/>
      <c r="I13" s="38"/>
      <c r="J13" s="38"/>
      <c r="K13" s="33"/>
    </row>
    <row r="14" spans="1:15" x14ac:dyDescent="0.25">
      <c r="B14" s="38"/>
      <c r="C14" s="44"/>
      <c r="D14" s="1"/>
      <c r="E14" s="1"/>
      <c r="F14" s="1"/>
      <c r="G14" s="1"/>
      <c r="H14" s="1"/>
      <c r="I14" s="1"/>
      <c r="J14" s="1"/>
      <c r="K14" s="1"/>
      <c r="L14" s="1"/>
      <c r="M14" s="1"/>
      <c r="N14" s="1"/>
    </row>
    <row r="15" spans="1:15" x14ac:dyDescent="0.25">
      <c r="B15" s="33"/>
      <c r="C15" s="33"/>
      <c r="D15" s="33"/>
      <c r="E15" s="33"/>
      <c r="F15" s="33"/>
      <c r="G15" s="33"/>
      <c r="H15" s="33"/>
      <c r="I15" s="33"/>
      <c r="J15" s="33"/>
      <c r="K15" s="33"/>
    </row>
    <row r="16" spans="1:15" x14ac:dyDescent="0.25">
      <c r="B16" s="33"/>
      <c r="C16" s="33"/>
      <c r="D16" s="33"/>
      <c r="E16" s="33"/>
      <c r="F16" s="33"/>
      <c r="G16" s="33"/>
      <c r="H16" s="33"/>
      <c r="I16" s="33"/>
      <c r="J16" s="33"/>
      <c r="K16" s="33"/>
    </row>
    <row r="17" spans="2:11" x14ac:dyDescent="0.25">
      <c r="B17" s="33"/>
      <c r="C17" s="33"/>
      <c r="D17" s="33"/>
      <c r="E17" s="33"/>
      <c r="F17" s="33"/>
      <c r="G17" s="33"/>
      <c r="H17" s="33"/>
      <c r="I17" s="33"/>
      <c r="J17" s="33"/>
      <c r="K17" s="33"/>
    </row>
    <row r="18" spans="2:11" x14ac:dyDescent="0.25">
      <c r="B18" s="33"/>
      <c r="C18" s="33"/>
      <c r="D18" s="33"/>
      <c r="E18" s="33"/>
      <c r="F18" s="33"/>
      <c r="G18" s="33"/>
      <c r="H18" s="33"/>
      <c r="I18" s="33"/>
      <c r="J18" s="33"/>
      <c r="K18" s="33"/>
    </row>
    <row r="19" spans="2:11" x14ac:dyDescent="0.25">
      <c r="B19" s="33"/>
      <c r="C19" s="33"/>
      <c r="D19" s="33"/>
      <c r="E19" s="33"/>
      <c r="F19" s="33"/>
      <c r="G19" s="33"/>
      <c r="H19" s="33"/>
      <c r="I19" s="33"/>
      <c r="J19" s="33"/>
      <c r="K19" s="33"/>
    </row>
    <row r="20" spans="2:11" x14ac:dyDescent="0.25">
      <c r="B20" s="33"/>
      <c r="C20" s="33"/>
      <c r="D20" s="33"/>
      <c r="E20" s="33"/>
      <c r="F20" s="33"/>
      <c r="G20" s="33"/>
      <c r="H20" s="33"/>
      <c r="I20" s="33"/>
      <c r="J20" s="33"/>
      <c r="K20" s="33"/>
    </row>
    <row r="21" spans="2:11" x14ac:dyDescent="0.25">
      <c r="B21" s="33"/>
      <c r="C21" s="33"/>
      <c r="D21" s="33"/>
      <c r="E21" s="33"/>
      <c r="F21" s="33"/>
      <c r="G21" s="33"/>
      <c r="H21" s="33"/>
      <c r="I21" s="33"/>
      <c r="J21" s="33"/>
      <c r="K21" s="33"/>
    </row>
    <row r="22" spans="2:11" x14ac:dyDescent="0.25">
      <c r="B22" s="33"/>
      <c r="C22" s="33"/>
      <c r="D22" s="33"/>
      <c r="E22" s="33"/>
      <c r="F22" s="33"/>
      <c r="G22" s="33"/>
      <c r="H22" s="33"/>
      <c r="I22" s="33"/>
      <c r="J22" s="33"/>
      <c r="K22" s="33"/>
    </row>
    <row r="23" spans="2:11" x14ac:dyDescent="0.25">
      <c r="B23" s="33"/>
      <c r="C23" s="33"/>
      <c r="D23" s="33"/>
      <c r="E23" s="33"/>
      <c r="F23" s="33"/>
      <c r="G23" s="33"/>
      <c r="H23" s="33"/>
      <c r="I23" s="33"/>
      <c r="J23" s="33"/>
      <c r="K23" s="33"/>
    </row>
    <row r="24" spans="2:11" x14ac:dyDescent="0.25">
      <c r="B24" s="45"/>
      <c r="C24" s="33"/>
      <c r="D24" s="33"/>
      <c r="E24" s="33"/>
      <c r="F24" s="33"/>
      <c r="G24" s="33"/>
      <c r="H24" s="33"/>
      <c r="I24" s="33"/>
      <c r="J24" s="33"/>
      <c r="K24" s="33"/>
    </row>
    <row r="25" spans="2:11" x14ac:dyDescent="0.25">
      <c r="B25" s="33"/>
      <c r="C25" s="33"/>
      <c r="D25" s="33"/>
      <c r="E25" s="33"/>
      <c r="F25" s="33"/>
      <c r="G25" s="33"/>
      <c r="H25" s="33"/>
      <c r="I25" s="33"/>
      <c r="J25" s="33"/>
      <c r="K25" s="33"/>
    </row>
    <row r="26" spans="2:11" x14ac:dyDescent="0.25">
      <c r="B26" s="38"/>
      <c r="C26" s="38"/>
      <c r="D26" s="33"/>
      <c r="E26" s="33"/>
      <c r="F26" s="33"/>
      <c r="G26" s="33"/>
      <c r="H26" s="33"/>
      <c r="I26" s="33"/>
      <c r="J26" s="33"/>
      <c r="K26" s="33"/>
    </row>
    <row r="27" spans="2:11" x14ac:dyDescent="0.25">
      <c r="B27" s="33"/>
      <c r="C27" s="33"/>
      <c r="D27" s="33"/>
      <c r="E27" s="33"/>
      <c r="F27" s="33"/>
      <c r="G27" s="33"/>
      <c r="H27" s="33"/>
      <c r="I27" s="33"/>
      <c r="J27" s="33"/>
      <c r="K27" s="33"/>
    </row>
    <row r="28" spans="2:11" x14ac:dyDescent="0.25">
      <c r="B28" s="33"/>
      <c r="C28" s="33"/>
      <c r="D28" s="33"/>
      <c r="E28" s="33"/>
      <c r="F28" s="33"/>
      <c r="G28" s="33"/>
      <c r="H28" s="33"/>
      <c r="I28" s="33"/>
      <c r="J28" s="33"/>
      <c r="K28" s="33"/>
    </row>
    <row r="29" spans="2:11" x14ac:dyDescent="0.25">
      <c r="B29" s="33"/>
      <c r="C29" s="33"/>
      <c r="D29" s="33"/>
      <c r="E29" s="33"/>
      <c r="F29" s="33"/>
      <c r="G29" s="33"/>
      <c r="H29" s="33"/>
      <c r="I29" s="33"/>
      <c r="J29" s="33"/>
      <c r="K29" s="33"/>
    </row>
    <row r="30" spans="2:11" x14ac:dyDescent="0.25">
      <c r="B30" s="33"/>
      <c r="C30" s="33"/>
      <c r="D30" s="33"/>
      <c r="E30" s="33"/>
      <c r="F30" s="33"/>
      <c r="G30" s="33"/>
      <c r="H30" s="33"/>
      <c r="I30" s="33"/>
      <c r="J30" s="33"/>
      <c r="K30" s="33"/>
    </row>
    <row r="31" spans="2:11" x14ac:dyDescent="0.25">
      <c r="B31" s="33"/>
      <c r="C31" s="33"/>
      <c r="D31" s="33"/>
      <c r="E31" s="33"/>
      <c r="F31" s="33"/>
      <c r="G31" s="33"/>
      <c r="H31" s="33"/>
      <c r="I31" s="33"/>
      <c r="J31" s="33"/>
      <c r="K31" s="33"/>
    </row>
    <row r="32" spans="2:11" x14ac:dyDescent="0.25">
      <c r="B32" s="33"/>
      <c r="C32" s="33"/>
      <c r="D32" s="33"/>
      <c r="E32" s="33"/>
      <c r="F32" s="33"/>
      <c r="G32" s="33"/>
      <c r="H32" s="33"/>
      <c r="I32" s="33"/>
      <c r="J32" s="33"/>
      <c r="K32" s="33"/>
    </row>
    <row r="33" spans="2:11" x14ac:dyDescent="0.25">
      <c r="B33" s="33"/>
      <c r="C33" s="33"/>
      <c r="D33" s="33"/>
      <c r="E33" s="33"/>
      <c r="F33" s="33"/>
      <c r="G33" s="33"/>
      <c r="H33" s="33"/>
      <c r="I33" s="33"/>
      <c r="J33" s="33"/>
      <c r="K33" s="33"/>
    </row>
  </sheetData>
  <pageMargins left="0.7" right="0.7" top="0.75" bottom="0.75" header="0.3" footer="0.3"/>
  <pageSetup paperSize="9" orientation="portrait"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1"/>
  <sheetViews>
    <sheetView zoomScale="90" zoomScaleNormal="90" workbookViewId="0">
      <pane xSplit="2" topLeftCell="C1" activePane="topRight" state="frozen"/>
      <selection pane="topRight"/>
    </sheetView>
  </sheetViews>
  <sheetFormatPr defaultRowHeight="15" x14ac:dyDescent="0.25"/>
  <cols>
    <col min="2" max="2" width="27.42578125" bestFit="1" customWidth="1"/>
    <col min="5" max="5" width="10.42578125" customWidth="1"/>
    <col min="6" max="6" width="9.5703125" customWidth="1"/>
    <col min="7" max="10" width="10.42578125" customWidth="1"/>
    <col min="20" max="20" width="10.42578125" customWidth="1"/>
    <col min="21" max="21" width="10.7109375" customWidth="1"/>
    <col min="26" max="26" width="9" customWidth="1"/>
    <col min="37" max="37" width="9.42578125" bestFit="1" customWidth="1"/>
    <col min="50" max="50" width="7.85546875" customWidth="1"/>
  </cols>
  <sheetData>
    <row r="1" spans="1:51" x14ac:dyDescent="0.25">
      <c r="G1" s="15"/>
    </row>
    <row r="2" spans="1:51" ht="18.75" x14ac:dyDescent="0.3">
      <c r="B2" s="85" t="s">
        <v>82</v>
      </c>
      <c r="F2" s="15"/>
      <c r="G2" s="15"/>
      <c r="H2" s="15"/>
    </row>
    <row r="3" spans="1:51" ht="14.1" customHeight="1" x14ac:dyDescent="0.25">
      <c r="B3" s="57"/>
    </row>
    <row r="4" spans="1:51" ht="27.6" customHeight="1" x14ac:dyDescent="0.25">
      <c r="A4" s="5"/>
      <c r="B4" s="51"/>
      <c r="C4" s="111" t="s">
        <v>68</v>
      </c>
      <c r="D4" s="112"/>
      <c r="E4" s="112"/>
      <c r="F4" s="112"/>
      <c r="G4" s="112"/>
      <c r="H4" s="113"/>
      <c r="I4" s="119" t="s">
        <v>69</v>
      </c>
      <c r="J4" s="120"/>
      <c r="L4" s="123" t="s">
        <v>70</v>
      </c>
      <c r="M4" s="124"/>
      <c r="N4" s="124"/>
      <c r="O4" s="125"/>
      <c r="Q4" s="121" t="s">
        <v>74</v>
      </c>
      <c r="R4" s="122"/>
      <c r="T4" s="117" t="s">
        <v>71</v>
      </c>
      <c r="U4" s="118"/>
      <c r="W4" s="102" t="s">
        <v>97</v>
      </c>
      <c r="Y4" s="114" t="s">
        <v>91</v>
      </c>
      <c r="Z4" s="115"/>
      <c r="AA4" s="115"/>
      <c r="AB4" s="115"/>
      <c r="AC4" s="115"/>
      <c r="AD4" s="115"/>
      <c r="AE4" s="115"/>
      <c r="AF4" s="115"/>
      <c r="AG4" s="115"/>
      <c r="AH4" s="115"/>
      <c r="AI4" s="115"/>
      <c r="AJ4" s="115"/>
      <c r="AK4" s="115"/>
      <c r="AL4" s="115"/>
      <c r="AM4" s="115"/>
      <c r="AN4" s="115"/>
      <c r="AO4" s="115"/>
      <c r="AP4" s="115"/>
      <c r="AQ4" s="115"/>
      <c r="AR4" s="115"/>
      <c r="AS4" s="115"/>
      <c r="AT4" s="115"/>
      <c r="AU4" s="115"/>
      <c r="AV4" s="116"/>
    </row>
    <row r="5" spans="1:51" x14ac:dyDescent="0.25">
      <c r="H5" s="58"/>
      <c r="P5" s="33"/>
      <c r="Q5" s="66"/>
      <c r="R5" s="66"/>
      <c r="S5" s="5"/>
      <c r="Y5" t="s">
        <v>67</v>
      </c>
      <c r="AA5" t="s">
        <v>58</v>
      </c>
      <c r="AB5" t="s">
        <v>60</v>
      </c>
    </row>
    <row r="6" spans="1:51" x14ac:dyDescent="0.25">
      <c r="B6" s="13" t="s">
        <v>42</v>
      </c>
      <c r="C6" s="2">
        <v>5</v>
      </c>
      <c r="D6" s="2">
        <v>6</v>
      </c>
      <c r="E6" s="2">
        <v>7</v>
      </c>
      <c r="F6" s="2">
        <v>8</v>
      </c>
      <c r="G6" s="2">
        <v>9</v>
      </c>
      <c r="H6" s="2">
        <v>10</v>
      </c>
      <c r="I6" s="2">
        <v>11</v>
      </c>
      <c r="J6" s="2">
        <v>12</v>
      </c>
      <c r="W6" s="58"/>
      <c r="Y6" t="s">
        <v>49</v>
      </c>
      <c r="AA6">
        <v>12</v>
      </c>
      <c r="AB6">
        <v>12</v>
      </c>
    </row>
    <row r="7" spans="1:51" x14ac:dyDescent="0.25">
      <c r="Q7" t="s">
        <v>31</v>
      </c>
      <c r="Z7" s="14"/>
      <c r="AA7" s="14"/>
      <c r="AB7" s="14"/>
      <c r="AC7" s="14"/>
      <c r="AD7" s="14"/>
      <c r="AE7" s="14"/>
      <c r="AK7" t="s">
        <v>53</v>
      </c>
    </row>
    <row r="8" spans="1:51" x14ac:dyDescent="0.25">
      <c r="C8" t="s">
        <v>41</v>
      </c>
      <c r="D8" t="s">
        <v>41</v>
      </c>
      <c r="E8" t="s">
        <v>41</v>
      </c>
      <c r="F8" t="s">
        <v>41</v>
      </c>
      <c r="G8" t="s">
        <v>41</v>
      </c>
      <c r="H8" t="s">
        <v>41</v>
      </c>
      <c r="I8" t="s">
        <v>30</v>
      </c>
      <c r="J8" t="s">
        <v>30</v>
      </c>
      <c r="K8" s="38"/>
      <c r="L8" t="s">
        <v>41</v>
      </c>
      <c r="M8" t="s">
        <v>41</v>
      </c>
      <c r="N8" t="s">
        <v>30</v>
      </c>
      <c r="O8" t="s">
        <v>30</v>
      </c>
      <c r="Y8" s="21"/>
      <c r="Z8" s="21"/>
      <c r="AA8" s="21"/>
      <c r="AB8" s="21"/>
      <c r="AC8" s="21"/>
      <c r="AD8" s="21"/>
      <c r="AE8" s="21"/>
      <c r="AF8" s="21"/>
      <c r="AG8" s="21"/>
      <c r="AH8" s="21"/>
      <c r="AI8" s="21"/>
      <c r="AJ8" s="21"/>
      <c r="AK8" s="21"/>
      <c r="AL8" s="21"/>
      <c r="AM8" s="21"/>
      <c r="AN8" s="21"/>
      <c r="AO8" s="21"/>
      <c r="AP8" s="21"/>
      <c r="AQ8" s="21"/>
      <c r="AR8" s="21"/>
      <c r="AS8" s="21"/>
      <c r="AT8" s="21"/>
      <c r="AU8" s="21"/>
      <c r="AV8" s="21"/>
      <c r="AX8" s="40" t="s">
        <v>55</v>
      </c>
    </row>
    <row r="9" spans="1:51" x14ac:dyDescent="0.25">
      <c r="A9" s="84" t="s">
        <v>48</v>
      </c>
      <c r="B9" s="52" t="s">
        <v>66</v>
      </c>
      <c r="C9" s="28" t="s">
        <v>0</v>
      </c>
      <c r="D9" s="31" t="s">
        <v>1</v>
      </c>
      <c r="E9" s="31" t="s">
        <v>3</v>
      </c>
      <c r="F9" s="31" t="s">
        <v>4</v>
      </c>
      <c r="G9" s="31" t="s">
        <v>15</v>
      </c>
      <c r="H9" s="31" t="s">
        <v>16</v>
      </c>
      <c r="I9" s="32" t="s">
        <v>17</v>
      </c>
      <c r="J9" s="32" t="s">
        <v>18</v>
      </c>
      <c r="K9" s="39"/>
      <c r="L9" s="31" t="s">
        <v>15</v>
      </c>
      <c r="M9" s="31" t="s">
        <v>16</v>
      </c>
      <c r="N9" s="32" t="s">
        <v>17</v>
      </c>
      <c r="O9" s="32" t="s">
        <v>18</v>
      </c>
      <c r="Q9" s="32" t="s">
        <v>17</v>
      </c>
      <c r="R9" s="32" t="s">
        <v>18</v>
      </c>
      <c r="T9" s="32" t="s">
        <v>17</v>
      </c>
      <c r="U9" s="32" t="s">
        <v>18</v>
      </c>
      <c r="W9" s="17">
        <v>44713</v>
      </c>
      <c r="X9" s="4"/>
      <c r="Y9" s="42">
        <v>44743</v>
      </c>
      <c r="Z9" s="42">
        <v>44774</v>
      </c>
      <c r="AA9" s="42">
        <v>44805</v>
      </c>
      <c r="AB9" s="42">
        <v>44835</v>
      </c>
      <c r="AC9" s="42">
        <v>44866</v>
      </c>
      <c r="AD9" s="42">
        <v>44896</v>
      </c>
      <c r="AE9" s="42">
        <v>44927</v>
      </c>
      <c r="AF9" s="42">
        <v>44958</v>
      </c>
      <c r="AG9" s="42">
        <v>44986</v>
      </c>
      <c r="AH9" s="42">
        <v>45017</v>
      </c>
      <c r="AI9" s="42">
        <v>45047</v>
      </c>
      <c r="AJ9" s="42">
        <v>45078</v>
      </c>
      <c r="AK9" s="41">
        <v>45108</v>
      </c>
      <c r="AL9" s="41">
        <v>45139</v>
      </c>
      <c r="AM9" s="41">
        <v>45170</v>
      </c>
      <c r="AN9" s="41">
        <v>45200</v>
      </c>
      <c r="AO9" s="41">
        <v>45231</v>
      </c>
      <c r="AP9" s="41">
        <v>45261</v>
      </c>
      <c r="AQ9" s="41">
        <v>45292</v>
      </c>
      <c r="AR9" s="41">
        <v>45323</v>
      </c>
      <c r="AS9" s="41">
        <v>45352</v>
      </c>
      <c r="AT9" s="41">
        <v>45383</v>
      </c>
      <c r="AU9" s="41">
        <v>45413</v>
      </c>
      <c r="AV9" s="41">
        <v>45444</v>
      </c>
      <c r="AX9" s="32" t="s">
        <v>17</v>
      </c>
      <c r="AY9" s="32" t="s">
        <v>18</v>
      </c>
    </row>
    <row r="10" spans="1:51" x14ac:dyDescent="0.25">
      <c r="A10" s="77" t="s">
        <v>94</v>
      </c>
      <c r="B10" s="2" t="s">
        <v>2</v>
      </c>
      <c r="C10" s="15">
        <v>889963</v>
      </c>
      <c r="D10" s="15">
        <v>909018</v>
      </c>
      <c r="E10" s="15">
        <v>931593</v>
      </c>
      <c r="F10" s="15">
        <v>951507</v>
      </c>
      <c r="G10" s="15">
        <v>966589</v>
      </c>
      <c r="H10" s="67">
        <v>980583</v>
      </c>
      <c r="I10" s="15">
        <f>FORECAST(I$6,$D10:$H10,$D$6:$H$6)</f>
        <v>1001295.7999999999</v>
      </c>
      <c r="J10" s="15">
        <f>FORECAST(J$6,$D10:$H10,$D$6:$H$6)</f>
        <v>1019108.3999999999</v>
      </c>
      <c r="K10" s="46"/>
      <c r="L10" s="1">
        <f t="shared" ref="L10:O17" si="0">+G10/F10-1</f>
        <v>1.5850645344700487E-2</v>
      </c>
      <c r="M10" s="1">
        <f t="shared" si="0"/>
        <v>1.4477714933648134E-2</v>
      </c>
      <c r="N10" s="1">
        <f t="shared" si="0"/>
        <v>2.1122944207680572E-2</v>
      </c>
      <c r="O10" s="1">
        <f t="shared" si="0"/>
        <v>1.7789548303308589E-2</v>
      </c>
      <c r="Q10" s="69">
        <f>+N24</f>
        <v>1.7800329570664353E-2</v>
      </c>
      <c r="R10" s="29">
        <f t="shared" ref="R10:R13" si="1">+O10</f>
        <v>1.7789548303308589E-2</v>
      </c>
      <c r="T10" s="64">
        <f t="shared" ref="T10:T17" si="2">+H10*(1+Q10)</f>
        <v>998037.7005713908</v>
      </c>
      <c r="U10" s="64">
        <f>+T10*(1+R10)</f>
        <v>1015792.3404542286</v>
      </c>
      <c r="W10" s="15">
        <v>980583</v>
      </c>
      <c r="Y10" s="15">
        <f>+W10+($T10-$W10)/$AA$6</f>
        <v>982037.55838094919</v>
      </c>
      <c r="Z10" s="15">
        <f>+Y10+($T10-$W10)/$AA$6</f>
        <v>983492.11676189839</v>
      </c>
      <c r="AA10" s="15">
        <f t="shared" ref="AA10:AA17" si="3">+Z10+($T10-$W10)/$AA$6</f>
        <v>984946.67514284758</v>
      </c>
      <c r="AB10" s="15">
        <f t="shared" ref="AB10:AB17" si="4">+AA10+($T10-$W10)/$AA$6</f>
        <v>986401.23352379678</v>
      </c>
      <c r="AC10" s="15">
        <f t="shared" ref="AC10:AC17" si="5">+AB10+($T10-$W10)/$AA$6</f>
        <v>987855.79190474597</v>
      </c>
      <c r="AD10" s="15">
        <f t="shared" ref="AD10:AJ17" si="6">+AC10+($T10-$W10)/$AA$6</f>
        <v>989310.35028569517</v>
      </c>
      <c r="AE10" s="15">
        <f t="shared" si="6"/>
        <v>990764.90866664436</v>
      </c>
      <c r="AF10" s="15">
        <f t="shared" si="6"/>
        <v>992219.46704759356</v>
      </c>
      <c r="AG10" s="15">
        <f t="shared" si="6"/>
        <v>993674.02542854275</v>
      </c>
      <c r="AH10" s="15">
        <f t="shared" si="6"/>
        <v>995128.58380949195</v>
      </c>
      <c r="AI10" s="15">
        <f t="shared" si="6"/>
        <v>996583.14219044114</v>
      </c>
      <c r="AJ10" s="15">
        <f t="shared" si="6"/>
        <v>998037.70057139033</v>
      </c>
      <c r="AK10" s="15">
        <f>+AJ10+($U10-$AJ10)/$AB$6</f>
        <v>999517.25389496016</v>
      </c>
      <c r="AL10" s="15">
        <f t="shared" ref="AL10:AV10" si="7">+AK10+($U10-$AJ10)/$AB$6</f>
        <v>1000996.80721853</v>
      </c>
      <c r="AM10" s="15">
        <f t="shared" si="7"/>
        <v>1002476.3605420998</v>
      </c>
      <c r="AN10" s="15">
        <f t="shared" si="7"/>
        <v>1003955.9138656696</v>
      </c>
      <c r="AO10" s="15">
        <f t="shared" si="7"/>
        <v>1005435.4671892395</v>
      </c>
      <c r="AP10" s="15">
        <f t="shared" si="7"/>
        <v>1006915.0205128093</v>
      </c>
      <c r="AQ10" s="15">
        <f t="shared" si="7"/>
        <v>1008394.5738363791</v>
      </c>
      <c r="AR10" s="15">
        <f t="shared" si="7"/>
        <v>1009874.1271599489</v>
      </c>
      <c r="AS10" s="15">
        <f t="shared" si="7"/>
        <v>1011353.6804835188</v>
      </c>
      <c r="AT10" s="15">
        <f t="shared" si="7"/>
        <v>1012833.2338070886</v>
      </c>
      <c r="AU10" s="15">
        <f t="shared" si="7"/>
        <v>1014312.7871306584</v>
      </c>
      <c r="AV10" s="15">
        <f t="shared" si="7"/>
        <v>1015792.3404542282</v>
      </c>
      <c r="AX10" s="14">
        <f>+AJ10-T10</f>
        <v>0</v>
      </c>
      <c r="AY10" s="14">
        <f>+AV10-U10</f>
        <v>0</v>
      </c>
    </row>
    <row r="11" spans="1:51" x14ac:dyDescent="0.25">
      <c r="A11" s="77"/>
      <c r="B11" s="2" t="s">
        <v>5</v>
      </c>
      <c r="C11" s="15">
        <v>339584</v>
      </c>
      <c r="D11" s="15">
        <v>338742</v>
      </c>
      <c r="E11" s="15">
        <v>337389</v>
      </c>
      <c r="F11" s="15">
        <v>336681</v>
      </c>
      <c r="G11" s="15">
        <v>333839</v>
      </c>
      <c r="H11" s="67">
        <v>331207</v>
      </c>
      <c r="I11" s="15">
        <f t="shared" ref="I11:J17" si="8">FORECAST(I$6,$D11:$H11,$D$6:$H$6)</f>
        <v>329985.59999999998</v>
      </c>
      <c r="J11" s="15">
        <f t="shared" si="8"/>
        <v>328123.59999999998</v>
      </c>
      <c r="K11" s="46"/>
      <c r="L11" s="1">
        <f t="shared" si="0"/>
        <v>-8.4412247795391249E-3</v>
      </c>
      <c r="M11" s="1">
        <f t="shared" si="0"/>
        <v>-7.8840399114543658E-3</v>
      </c>
      <c r="N11" s="1">
        <f t="shared" si="0"/>
        <v>-3.6877239913408744E-3</v>
      </c>
      <c r="O11" s="1">
        <f t="shared" si="0"/>
        <v>-5.6426704680446749E-3</v>
      </c>
      <c r="Q11" s="29">
        <f t="shared" ref="Q11:Q13" si="9">+N11</f>
        <v>-3.6877239913408744E-3</v>
      </c>
      <c r="R11" s="29">
        <f t="shared" si="1"/>
        <v>-5.6426704680446749E-3</v>
      </c>
      <c r="T11" s="64">
        <f t="shared" si="2"/>
        <v>329985.59999999998</v>
      </c>
      <c r="U11" s="64">
        <f t="shared" ref="U11:U17" si="10">+T11*(1+R11)</f>
        <v>328123.59999999998</v>
      </c>
      <c r="W11" s="15">
        <v>331207</v>
      </c>
      <c r="Y11" s="15">
        <f t="shared" ref="Y11:Y17" si="11">+W11+($T11-$W11)/$AA$6</f>
        <v>331105.21666666667</v>
      </c>
      <c r="Z11" s="15">
        <f t="shared" ref="Z11:Z17" si="12">+Y11+($T11-$W11)/$AA$6</f>
        <v>331003.43333333335</v>
      </c>
      <c r="AA11" s="15">
        <f t="shared" si="3"/>
        <v>330901.65000000002</v>
      </c>
      <c r="AB11" s="15">
        <f t="shared" si="4"/>
        <v>330799.8666666667</v>
      </c>
      <c r="AC11" s="15">
        <f t="shared" si="5"/>
        <v>330698.08333333337</v>
      </c>
      <c r="AD11" s="15">
        <f t="shared" ref="AD11:AJ11" si="13">+AC11+($T11-$W11)/$AA$6</f>
        <v>330596.30000000005</v>
      </c>
      <c r="AE11" s="15">
        <f t="shared" si="13"/>
        <v>330494.51666666672</v>
      </c>
      <c r="AF11" s="15">
        <f t="shared" si="13"/>
        <v>330392.7333333334</v>
      </c>
      <c r="AG11" s="15">
        <f t="shared" si="13"/>
        <v>330290.95000000007</v>
      </c>
      <c r="AH11" s="15">
        <f t="shared" si="13"/>
        <v>330189.16666666674</v>
      </c>
      <c r="AI11" s="15">
        <f t="shared" si="13"/>
        <v>330087.38333333342</v>
      </c>
      <c r="AJ11" s="15">
        <f t="shared" si="13"/>
        <v>329985.60000000009</v>
      </c>
      <c r="AK11" s="15">
        <f t="shared" ref="AK11:AV11" si="14">+AJ11+($U11-$AJ11)/$AB$6</f>
        <v>329830.43333333341</v>
      </c>
      <c r="AL11" s="15">
        <f t="shared" si="14"/>
        <v>329675.26666666672</v>
      </c>
      <c r="AM11" s="15">
        <f t="shared" si="14"/>
        <v>329520.10000000003</v>
      </c>
      <c r="AN11" s="15">
        <f t="shared" si="14"/>
        <v>329364.93333333335</v>
      </c>
      <c r="AO11" s="15">
        <f t="shared" si="14"/>
        <v>329209.76666666666</v>
      </c>
      <c r="AP11" s="15">
        <f t="shared" si="14"/>
        <v>329054.59999999998</v>
      </c>
      <c r="AQ11" s="15">
        <f t="shared" si="14"/>
        <v>328899.43333333329</v>
      </c>
      <c r="AR11" s="15">
        <f t="shared" si="14"/>
        <v>328744.2666666666</v>
      </c>
      <c r="AS11" s="15">
        <f t="shared" si="14"/>
        <v>328589.09999999992</v>
      </c>
      <c r="AT11" s="15">
        <f t="shared" si="14"/>
        <v>328433.93333333323</v>
      </c>
      <c r="AU11" s="15">
        <f t="shared" si="14"/>
        <v>328278.76666666655</v>
      </c>
      <c r="AV11" s="15">
        <f t="shared" si="14"/>
        <v>328123.59999999986</v>
      </c>
      <c r="AX11" s="14">
        <f t="shared" ref="AX11:AX17" si="15">+AJ11-T11</f>
        <v>0</v>
      </c>
      <c r="AY11" s="14">
        <f t="shared" ref="AY11:AY17" si="16">+AV11-U11</f>
        <v>0</v>
      </c>
    </row>
    <row r="12" spans="1:51" x14ac:dyDescent="0.25">
      <c r="A12" s="77" t="s">
        <v>95</v>
      </c>
      <c r="B12" s="2" t="s">
        <v>6</v>
      </c>
      <c r="C12" s="15">
        <v>76277</v>
      </c>
      <c r="D12" s="15">
        <v>76258</v>
      </c>
      <c r="E12" s="15">
        <v>76428</v>
      </c>
      <c r="F12" s="70">
        <v>80531</v>
      </c>
      <c r="G12" s="15">
        <v>81508</v>
      </c>
      <c r="H12" s="67">
        <v>81579</v>
      </c>
      <c r="I12" s="15">
        <f t="shared" si="8"/>
        <v>83977.4</v>
      </c>
      <c r="J12" s="15">
        <f t="shared" si="8"/>
        <v>85549.6</v>
      </c>
      <c r="K12" s="46"/>
      <c r="L12" s="1">
        <f t="shared" si="0"/>
        <v>1.2131974022426162E-2</v>
      </c>
      <c r="M12" s="1">
        <f t="shared" si="0"/>
        <v>8.7108013937275963E-4</v>
      </c>
      <c r="N12" s="1">
        <f t="shared" si="0"/>
        <v>2.9399722967920594E-2</v>
      </c>
      <c r="O12" s="1">
        <f t="shared" si="0"/>
        <v>1.8721703696470859E-2</v>
      </c>
      <c r="Q12" s="69">
        <f>+N26</f>
        <v>1.3877167394305667E-2</v>
      </c>
      <c r="R12" s="69">
        <f>+O26</f>
        <v>1.1212613613930555E-2</v>
      </c>
      <c r="T12" s="64">
        <f t="shared" si="2"/>
        <v>82711.085438860056</v>
      </c>
      <c r="U12" s="64">
        <f t="shared" si="10"/>
        <v>83638.492881474798</v>
      </c>
      <c r="W12" s="15">
        <v>81579</v>
      </c>
      <c r="Y12" s="15">
        <f t="shared" si="11"/>
        <v>81673.340453238343</v>
      </c>
      <c r="Z12" s="15">
        <f t="shared" si="12"/>
        <v>81767.680906476686</v>
      </c>
      <c r="AA12" s="15">
        <f t="shared" si="3"/>
        <v>81862.021359715029</v>
      </c>
      <c r="AB12" s="15">
        <f t="shared" si="4"/>
        <v>81956.361812953372</v>
      </c>
      <c r="AC12" s="15">
        <f t="shared" si="5"/>
        <v>82050.702266191714</v>
      </c>
      <c r="AD12" s="15">
        <f t="shared" si="6"/>
        <v>82145.042719430057</v>
      </c>
      <c r="AE12" s="15">
        <f t="shared" si="6"/>
        <v>82239.3831726684</v>
      </c>
      <c r="AF12" s="15">
        <f t="shared" si="6"/>
        <v>82333.723625906743</v>
      </c>
      <c r="AG12" s="15">
        <f t="shared" si="6"/>
        <v>82428.064079145086</v>
      </c>
      <c r="AH12" s="15">
        <f t="shared" si="6"/>
        <v>82522.404532383429</v>
      </c>
      <c r="AI12" s="15">
        <f t="shared" si="6"/>
        <v>82616.744985621772</v>
      </c>
      <c r="AJ12" s="15">
        <f t="shared" si="6"/>
        <v>82711.085438860115</v>
      </c>
      <c r="AK12" s="15">
        <f t="shared" ref="AK12:AV12" si="17">+AJ12+($U12-$AJ12)/$AB$6</f>
        <v>82788.369392411332</v>
      </c>
      <c r="AL12" s="15">
        <f t="shared" si="17"/>
        <v>82865.65334596255</v>
      </c>
      <c r="AM12" s="15">
        <f t="shared" si="17"/>
        <v>82942.937299513767</v>
      </c>
      <c r="AN12" s="15">
        <f t="shared" si="17"/>
        <v>83020.221253064985</v>
      </c>
      <c r="AO12" s="15">
        <f t="shared" si="17"/>
        <v>83097.505206616202</v>
      </c>
      <c r="AP12" s="15">
        <f t="shared" si="17"/>
        <v>83174.78916016742</v>
      </c>
      <c r="AQ12" s="15">
        <f t="shared" si="17"/>
        <v>83252.073113718638</v>
      </c>
      <c r="AR12" s="15">
        <f t="shared" si="17"/>
        <v>83329.357067269855</v>
      </c>
      <c r="AS12" s="15">
        <f t="shared" si="17"/>
        <v>83406.641020821073</v>
      </c>
      <c r="AT12" s="15">
        <f t="shared" si="17"/>
        <v>83483.92497437229</v>
      </c>
      <c r="AU12" s="15">
        <f t="shared" si="17"/>
        <v>83561.208927923508</v>
      </c>
      <c r="AV12" s="15">
        <f t="shared" si="17"/>
        <v>83638.492881474725</v>
      </c>
      <c r="AX12" s="14">
        <f t="shared" si="15"/>
        <v>0</v>
      </c>
      <c r="AY12" s="14">
        <f t="shared" si="16"/>
        <v>0</v>
      </c>
    </row>
    <row r="13" spans="1:51" x14ac:dyDescent="0.25">
      <c r="A13" s="77" t="s">
        <v>100</v>
      </c>
      <c r="B13" s="2" t="s">
        <v>7</v>
      </c>
      <c r="C13" s="15">
        <v>2480</v>
      </c>
      <c r="D13" s="15">
        <v>2449</v>
      </c>
      <c r="E13" s="15">
        <v>2653</v>
      </c>
      <c r="F13" s="25">
        <v>368</v>
      </c>
      <c r="G13" s="15">
        <v>49</v>
      </c>
      <c r="H13" s="67">
        <v>54</v>
      </c>
      <c r="I13" s="15">
        <f t="shared" si="8"/>
        <v>-1103.6000000000004</v>
      </c>
      <c r="J13" s="15">
        <f t="shared" si="8"/>
        <v>-1843</v>
      </c>
      <c r="K13" s="46"/>
      <c r="L13" s="1">
        <f t="shared" si="0"/>
        <v>-0.86684782608695654</v>
      </c>
      <c r="M13" s="1">
        <f t="shared" si="0"/>
        <v>0.1020408163265305</v>
      </c>
      <c r="N13" s="1">
        <f t="shared" si="0"/>
        <v>-21.437037037037044</v>
      </c>
      <c r="O13" s="1">
        <f t="shared" si="0"/>
        <v>0.66998912649510634</v>
      </c>
      <c r="Q13" s="29">
        <f t="shared" si="9"/>
        <v>-21.437037037037044</v>
      </c>
      <c r="R13" s="29">
        <f t="shared" si="1"/>
        <v>0.66998912649510634</v>
      </c>
      <c r="S13" s="12"/>
      <c r="T13" s="64">
        <f t="shared" si="2"/>
        <v>-1103.6000000000004</v>
      </c>
      <c r="U13" s="64">
        <f t="shared" si="10"/>
        <v>-1843</v>
      </c>
      <c r="W13" s="15">
        <v>54</v>
      </c>
      <c r="Y13" s="15">
        <f t="shared" si="11"/>
        <v>-42.466666666666697</v>
      </c>
      <c r="Z13" s="15">
        <f t="shared" si="12"/>
        <v>-138.93333333333339</v>
      </c>
      <c r="AA13" s="15">
        <f t="shared" si="3"/>
        <v>-235.40000000000009</v>
      </c>
      <c r="AB13" s="15">
        <f t="shared" si="4"/>
        <v>-331.86666666666679</v>
      </c>
      <c r="AC13" s="15">
        <f t="shared" si="5"/>
        <v>-428.33333333333348</v>
      </c>
      <c r="AD13" s="15">
        <f t="shared" si="6"/>
        <v>-524.80000000000018</v>
      </c>
      <c r="AE13" s="15">
        <f t="shared" si="6"/>
        <v>-621.26666666666688</v>
      </c>
      <c r="AF13" s="15">
        <f t="shared" si="6"/>
        <v>-717.73333333333358</v>
      </c>
      <c r="AG13" s="15">
        <f t="shared" si="6"/>
        <v>-814.20000000000027</v>
      </c>
      <c r="AH13" s="15">
        <f t="shared" si="6"/>
        <v>-910.66666666666697</v>
      </c>
      <c r="AI13" s="15">
        <f t="shared" si="6"/>
        <v>-1007.1333333333337</v>
      </c>
      <c r="AJ13" s="15">
        <f t="shared" si="6"/>
        <v>-1103.6000000000004</v>
      </c>
      <c r="AK13" s="15">
        <f t="shared" ref="AK13:AV13" si="18">+AJ13+($U13-$AJ13)/$AB$6</f>
        <v>-1165.2166666666669</v>
      </c>
      <c r="AL13" s="15">
        <f t="shared" si="18"/>
        <v>-1226.8333333333335</v>
      </c>
      <c r="AM13" s="15">
        <f t="shared" si="18"/>
        <v>-1288.45</v>
      </c>
      <c r="AN13" s="15">
        <f t="shared" si="18"/>
        <v>-1350.0666666666666</v>
      </c>
      <c r="AO13" s="15">
        <f t="shared" si="18"/>
        <v>-1411.6833333333332</v>
      </c>
      <c r="AP13" s="15">
        <f t="shared" si="18"/>
        <v>-1473.2999999999997</v>
      </c>
      <c r="AQ13" s="15">
        <f t="shared" si="18"/>
        <v>-1534.9166666666663</v>
      </c>
      <c r="AR13" s="15">
        <f t="shared" si="18"/>
        <v>-1596.5333333333328</v>
      </c>
      <c r="AS13" s="15">
        <f t="shared" si="18"/>
        <v>-1658.1499999999994</v>
      </c>
      <c r="AT13" s="15">
        <f t="shared" si="18"/>
        <v>-1719.766666666666</v>
      </c>
      <c r="AU13" s="15">
        <f t="shared" si="18"/>
        <v>-1781.3833333333325</v>
      </c>
      <c r="AV13" s="15">
        <f t="shared" si="18"/>
        <v>-1842.9999999999991</v>
      </c>
      <c r="AX13" s="14">
        <f t="shared" si="15"/>
        <v>0</v>
      </c>
      <c r="AY13" s="14">
        <f t="shared" si="16"/>
        <v>0</v>
      </c>
    </row>
    <row r="14" spans="1:51" x14ac:dyDescent="0.25">
      <c r="A14" s="77" t="s">
        <v>96</v>
      </c>
      <c r="B14" s="2" t="s">
        <v>77</v>
      </c>
      <c r="C14" s="15">
        <v>248</v>
      </c>
      <c r="D14" s="15">
        <v>260</v>
      </c>
      <c r="E14" s="15">
        <v>271</v>
      </c>
      <c r="F14" s="15">
        <v>281</v>
      </c>
      <c r="G14" s="15">
        <v>288</v>
      </c>
      <c r="H14" s="67">
        <v>7133</v>
      </c>
      <c r="I14" s="15">
        <f>FORECAST(I$6,$C14:$G14,$C$6:$G$6)</f>
        <v>310</v>
      </c>
      <c r="J14" s="15">
        <f>FORECAST(J$6,$C14:$G14,$C$6:$G$6)</f>
        <v>320.10000000000002</v>
      </c>
      <c r="K14" s="46"/>
      <c r="L14" s="1">
        <f t="shared" si="0"/>
        <v>2.4911032028469782E-2</v>
      </c>
      <c r="M14" s="1">
        <f t="shared" si="0"/>
        <v>23.767361111111111</v>
      </c>
      <c r="N14" s="1">
        <f t="shared" si="0"/>
        <v>-0.95654002523482407</v>
      </c>
      <c r="O14" s="1">
        <f t="shared" si="0"/>
        <v>3.2580645161290445E-2</v>
      </c>
      <c r="Q14" s="29">
        <f>+N14</f>
        <v>-0.95654002523482407</v>
      </c>
      <c r="R14" s="29">
        <f t="shared" ref="R14" si="19">+O14</f>
        <v>3.2580645161290445E-2</v>
      </c>
      <c r="T14" s="71">
        <f>+I14+5671</f>
        <v>5981</v>
      </c>
      <c r="U14" s="71">
        <f>+J14+5671</f>
        <v>5991.1</v>
      </c>
      <c r="W14" s="25">
        <v>7133</v>
      </c>
      <c r="Y14" s="15">
        <f t="shared" si="11"/>
        <v>7037</v>
      </c>
      <c r="Z14" s="15">
        <f t="shared" si="12"/>
        <v>6941</v>
      </c>
      <c r="AA14" s="15">
        <f t="shared" si="3"/>
        <v>6845</v>
      </c>
      <c r="AB14" s="15">
        <f t="shared" si="4"/>
        <v>6749</v>
      </c>
      <c r="AC14" s="15">
        <f t="shared" si="5"/>
        <v>6653</v>
      </c>
      <c r="AD14" s="15">
        <f t="shared" si="6"/>
        <v>6557</v>
      </c>
      <c r="AE14" s="15">
        <f t="shared" si="6"/>
        <v>6461</v>
      </c>
      <c r="AF14" s="15">
        <f t="shared" si="6"/>
        <v>6365</v>
      </c>
      <c r="AG14" s="15">
        <f t="shared" si="6"/>
        <v>6269</v>
      </c>
      <c r="AH14" s="15">
        <f t="shared" si="6"/>
        <v>6173</v>
      </c>
      <c r="AI14" s="15">
        <f t="shared" si="6"/>
        <v>6077</v>
      </c>
      <c r="AJ14" s="15">
        <f t="shared" si="6"/>
        <v>5981</v>
      </c>
      <c r="AK14" s="15">
        <f t="shared" ref="AK14:AV14" si="20">+AJ14+($U14-$AJ14)/$AB$6</f>
        <v>5981.8416666666672</v>
      </c>
      <c r="AL14" s="15">
        <f t="shared" si="20"/>
        <v>5982.6833333333343</v>
      </c>
      <c r="AM14" s="15">
        <f t="shared" si="20"/>
        <v>5983.5250000000015</v>
      </c>
      <c r="AN14" s="15">
        <f t="shared" si="20"/>
        <v>5984.3666666666686</v>
      </c>
      <c r="AO14" s="15">
        <f t="shared" si="20"/>
        <v>5985.2083333333358</v>
      </c>
      <c r="AP14" s="15">
        <f t="shared" si="20"/>
        <v>5986.0500000000029</v>
      </c>
      <c r="AQ14" s="15">
        <f t="shared" si="20"/>
        <v>5986.8916666666701</v>
      </c>
      <c r="AR14" s="15">
        <f t="shared" si="20"/>
        <v>5987.7333333333372</v>
      </c>
      <c r="AS14" s="15">
        <f t="shared" si="20"/>
        <v>5988.5750000000044</v>
      </c>
      <c r="AT14" s="15">
        <f t="shared" si="20"/>
        <v>5989.4166666666715</v>
      </c>
      <c r="AU14" s="15">
        <f t="shared" si="20"/>
        <v>5990.2583333333387</v>
      </c>
      <c r="AV14" s="15">
        <f t="shared" si="20"/>
        <v>5991.1000000000058</v>
      </c>
      <c r="AX14" s="14">
        <f t="shared" si="15"/>
        <v>0</v>
      </c>
      <c r="AY14" s="14">
        <f t="shared" si="16"/>
        <v>0</v>
      </c>
    </row>
    <row r="15" spans="1:51" x14ac:dyDescent="0.25">
      <c r="A15" s="77" t="s">
        <v>101</v>
      </c>
      <c r="B15" s="2" t="s">
        <v>78</v>
      </c>
      <c r="C15" s="15">
        <v>4943</v>
      </c>
      <c r="D15" s="15">
        <v>5182</v>
      </c>
      <c r="E15" s="15">
        <v>5328</v>
      </c>
      <c r="F15" s="97">
        <v>5062</v>
      </c>
      <c r="G15" s="15">
        <v>5459</v>
      </c>
      <c r="H15" s="67">
        <v>5513</v>
      </c>
      <c r="I15" s="15">
        <f>FORECAST(I$6,CHOOSE({1,2,3,4},$D$15,$E$15,$G$15,$H$15),CHOOSE({1,2,3,4},$D$6,$E$6,$G$6,$H$6))</f>
        <v>5608.4000000000005</v>
      </c>
      <c r="J15" s="15">
        <f>FORECAST(J$6,CHOOSE({1,2,3,4},$D$15,$E$15,$G$15,$H$15),CHOOSE({1,2,3,4},$D$6,$E$6,$G$6,$H$6))</f>
        <v>5687.7000000000007</v>
      </c>
      <c r="K15" s="46"/>
      <c r="L15" s="1">
        <f t="shared" si="0"/>
        <v>7.8427499012248214E-2</v>
      </c>
      <c r="M15" s="1">
        <f t="shared" si="0"/>
        <v>9.8919215973620744E-3</v>
      </c>
      <c r="N15" s="1">
        <f t="shared" si="0"/>
        <v>1.7304552875022861E-2</v>
      </c>
      <c r="O15" s="1">
        <f t="shared" si="0"/>
        <v>1.4139505028172072E-2</v>
      </c>
      <c r="Q15" s="29">
        <f t="shared" ref="Q15:Q17" si="21">+N15</f>
        <v>1.7304552875022861E-2</v>
      </c>
      <c r="R15" s="29">
        <f t="shared" ref="R15:R17" si="22">+O15</f>
        <v>1.4139505028172072E-2</v>
      </c>
      <c r="T15" s="64">
        <f t="shared" si="2"/>
        <v>5608.4000000000015</v>
      </c>
      <c r="U15" s="64">
        <f t="shared" si="10"/>
        <v>5687.7000000000016</v>
      </c>
      <c r="V15" s="56"/>
      <c r="W15" s="15">
        <v>5513</v>
      </c>
      <c r="Y15" s="15">
        <f t="shared" si="11"/>
        <v>5520.95</v>
      </c>
      <c r="Z15" s="15">
        <f t="shared" si="12"/>
        <v>5528.9</v>
      </c>
      <c r="AA15" s="15">
        <f t="shared" si="3"/>
        <v>5536.8499999999995</v>
      </c>
      <c r="AB15" s="15">
        <f t="shared" si="4"/>
        <v>5544.7999999999993</v>
      </c>
      <c r="AC15" s="15">
        <f t="shared" si="5"/>
        <v>5552.7499999999991</v>
      </c>
      <c r="AD15" s="15">
        <f>+AC15+($T15-$W15)/$AA$6</f>
        <v>5560.6999999999989</v>
      </c>
      <c r="AE15" s="15">
        <f t="shared" si="6"/>
        <v>5568.6499999999987</v>
      </c>
      <c r="AF15" s="15">
        <f t="shared" si="6"/>
        <v>5576.5999999999985</v>
      </c>
      <c r="AG15" s="15">
        <f t="shared" si="6"/>
        <v>5584.5499999999984</v>
      </c>
      <c r="AH15" s="15">
        <f t="shared" si="6"/>
        <v>5592.4999999999982</v>
      </c>
      <c r="AI15" s="15">
        <f t="shared" si="6"/>
        <v>5600.449999999998</v>
      </c>
      <c r="AJ15" s="15">
        <f t="shared" si="6"/>
        <v>5608.3999999999978</v>
      </c>
      <c r="AK15" s="15">
        <f t="shared" ref="AK15:AV15" si="23">+AJ15+($U15-$AJ15)/$AB$6</f>
        <v>5615.0083333333314</v>
      </c>
      <c r="AL15" s="15">
        <f t="shared" si="23"/>
        <v>5621.616666666665</v>
      </c>
      <c r="AM15" s="15">
        <f t="shared" si="23"/>
        <v>5628.2249999999985</v>
      </c>
      <c r="AN15" s="15">
        <f t="shared" si="23"/>
        <v>5634.8333333333321</v>
      </c>
      <c r="AO15" s="15">
        <f t="shared" si="23"/>
        <v>5641.4416666666657</v>
      </c>
      <c r="AP15" s="15">
        <f t="shared" si="23"/>
        <v>5648.0499999999993</v>
      </c>
      <c r="AQ15" s="15">
        <f t="shared" si="23"/>
        <v>5654.6583333333328</v>
      </c>
      <c r="AR15" s="15">
        <f t="shared" si="23"/>
        <v>5661.2666666666664</v>
      </c>
      <c r="AS15" s="15">
        <f t="shared" si="23"/>
        <v>5667.875</v>
      </c>
      <c r="AT15" s="15">
        <f t="shared" si="23"/>
        <v>5674.4833333333336</v>
      </c>
      <c r="AU15" s="15">
        <f t="shared" si="23"/>
        <v>5681.0916666666672</v>
      </c>
      <c r="AV15" s="15">
        <f t="shared" si="23"/>
        <v>5687.7000000000007</v>
      </c>
      <c r="AX15" s="14">
        <f t="shared" si="15"/>
        <v>0</v>
      </c>
      <c r="AY15" s="14">
        <f t="shared" si="16"/>
        <v>0</v>
      </c>
    </row>
    <row r="16" spans="1:51" x14ac:dyDescent="0.25">
      <c r="A16" s="77"/>
      <c r="B16" s="2" t="s">
        <v>39</v>
      </c>
      <c r="C16" s="15">
        <v>256</v>
      </c>
      <c r="D16" s="15">
        <v>250</v>
      </c>
      <c r="E16" s="15">
        <v>255</v>
      </c>
      <c r="F16" s="15">
        <v>253</v>
      </c>
      <c r="G16" s="15">
        <v>259</v>
      </c>
      <c r="H16" s="67">
        <v>264</v>
      </c>
      <c r="I16" s="15">
        <f t="shared" si="8"/>
        <v>265.8</v>
      </c>
      <c r="J16" s="15">
        <f t="shared" si="8"/>
        <v>269</v>
      </c>
      <c r="K16" s="46"/>
      <c r="L16" s="1">
        <f t="shared" si="0"/>
        <v>2.3715415019762931E-2</v>
      </c>
      <c r="M16" s="1">
        <f t="shared" si="0"/>
        <v>1.9305019305019266E-2</v>
      </c>
      <c r="N16" s="1">
        <f t="shared" si="0"/>
        <v>6.8181818181818343E-3</v>
      </c>
      <c r="O16" s="1">
        <f t="shared" si="0"/>
        <v>1.2039127163280705E-2</v>
      </c>
      <c r="Q16" s="29">
        <f t="shared" si="21"/>
        <v>6.8181818181818343E-3</v>
      </c>
      <c r="R16" s="29">
        <f t="shared" si="22"/>
        <v>1.2039127163280705E-2</v>
      </c>
      <c r="T16" s="64">
        <f t="shared" si="2"/>
        <v>265.8</v>
      </c>
      <c r="U16" s="64">
        <f t="shared" si="10"/>
        <v>269</v>
      </c>
      <c r="W16" s="15">
        <v>264</v>
      </c>
      <c r="Y16" s="15">
        <f t="shared" si="11"/>
        <v>264.14999999999998</v>
      </c>
      <c r="Z16" s="15">
        <f t="shared" si="12"/>
        <v>264.29999999999995</v>
      </c>
      <c r="AA16" s="15">
        <f t="shared" si="3"/>
        <v>264.44999999999993</v>
      </c>
      <c r="AB16" s="15">
        <f t="shared" si="4"/>
        <v>264.59999999999991</v>
      </c>
      <c r="AC16" s="15">
        <f t="shared" si="5"/>
        <v>264.74999999999989</v>
      </c>
      <c r="AD16" s="15">
        <f t="shared" si="6"/>
        <v>264.89999999999986</v>
      </c>
      <c r="AE16" s="15">
        <f t="shared" si="6"/>
        <v>265.04999999999984</v>
      </c>
      <c r="AF16" s="15">
        <f t="shared" si="6"/>
        <v>265.19999999999982</v>
      </c>
      <c r="AG16" s="15">
        <f t="shared" si="6"/>
        <v>265.3499999999998</v>
      </c>
      <c r="AH16" s="15">
        <f t="shared" si="6"/>
        <v>265.49999999999977</v>
      </c>
      <c r="AI16" s="15">
        <f t="shared" si="6"/>
        <v>265.64999999999975</v>
      </c>
      <c r="AJ16" s="15">
        <f t="shared" si="6"/>
        <v>265.79999999999973</v>
      </c>
      <c r="AK16" s="15">
        <f t="shared" ref="AK16:AV16" si="24">+AJ16+($U16-$AJ16)/$AB$6</f>
        <v>266.06666666666644</v>
      </c>
      <c r="AL16" s="15">
        <f t="shared" si="24"/>
        <v>266.33333333333314</v>
      </c>
      <c r="AM16" s="15">
        <f t="shared" si="24"/>
        <v>266.59999999999985</v>
      </c>
      <c r="AN16" s="15">
        <f t="shared" si="24"/>
        <v>266.86666666666656</v>
      </c>
      <c r="AO16" s="15">
        <f t="shared" si="24"/>
        <v>267.13333333333327</v>
      </c>
      <c r="AP16" s="15">
        <f t="shared" si="24"/>
        <v>267.39999999999998</v>
      </c>
      <c r="AQ16" s="15">
        <f t="shared" si="24"/>
        <v>267.66666666666669</v>
      </c>
      <c r="AR16" s="15">
        <f t="shared" si="24"/>
        <v>267.93333333333339</v>
      </c>
      <c r="AS16" s="15">
        <f t="shared" si="24"/>
        <v>268.2000000000001</v>
      </c>
      <c r="AT16" s="15">
        <f t="shared" si="24"/>
        <v>268.46666666666681</v>
      </c>
      <c r="AU16" s="15">
        <f t="shared" si="24"/>
        <v>268.73333333333352</v>
      </c>
      <c r="AV16" s="15">
        <f t="shared" si="24"/>
        <v>269.00000000000023</v>
      </c>
      <c r="AX16" s="14">
        <f t="shared" si="15"/>
        <v>0</v>
      </c>
      <c r="AY16" s="14">
        <f t="shared" si="16"/>
        <v>0</v>
      </c>
    </row>
    <row r="17" spans="1:51" x14ac:dyDescent="0.25">
      <c r="A17" s="77"/>
      <c r="B17" s="65" t="s">
        <v>40</v>
      </c>
      <c r="C17" s="49">
        <v>44</v>
      </c>
      <c r="D17" s="49">
        <v>48</v>
      </c>
      <c r="E17" s="49">
        <v>48</v>
      </c>
      <c r="F17" s="49">
        <v>48</v>
      </c>
      <c r="G17" s="49">
        <v>50</v>
      </c>
      <c r="H17" s="68">
        <v>51</v>
      </c>
      <c r="I17" s="49">
        <f t="shared" si="8"/>
        <v>51.400000000000006</v>
      </c>
      <c r="J17" s="49">
        <f t="shared" si="8"/>
        <v>52.2</v>
      </c>
      <c r="K17" s="46"/>
      <c r="L17" s="86">
        <f t="shared" si="0"/>
        <v>4.1666666666666741E-2</v>
      </c>
      <c r="M17" s="86">
        <f t="shared" si="0"/>
        <v>2.0000000000000018E-2</v>
      </c>
      <c r="N17" s="86">
        <f t="shared" si="0"/>
        <v>7.843137254902155E-3</v>
      </c>
      <c r="O17" s="86">
        <f t="shared" si="0"/>
        <v>1.5564202334630295E-2</v>
      </c>
      <c r="Q17" s="88">
        <f t="shared" si="21"/>
        <v>7.843137254902155E-3</v>
      </c>
      <c r="R17" s="88">
        <f t="shared" si="22"/>
        <v>1.5564202334630295E-2</v>
      </c>
      <c r="T17" s="98">
        <f t="shared" si="2"/>
        <v>51.400000000000013</v>
      </c>
      <c r="U17" s="98">
        <f t="shared" si="10"/>
        <v>52.20000000000001</v>
      </c>
      <c r="W17" s="49">
        <v>51</v>
      </c>
      <c r="Y17" s="49">
        <f t="shared" si="11"/>
        <v>51.033333333333331</v>
      </c>
      <c r="Z17" s="49">
        <f t="shared" si="12"/>
        <v>51.066666666666663</v>
      </c>
      <c r="AA17" s="49">
        <f t="shared" si="3"/>
        <v>51.099999999999994</v>
      </c>
      <c r="AB17" s="49">
        <f t="shared" si="4"/>
        <v>51.133333333333326</v>
      </c>
      <c r="AC17" s="49">
        <f t="shared" si="5"/>
        <v>51.166666666666657</v>
      </c>
      <c r="AD17" s="49">
        <f t="shared" si="6"/>
        <v>51.199999999999989</v>
      </c>
      <c r="AE17" s="49">
        <f t="shared" si="6"/>
        <v>51.23333333333332</v>
      </c>
      <c r="AF17" s="49">
        <f t="shared" si="6"/>
        <v>51.266666666666652</v>
      </c>
      <c r="AG17" s="49">
        <f t="shared" si="6"/>
        <v>51.299999999999983</v>
      </c>
      <c r="AH17" s="49">
        <f t="shared" si="6"/>
        <v>51.333333333333314</v>
      </c>
      <c r="AI17" s="49">
        <f t="shared" si="6"/>
        <v>51.366666666666646</v>
      </c>
      <c r="AJ17" s="49">
        <f t="shared" si="6"/>
        <v>51.399999999999977</v>
      </c>
      <c r="AK17" s="49">
        <f t="shared" ref="AK17:AV17" si="25">+AJ17+($U17-$AJ17)/$AB$6</f>
        <v>51.466666666666647</v>
      </c>
      <c r="AL17" s="49">
        <f t="shared" si="25"/>
        <v>51.533333333333317</v>
      </c>
      <c r="AM17" s="49">
        <f t="shared" si="25"/>
        <v>51.599999999999987</v>
      </c>
      <c r="AN17" s="49">
        <f t="shared" si="25"/>
        <v>51.666666666666657</v>
      </c>
      <c r="AO17" s="49">
        <f t="shared" si="25"/>
        <v>51.733333333333327</v>
      </c>
      <c r="AP17" s="49">
        <f t="shared" si="25"/>
        <v>51.8</v>
      </c>
      <c r="AQ17" s="49">
        <f t="shared" si="25"/>
        <v>51.866666666666667</v>
      </c>
      <c r="AR17" s="49">
        <f t="shared" si="25"/>
        <v>51.933333333333337</v>
      </c>
      <c r="AS17" s="49">
        <f t="shared" si="25"/>
        <v>52.000000000000007</v>
      </c>
      <c r="AT17" s="49">
        <f t="shared" si="25"/>
        <v>52.066666666666677</v>
      </c>
      <c r="AU17" s="49">
        <f t="shared" si="25"/>
        <v>52.133333333333347</v>
      </c>
      <c r="AV17" s="49">
        <f t="shared" si="25"/>
        <v>52.200000000000017</v>
      </c>
      <c r="AX17" s="14">
        <f t="shared" si="15"/>
        <v>0</v>
      </c>
      <c r="AY17" s="14">
        <f t="shared" si="16"/>
        <v>0</v>
      </c>
    </row>
    <row r="18" spans="1:51" x14ac:dyDescent="0.25">
      <c r="A18" s="77"/>
      <c r="B18" s="2"/>
      <c r="C18" s="15"/>
      <c r="D18" s="15"/>
      <c r="E18" s="15"/>
      <c r="F18" s="15"/>
      <c r="G18" s="15"/>
      <c r="H18" s="63"/>
      <c r="I18" s="15"/>
      <c r="J18" s="15"/>
      <c r="K18" s="46"/>
      <c r="L18" s="1"/>
      <c r="M18" s="1"/>
      <c r="N18" s="1"/>
      <c r="O18" s="1"/>
      <c r="Q18" s="11"/>
      <c r="R18" s="11"/>
      <c r="T18" s="12"/>
      <c r="U18" s="12"/>
      <c r="W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row>
    <row r="19" spans="1:51" x14ac:dyDescent="0.25">
      <c r="A19" s="77" t="s">
        <v>52</v>
      </c>
      <c r="B19" s="34" t="s">
        <v>54</v>
      </c>
      <c r="C19" s="15">
        <f t="shared" ref="C19:G19" si="26">+C12+C13</f>
        <v>78757</v>
      </c>
      <c r="D19" s="15">
        <f t="shared" si="26"/>
        <v>78707</v>
      </c>
      <c r="E19" s="15">
        <f t="shared" si="26"/>
        <v>79081</v>
      </c>
      <c r="F19" s="15">
        <f t="shared" si="26"/>
        <v>80899</v>
      </c>
      <c r="G19" s="15">
        <f t="shared" si="26"/>
        <v>81557</v>
      </c>
      <c r="H19" s="63">
        <f t="shared" ref="H19" si="27">FORECAST(H$6,$C19:$G19,$C$6:$G$6)</f>
        <v>82137.8</v>
      </c>
      <c r="I19" s="15">
        <f>FORECAST(I$6,$D19:$H19,$D$6:$H$6)</f>
        <v>83277.64</v>
      </c>
      <c r="J19" s="15">
        <f>FORECAST(J$6,$D19:$H19,$D$6:$H$6)</f>
        <v>84211.400000000009</v>
      </c>
      <c r="K19" s="46"/>
      <c r="L19" s="1">
        <f>+G19/F19-1</f>
        <v>8.1335986847796971E-3</v>
      </c>
      <c r="M19" s="1">
        <f>+H19/G19-1</f>
        <v>7.1213997572250332E-3</v>
      </c>
      <c r="N19" s="1">
        <f>+I19/H19-1</f>
        <v>1.3877167394305667E-2</v>
      </c>
      <c r="O19" s="1">
        <f>+J19/I19-1</f>
        <v>1.1212613613930555E-2</v>
      </c>
      <c r="Q19" s="11">
        <f>+N19</f>
        <v>1.3877167394305667E-2</v>
      </c>
      <c r="R19" s="11">
        <f>+O19</f>
        <v>1.1212613613930555E-2</v>
      </c>
      <c r="T19" s="64">
        <f t="shared" ref="T19" si="28">+H19*(1+Q19)</f>
        <v>83277.64</v>
      </c>
      <c r="U19" s="64">
        <f t="shared" ref="U19" si="29">+I19*(1+R19)</f>
        <v>84211.400000000009</v>
      </c>
      <c r="W19" s="14"/>
      <c r="Y19" s="55"/>
      <c r="Z19" s="14"/>
      <c r="AA19" s="14"/>
      <c r="AB19" s="14"/>
      <c r="AC19" s="14"/>
      <c r="AD19" s="14"/>
      <c r="AE19" s="14"/>
      <c r="AF19" s="14"/>
      <c r="AG19" s="14"/>
      <c r="AH19" s="14"/>
      <c r="AI19" s="14"/>
      <c r="AJ19" s="14"/>
      <c r="AK19" s="14"/>
      <c r="AL19" s="14"/>
      <c r="AM19" s="14"/>
      <c r="AN19" s="14"/>
      <c r="AO19" s="14"/>
      <c r="AP19" s="14"/>
      <c r="AQ19" s="14"/>
      <c r="AR19" s="14"/>
      <c r="AS19" s="14"/>
      <c r="AT19" s="14"/>
      <c r="AU19" s="14"/>
      <c r="AV19" s="14"/>
    </row>
    <row r="20" spans="1:51" x14ac:dyDescent="0.25">
      <c r="B20" s="34"/>
      <c r="C20" s="15"/>
      <c r="D20" s="15"/>
      <c r="E20" s="15"/>
      <c r="F20" s="15"/>
      <c r="G20" s="15"/>
      <c r="H20" s="63"/>
      <c r="I20" s="15"/>
      <c r="J20" s="15"/>
      <c r="K20" s="46"/>
      <c r="L20" s="1"/>
      <c r="M20" s="1"/>
      <c r="N20" s="1"/>
      <c r="O20" s="1"/>
      <c r="Q20" s="11"/>
      <c r="R20" s="11"/>
      <c r="T20" s="12"/>
      <c r="U20" s="12"/>
      <c r="W20" s="14"/>
      <c r="Y20" s="55"/>
      <c r="Z20" s="14"/>
      <c r="AA20" s="14"/>
      <c r="AB20" s="14"/>
      <c r="AC20" s="14"/>
      <c r="AD20" s="14"/>
      <c r="AE20" s="14"/>
      <c r="AF20" s="14"/>
      <c r="AG20" s="14"/>
      <c r="AH20" s="14"/>
      <c r="AI20" s="14"/>
      <c r="AJ20" s="14"/>
      <c r="AK20" s="14"/>
      <c r="AL20" s="14"/>
      <c r="AM20" s="14"/>
      <c r="AN20" s="14"/>
      <c r="AO20" s="14"/>
      <c r="AP20" s="14"/>
      <c r="AQ20" s="14"/>
      <c r="AR20" s="14"/>
      <c r="AS20" s="14"/>
      <c r="AT20" s="14"/>
      <c r="AU20" s="14"/>
      <c r="AV20" s="14"/>
    </row>
    <row r="21" spans="1:51" x14ac:dyDescent="0.25">
      <c r="B21" s="34"/>
      <c r="C21" s="15"/>
      <c r="D21" s="15"/>
      <c r="E21" s="15"/>
      <c r="F21" s="15"/>
      <c r="G21" s="15"/>
      <c r="H21" s="15"/>
      <c r="I21" s="15"/>
      <c r="J21" s="15"/>
      <c r="K21" s="33"/>
    </row>
    <row r="22" spans="1:51" x14ac:dyDescent="0.25">
      <c r="G22" s="16"/>
      <c r="H22" s="16"/>
      <c r="I22" s="16"/>
      <c r="J22" s="16"/>
      <c r="L22" s="2" t="s">
        <v>85</v>
      </c>
    </row>
    <row r="23" spans="1:51" x14ac:dyDescent="0.25">
      <c r="B23" s="27"/>
      <c r="C23" s="27"/>
      <c r="D23" s="27"/>
      <c r="E23" s="27"/>
      <c r="F23" s="27"/>
      <c r="G23" s="33"/>
      <c r="H23" s="5"/>
      <c r="I23" s="5"/>
      <c r="J23" s="5"/>
      <c r="L23" s="7"/>
      <c r="M23" s="7"/>
      <c r="N23" s="8" t="s">
        <v>57</v>
      </c>
      <c r="O23" s="8" t="s">
        <v>65</v>
      </c>
      <c r="P23" s="107" t="s">
        <v>72</v>
      </c>
      <c r="Q23" s="107"/>
      <c r="R23" s="107"/>
      <c r="S23" s="107"/>
      <c r="T23" s="107"/>
      <c r="U23" s="7"/>
      <c r="V23" s="7"/>
    </row>
    <row r="24" spans="1:51" ht="53.25" customHeight="1" x14ac:dyDescent="0.25">
      <c r="B24" s="34"/>
      <c r="C24" s="25"/>
      <c r="D24" s="25"/>
      <c r="E24" s="25"/>
      <c r="F24" s="25"/>
      <c r="G24" s="35"/>
      <c r="H24" s="22"/>
      <c r="I24" s="22"/>
      <c r="J24" s="22"/>
      <c r="L24" s="19" t="s">
        <v>2</v>
      </c>
      <c r="N24" s="43">
        <f>(M10+N10)/2</f>
        <v>1.7800329570664353E-2</v>
      </c>
      <c r="O24" s="43" t="s">
        <v>24</v>
      </c>
      <c r="P24" s="108" t="s">
        <v>88</v>
      </c>
      <c r="Q24" s="109"/>
      <c r="R24" s="109"/>
      <c r="S24" s="109"/>
      <c r="T24" s="109"/>
      <c r="U24" s="109"/>
      <c r="V24" s="109"/>
    </row>
    <row r="25" spans="1:51" ht="15.75" customHeight="1" x14ac:dyDescent="0.25">
      <c r="B25" s="34"/>
      <c r="C25" s="25"/>
      <c r="D25" s="25"/>
      <c r="E25" s="25"/>
      <c r="F25" s="25"/>
      <c r="G25" s="33"/>
      <c r="H25" s="5"/>
      <c r="I25" s="5"/>
      <c r="J25" s="5"/>
      <c r="L25" s="19" t="s">
        <v>34</v>
      </c>
      <c r="M25" s="19"/>
      <c r="N25" s="43" t="s">
        <v>24</v>
      </c>
      <c r="O25" s="43" t="s">
        <v>24</v>
      </c>
      <c r="P25" s="106"/>
      <c r="Q25" s="106"/>
      <c r="R25" s="106"/>
      <c r="S25" s="106"/>
      <c r="T25" s="106"/>
      <c r="U25" s="106"/>
      <c r="V25" s="106"/>
    </row>
    <row r="26" spans="1:51" ht="56.45" customHeight="1" x14ac:dyDescent="0.25">
      <c r="B26" s="34"/>
      <c r="C26" s="25"/>
      <c r="D26" s="25"/>
      <c r="E26" s="25"/>
      <c r="F26" s="25"/>
      <c r="G26" s="36"/>
      <c r="H26" s="23"/>
      <c r="I26" s="23"/>
      <c r="J26" s="23"/>
      <c r="L26" s="53" t="s">
        <v>32</v>
      </c>
      <c r="M26" s="72"/>
      <c r="N26" s="54">
        <f>+N19</f>
        <v>1.3877167394305667E-2</v>
      </c>
      <c r="O26" s="54">
        <f>+O19</f>
        <v>1.1212613613930555E-2</v>
      </c>
      <c r="P26" s="110" t="s">
        <v>89</v>
      </c>
      <c r="Q26" s="110"/>
      <c r="R26" s="110"/>
      <c r="S26" s="110"/>
      <c r="T26" s="110"/>
      <c r="U26" s="110"/>
      <c r="V26" s="110"/>
    </row>
    <row r="27" spans="1:51" ht="50.25" customHeight="1" x14ac:dyDescent="0.25">
      <c r="B27" s="34"/>
      <c r="C27" s="25"/>
      <c r="D27" s="25"/>
      <c r="E27" s="25"/>
      <c r="F27" s="25"/>
      <c r="G27" s="35"/>
      <c r="H27" s="22"/>
      <c r="I27" s="22"/>
      <c r="J27" s="22"/>
      <c r="L27" s="20" t="s">
        <v>33</v>
      </c>
      <c r="M27" s="19"/>
      <c r="N27" s="73">
        <f>+N19</f>
        <v>1.3877167394305667E-2</v>
      </c>
      <c r="O27" s="73">
        <f>+O19</f>
        <v>1.1212613613930555E-2</v>
      </c>
      <c r="P27" s="108" t="s">
        <v>90</v>
      </c>
      <c r="Q27" s="108"/>
      <c r="R27" s="108"/>
      <c r="S27" s="108"/>
      <c r="T27" s="108"/>
      <c r="U27" s="108"/>
      <c r="V27" s="108"/>
    </row>
    <row r="28" spans="1:51" ht="16.5" customHeight="1" x14ac:dyDescent="0.25">
      <c r="B28" s="27"/>
      <c r="C28" s="27"/>
      <c r="D28" s="27"/>
      <c r="E28" s="27"/>
      <c r="F28" s="27"/>
      <c r="G28" s="37"/>
      <c r="H28" s="24"/>
      <c r="I28" s="24"/>
      <c r="J28" s="24"/>
      <c r="L28" s="74" t="s">
        <v>12</v>
      </c>
      <c r="M28" s="48"/>
      <c r="N28" s="75"/>
      <c r="O28" s="75"/>
      <c r="P28" s="110" t="s">
        <v>76</v>
      </c>
      <c r="Q28" s="110"/>
      <c r="R28" s="110"/>
      <c r="S28" s="110"/>
      <c r="T28" s="110"/>
      <c r="U28" s="110"/>
      <c r="V28" s="110"/>
    </row>
    <row r="29" spans="1:51" ht="15" customHeight="1" x14ac:dyDescent="0.25">
      <c r="G29" s="22"/>
      <c r="H29" s="22"/>
      <c r="I29" s="22"/>
      <c r="J29" s="22"/>
      <c r="L29" s="19" t="s">
        <v>35</v>
      </c>
      <c r="M29" s="19"/>
      <c r="N29" s="76" t="s">
        <v>24</v>
      </c>
      <c r="O29" s="76" t="s">
        <v>24</v>
      </c>
      <c r="P29" s="106"/>
      <c r="Q29" s="106"/>
      <c r="R29" s="106"/>
      <c r="S29" s="106"/>
      <c r="T29" s="106"/>
      <c r="U29" s="106"/>
      <c r="V29" s="106"/>
    </row>
    <row r="30" spans="1:51" x14ac:dyDescent="0.25">
      <c r="G30" s="5"/>
      <c r="H30" s="5"/>
      <c r="I30" s="5"/>
      <c r="J30" s="5"/>
      <c r="L30" s="7" t="s">
        <v>36</v>
      </c>
      <c r="M30" s="7"/>
      <c r="N30" s="76" t="s">
        <v>24</v>
      </c>
      <c r="O30" s="76" t="s">
        <v>24</v>
      </c>
      <c r="P30" s="105"/>
      <c r="Q30" s="105"/>
      <c r="R30" s="105"/>
      <c r="S30" s="105"/>
      <c r="T30" s="105"/>
      <c r="U30" s="105"/>
      <c r="V30" s="105"/>
    </row>
    <row r="31" spans="1:51" x14ac:dyDescent="0.25">
      <c r="G31" s="5"/>
      <c r="H31" s="5"/>
      <c r="I31" s="5"/>
      <c r="J31" s="5"/>
      <c r="L31" s="7" t="s">
        <v>37</v>
      </c>
      <c r="M31" s="7"/>
      <c r="N31" s="76" t="s">
        <v>24</v>
      </c>
      <c r="O31" s="76" t="s">
        <v>24</v>
      </c>
      <c r="P31" s="105"/>
      <c r="Q31" s="105"/>
      <c r="R31" s="105"/>
      <c r="S31" s="105"/>
      <c r="T31" s="105"/>
      <c r="U31" s="105"/>
      <c r="V31" s="105"/>
    </row>
    <row r="32" spans="1:51" x14ac:dyDescent="0.25">
      <c r="G32" s="5"/>
      <c r="H32" s="5"/>
      <c r="I32" s="5"/>
      <c r="J32" s="5"/>
      <c r="L32" s="6" t="s">
        <v>38</v>
      </c>
      <c r="M32" s="6"/>
      <c r="N32" s="47" t="s">
        <v>24</v>
      </c>
      <c r="O32" s="47" t="s">
        <v>24</v>
      </c>
      <c r="P32" s="105"/>
      <c r="Q32" s="105"/>
      <c r="R32" s="105"/>
      <c r="S32" s="105"/>
      <c r="T32" s="105"/>
      <c r="U32" s="105"/>
      <c r="V32" s="105"/>
    </row>
    <row r="33" spans="7:10" x14ac:dyDescent="0.25">
      <c r="G33" s="5"/>
      <c r="H33" s="5"/>
      <c r="I33" s="5"/>
      <c r="J33" s="5"/>
    </row>
    <row r="34" spans="7:10" x14ac:dyDescent="0.25">
      <c r="G34" s="5"/>
      <c r="H34" s="5"/>
      <c r="I34" s="5"/>
      <c r="J34" s="5"/>
    </row>
    <row r="35" spans="7:10" x14ac:dyDescent="0.25">
      <c r="G35" s="5"/>
      <c r="H35" s="5"/>
      <c r="I35" s="5"/>
      <c r="J35" s="5"/>
    </row>
    <row r="36" spans="7:10" x14ac:dyDescent="0.25">
      <c r="G36" s="5"/>
      <c r="H36" s="5"/>
      <c r="I36" s="5"/>
      <c r="J36" s="5"/>
    </row>
    <row r="37" spans="7:10" x14ac:dyDescent="0.25">
      <c r="G37" s="5"/>
      <c r="H37" s="5"/>
      <c r="I37" s="5"/>
      <c r="J37" s="5"/>
    </row>
    <row r="38" spans="7:10" x14ac:dyDescent="0.25">
      <c r="G38" s="5"/>
      <c r="H38" s="5"/>
      <c r="I38" s="5"/>
      <c r="J38" s="5"/>
    </row>
    <row r="39" spans="7:10" x14ac:dyDescent="0.25">
      <c r="G39" s="5"/>
      <c r="H39" s="5"/>
      <c r="I39" s="5"/>
      <c r="J39" s="5"/>
    </row>
    <row r="40" spans="7:10" x14ac:dyDescent="0.25">
      <c r="G40" s="5"/>
      <c r="H40" s="5"/>
      <c r="I40" s="5"/>
      <c r="J40" s="5"/>
    </row>
    <row r="41" spans="7:10" x14ac:dyDescent="0.25">
      <c r="G41" s="5"/>
      <c r="H41" s="5"/>
      <c r="I41" s="5"/>
      <c r="J41" s="5"/>
    </row>
  </sheetData>
  <mergeCells count="16">
    <mergeCell ref="C4:H4"/>
    <mergeCell ref="Y4:AV4"/>
    <mergeCell ref="T4:U4"/>
    <mergeCell ref="I4:J4"/>
    <mergeCell ref="Q4:R4"/>
    <mergeCell ref="L4:O4"/>
    <mergeCell ref="P30:V30"/>
    <mergeCell ref="P31:V31"/>
    <mergeCell ref="P32:V32"/>
    <mergeCell ref="P29:V29"/>
    <mergeCell ref="P23:T23"/>
    <mergeCell ref="P24:V24"/>
    <mergeCell ref="P27:V27"/>
    <mergeCell ref="P26:V26"/>
    <mergeCell ref="P28:V28"/>
    <mergeCell ref="P25:V2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00"/>
  <sheetViews>
    <sheetView zoomScale="90" zoomScaleNormal="90" workbookViewId="0">
      <pane xSplit="2" ySplit="5" topLeftCell="C6" activePane="bottomRight" state="frozen"/>
      <selection pane="topRight" activeCell="E1" sqref="E1"/>
      <selection pane="bottomLeft" activeCell="A6" sqref="A6"/>
      <selection pane="bottomRight" activeCell="AG53" sqref="AG53"/>
    </sheetView>
  </sheetViews>
  <sheetFormatPr defaultRowHeight="15" x14ac:dyDescent="0.25"/>
  <cols>
    <col min="2" max="2" width="49.42578125" bestFit="1" customWidth="1"/>
    <col min="3" max="26" width="9.5703125" customWidth="1"/>
    <col min="28" max="36" width="9.5703125" customWidth="1"/>
    <col min="37" max="37" width="9.85546875" bestFit="1" customWidth="1"/>
    <col min="38" max="38" width="10.28515625" customWidth="1"/>
  </cols>
  <sheetData>
    <row r="1" spans="1:38" ht="18.75" x14ac:dyDescent="0.3">
      <c r="B1" s="85" t="s">
        <v>83</v>
      </c>
      <c r="D1" s="96" t="s">
        <v>87</v>
      </c>
      <c r="E1" s="95"/>
      <c r="F1" s="95"/>
      <c r="G1" s="95"/>
      <c r="Z1" s="15"/>
      <c r="AC1" s="34"/>
      <c r="AD1" s="34"/>
      <c r="AE1" s="34"/>
      <c r="AF1" s="27"/>
    </row>
    <row r="3" spans="1:38" ht="15.75" x14ac:dyDescent="0.25">
      <c r="C3" s="18" t="s">
        <v>80</v>
      </c>
      <c r="AB3" s="91" t="s">
        <v>84</v>
      </c>
      <c r="AC3" s="33"/>
    </row>
    <row r="4" spans="1:38" x14ac:dyDescent="0.25">
      <c r="C4" s="2"/>
      <c r="D4" s="2"/>
      <c r="E4" s="2"/>
      <c r="F4" s="2"/>
      <c r="G4" s="2"/>
      <c r="H4" s="2"/>
      <c r="I4" s="2"/>
      <c r="J4" s="2"/>
      <c r="K4" s="2"/>
      <c r="L4" s="2"/>
      <c r="M4" s="2"/>
      <c r="N4" s="2"/>
      <c r="O4" s="2"/>
      <c r="P4" s="2"/>
      <c r="Q4" s="2"/>
      <c r="R4" s="2"/>
      <c r="S4" s="2"/>
      <c r="T4" s="2"/>
      <c r="U4" s="2"/>
      <c r="V4" s="2"/>
      <c r="W4" s="2"/>
      <c r="X4" s="2"/>
      <c r="Y4" s="2"/>
      <c r="Z4" s="2"/>
      <c r="AB4" s="2" t="s">
        <v>44</v>
      </c>
      <c r="AC4" s="2" t="s">
        <v>44</v>
      </c>
      <c r="AD4" s="2" t="s">
        <v>45</v>
      </c>
      <c r="AE4" s="2" t="s">
        <v>45</v>
      </c>
      <c r="AF4" s="2" t="s">
        <v>45</v>
      </c>
      <c r="AG4" s="2" t="s">
        <v>45</v>
      </c>
      <c r="AH4" s="2" t="s">
        <v>45</v>
      </c>
      <c r="AI4" s="2" t="s">
        <v>45</v>
      </c>
      <c r="AJ4" s="2" t="s">
        <v>45</v>
      </c>
      <c r="AK4" s="2" t="s">
        <v>45</v>
      </c>
      <c r="AL4" s="2" t="s">
        <v>45</v>
      </c>
    </row>
    <row r="5" spans="1:38" x14ac:dyDescent="0.25">
      <c r="A5" s="78" t="s">
        <v>64</v>
      </c>
      <c r="B5" s="8" t="s">
        <v>25</v>
      </c>
      <c r="C5" s="60">
        <v>44743</v>
      </c>
      <c r="D5" s="60">
        <v>44774</v>
      </c>
      <c r="E5" s="60">
        <v>44805</v>
      </c>
      <c r="F5" s="60">
        <v>44835</v>
      </c>
      <c r="G5" s="60">
        <v>44866</v>
      </c>
      <c r="H5" s="60">
        <v>44896</v>
      </c>
      <c r="I5" s="60">
        <v>44927</v>
      </c>
      <c r="J5" s="60">
        <v>44958</v>
      </c>
      <c r="K5" s="60">
        <v>44986</v>
      </c>
      <c r="L5" s="60">
        <v>45017</v>
      </c>
      <c r="M5" s="60">
        <v>45047</v>
      </c>
      <c r="N5" s="60">
        <v>45078</v>
      </c>
      <c r="O5" s="61">
        <v>45108</v>
      </c>
      <c r="P5" s="61">
        <v>45139</v>
      </c>
      <c r="Q5" s="61">
        <v>45170</v>
      </c>
      <c r="R5" s="61">
        <v>45200</v>
      </c>
      <c r="S5" s="61">
        <v>45231</v>
      </c>
      <c r="T5" s="61">
        <v>45261</v>
      </c>
      <c r="U5" s="61">
        <v>45292</v>
      </c>
      <c r="V5" s="61">
        <v>45323</v>
      </c>
      <c r="W5" s="61">
        <v>45352</v>
      </c>
      <c r="X5" s="61">
        <v>45383</v>
      </c>
      <c r="Y5" s="61">
        <v>45413</v>
      </c>
      <c r="Z5" s="61">
        <v>45444</v>
      </c>
      <c r="AA5" t="s">
        <v>61</v>
      </c>
      <c r="AB5" s="50" t="s">
        <v>17</v>
      </c>
      <c r="AC5" s="50" t="s">
        <v>18</v>
      </c>
      <c r="AD5" s="8" t="s">
        <v>19</v>
      </c>
      <c r="AE5" s="8" t="s">
        <v>20</v>
      </c>
      <c r="AF5" s="8" t="s">
        <v>21</v>
      </c>
      <c r="AG5" s="8" t="s">
        <v>14</v>
      </c>
      <c r="AH5" s="8" t="s">
        <v>22</v>
      </c>
      <c r="AI5" s="8" t="s">
        <v>50</v>
      </c>
      <c r="AJ5" s="8" t="s">
        <v>51</v>
      </c>
      <c r="AK5" s="8" t="s">
        <v>56</v>
      </c>
      <c r="AL5" s="8" t="s">
        <v>59</v>
      </c>
    </row>
    <row r="6" spans="1:38" x14ac:dyDescent="0.25">
      <c r="A6" s="77"/>
      <c r="B6" s="9" t="s">
        <v>26</v>
      </c>
      <c r="C6" s="15">
        <f t="shared" ref="C6" si="0">+C7+C8</f>
        <v>1313142.7750476159</v>
      </c>
      <c r="D6" s="15">
        <f t="shared" ref="D6:Z6" si="1">+D7+D8</f>
        <v>1314495.5500952317</v>
      </c>
      <c r="E6" s="15">
        <f t="shared" si="1"/>
        <v>1315848.3251428476</v>
      </c>
      <c r="F6" s="15">
        <f t="shared" si="1"/>
        <v>1317201.1001904635</v>
      </c>
      <c r="G6" s="15">
        <f t="shared" si="1"/>
        <v>1318553.8752380793</v>
      </c>
      <c r="H6" s="15">
        <f t="shared" si="1"/>
        <v>1319906.6502856952</v>
      </c>
      <c r="I6" s="15">
        <f t="shared" si="1"/>
        <v>1321259.4253333111</v>
      </c>
      <c r="J6" s="15">
        <f t="shared" si="1"/>
        <v>1322612.200380927</v>
      </c>
      <c r="K6" s="15">
        <f t="shared" si="1"/>
        <v>1323964.9754285428</v>
      </c>
      <c r="L6" s="15">
        <f t="shared" si="1"/>
        <v>1325317.7504761587</v>
      </c>
      <c r="M6" s="15">
        <f t="shared" si="1"/>
        <v>1326670.5255237746</v>
      </c>
      <c r="N6" s="15">
        <f t="shared" si="1"/>
        <v>1328023.3005713904</v>
      </c>
      <c r="O6" s="15">
        <f t="shared" si="1"/>
        <v>1329347.6872282936</v>
      </c>
      <c r="P6" s="15">
        <f t="shared" si="1"/>
        <v>1330672.0738851968</v>
      </c>
      <c r="Q6" s="15">
        <f t="shared" si="1"/>
        <v>1331996.4605420998</v>
      </c>
      <c r="R6" s="15">
        <f t="shared" si="1"/>
        <v>1333320.847199003</v>
      </c>
      <c r="S6" s="15">
        <f t="shared" si="1"/>
        <v>1334645.2338559062</v>
      </c>
      <c r="T6" s="15">
        <f t="shared" si="1"/>
        <v>1335969.6205128091</v>
      </c>
      <c r="U6" s="15">
        <f t="shared" si="1"/>
        <v>1337294.0071697123</v>
      </c>
      <c r="V6" s="15">
        <f t="shared" si="1"/>
        <v>1338618.3938266155</v>
      </c>
      <c r="W6" s="15">
        <f t="shared" si="1"/>
        <v>1339942.7804835187</v>
      </c>
      <c r="X6" s="15">
        <f t="shared" si="1"/>
        <v>1341267.1671404219</v>
      </c>
      <c r="Y6" s="15">
        <f t="shared" si="1"/>
        <v>1342591.5537973249</v>
      </c>
      <c r="Z6" s="15">
        <f t="shared" si="1"/>
        <v>1343915.9404542281</v>
      </c>
      <c r="AA6" s="15"/>
      <c r="AB6" s="15">
        <f t="shared" ref="AB6" si="2">+AB7+AB8</f>
        <v>1328023.3005713904</v>
      </c>
      <c r="AC6" s="15">
        <f t="shared" ref="AC6:AJ6" si="3">+AC7+AC8</f>
        <v>1343915.9404542281</v>
      </c>
      <c r="AD6" s="15">
        <f t="shared" si="3"/>
        <v>1364587.250667973</v>
      </c>
      <c r="AE6" s="15">
        <f t="shared" si="3"/>
        <v>1383373.9129984186</v>
      </c>
      <c r="AF6" s="15">
        <f t="shared" si="3"/>
        <v>1402753.7066511742</v>
      </c>
      <c r="AG6" s="15">
        <f t="shared" si="3"/>
        <v>1422786.1848200052</v>
      </c>
      <c r="AH6" s="15">
        <f t="shared" si="3"/>
        <v>1443465.3705265468</v>
      </c>
      <c r="AI6" s="15">
        <f t="shared" si="3"/>
        <v>1464717.8123308064</v>
      </c>
      <c r="AJ6" s="15">
        <f t="shared" si="3"/>
        <v>1486136.5239159898</v>
      </c>
      <c r="AK6" s="15">
        <f t="shared" ref="AK6:AL6" si="4">+AK7+AK8</f>
        <v>1506866.4033483549</v>
      </c>
      <c r="AL6" s="15">
        <f t="shared" si="4"/>
        <v>1526906.7545690758</v>
      </c>
    </row>
    <row r="7" spans="1:38" x14ac:dyDescent="0.25">
      <c r="A7" s="77"/>
      <c r="B7" s="99" t="s">
        <v>2</v>
      </c>
      <c r="C7" s="15">
        <f>+'2. STForecast'!Y10</f>
        <v>982037.55838094919</v>
      </c>
      <c r="D7" s="15">
        <f>+'2. STForecast'!Z10</f>
        <v>983492.11676189839</v>
      </c>
      <c r="E7" s="15">
        <f>+'2. STForecast'!AA10</f>
        <v>984946.67514284758</v>
      </c>
      <c r="F7" s="15">
        <f>+'2. STForecast'!AB10</f>
        <v>986401.23352379678</v>
      </c>
      <c r="G7" s="15">
        <f>+'2. STForecast'!AC10</f>
        <v>987855.79190474597</v>
      </c>
      <c r="H7" s="15">
        <f>+'2. STForecast'!AD10</f>
        <v>989310.35028569517</v>
      </c>
      <c r="I7" s="15">
        <f>+'2. STForecast'!AE10</f>
        <v>990764.90866664436</v>
      </c>
      <c r="J7" s="15">
        <f>+'2. STForecast'!AF10</f>
        <v>992219.46704759356</v>
      </c>
      <c r="K7" s="15">
        <f>+'2. STForecast'!AG10</f>
        <v>993674.02542854275</v>
      </c>
      <c r="L7" s="15">
        <f>+'2. STForecast'!AH10</f>
        <v>995128.58380949195</v>
      </c>
      <c r="M7" s="15">
        <f>+'2. STForecast'!AI10</f>
        <v>996583.14219044114</v>
      </c>
      <c r="N7" s="15">
        <f>+'2. STForecast'!AJ10</f>
        <v>998037.70057139033</v>
      </c>
      <c r="O7" s="15">
        <f>+'2. STForecast'!AK10</f>
        <v>999517.25389496016</v>
      </c>
      <c r="P7" s="15">
        <f>+'2. STForecast'!AL10</f>
        <v>1000996.80721853</v>
      </c>
      <c r="Q7" s="15">
        <f>+'2. STForecast'!AM10</f>
        <v>1002476.3605420998</v>
      </c>
      <c r="R7" s="15">
        <f>+'2. STForecast'!AN10</f>
        <v>1003955.9138656696</v>
      </c>
      <c r="S7" s="15">
        <f>+'2. STForecast'!AO10</f>
        <v>1005435.4671892395</v>
      </c>
      <c r="T7" s="15">
        <f>+'2. STForecast'!AP10</f>
        <v>1006915.0205128093</v>
      </c>
      <c r="U7" s="15">
        <f>+'2. STForecast'!AQ10</f>
        <v>1008394.5738363791</v>
      </c>
      <c r="V7" s="15">
        <f>+'2. STForecast'!AR10</f>
        <v>1009874.1271599489</v>
      </c>
      <c r="W7" s="15">
        <f>+'2. STForecast'!AS10</f>
        <v>1011353.6804835188</v>
      </c>
      <c r="X7" s="15">
        <f>+'2. STForecast'!AT10</f>
        <v>1012833.2338070886</v>
      </c>
      <c r="Y7" s="15">
        <f>+'2. STForecast'!AU10</f>
        <v>1014312.7871306584</v>
      </c>
      <c r="Z7" s="15">
        <f>+'2. STForecast'!AV10</f>
        <v>1015792.3404542282</v>
      </c>
      <c r="AA7" s="15">
        <f>SUM(C7:Z7)-SUM('2. STForecast'!Y10:AV10)</f>
        <v>0</v>
      </c>
      <c r="AB7" s="15">
        <f>+N7</f>
        <v>998037.70057139033</v>
      </c>
      <c r="AC7" s="15">
        <f>+Z7</f>
        <v>1015792.3404542282</v>
      </c>
      <c r="AD7" s="15">
        <f>+AC7*(1+'1. Input Data'!F7)</f>
        <v>1037994.4119776898</v>
      </c>
      <c r="AE7" s="15">
        <f>+AD7*(1+'1. Input Data'!G7)</f>
        <v>1058304.6943144309</v>
      </c>
      <c r="AF7" s="15">
        <f>+AE7*(1+'1. Input Data'!H7)</f>
        <v>1079200.9999856495</v>
      </c>
      <c r="AG7" s="15">
        <f>+AF7*(1+'1. Input Data'!I7)</f>
        <v>1100742.915345276</v>
      </c>
      <c r="AH7" s="15">
        <f>+AG7*(1+'1. Input Data'!J7)</f>
        <v>1122924.4964204123</v>
      </c>
      <c r="AI7" s="15">
        <f>+AH7*(1+'1. Input Data'!K7)</f>
        <v>1145672.3246225552</v>
      </c>
      <c r="AJ7" s="15">
        <f>+AI7*(1+'1. Input Data'!L7)</f>
        <v>1168579.4463331411</v>
      </c>
      <c r="AK7" s="15">
        <f>+AJ7*(1+'1. Input Data'!M7)</f>
        <v>1190790.792164115</v>
      </c>
      <c r="AL7" s="15">
        <f>+AK7*(1+'1. Input Data'!N7)</f>
        <v>1212305.698450506</v>
      </c>
    </row>
    <row r="8" spans="1:38" x14ac:dyDescent="0.25">
      <c r="A8" s="77"/>
      <c r="B8" s="99" t="s">
        <v>5</v>
      </c>
      <c r="C8" s="15">
        <f>+'2. STForecast'!Y11</f>
        <v>331105.21666666667</v>
      </c>
      <c r="D8" s="15">
        <f>+'2. STForecast'!Z11</f>
        <v>331003.43333333335</v>
      </c>
      <c r="E8" s="15">
        <f>+'2. STForecast'!AA11</f>
        <v>330901.65000000002</v>
      </c>
      <c r="F8" s="15">
        <f>+'2. STForecast'!AB11</f>
        <v>330799.8666666667</v>
      </c>
      <c r="G8" s="15">
        <f>+'2. STForecast'!AC11</f>
        <v>330698.08333333337</v>
      </c>
      <c r="H8" s="15">
        <f>+'2. STForecast'!AD11</f>
        <v>330596.30000000005</v>
      </c>
      <c r="I8" s="15">
        <f>+'2. STForecast'!AE11</f>
        <v>330494.51666666672</v>
      </c>
      <c r="J8" s="15">
        <f>+'2. STForecast'!AF11</f>
        <v>330392.7333333334</v>
      </c>
      <c r="K8" s="15">
        <f>+'2. STForecast'!AG11</f>
        <v>330290.95000000007</v>
      </c>
      <c r="L8" s="15">
        <f>+'2. STForecast'!AH11</f>
        <v>330189.16666666674</v>
      </c>
      <c r="M8" s="15">
        <f>+'2. STForecast'!AI11</f>
        <v>330087.38333333342</v>
      </c>
      <c r="N8" s="15">
        <f>+'2. STForecast'!AJ11</f>
        <v>329985.60000000009</v>
      </c>
      <c r="O8" s="15">
        <f>+'2. STForecast'!AK11</f>
        <v>329830.43333333341</v>
      </c>
      <c r="P8" s="15">
        <f>+'2. STForecast'!AL11</f>
        <v>329675.26666666672</v>
      </c>
      <c r="Q8" s="15">
        <f>+'2. STForecast'!AM11</f>
        <v>329520.10000000003</v>
      </c>
      <c r="R8" s="15">
        <f>+'2. STForecast'!AN11</f>
        <v>329364.93333333335</v>
      </c>
      <c r="S8" s="15">
        <f>+'2. STForecast'!AO11</f>
        <v>329209.76666666666</v>
      </c>
      <c r="T8" s="15">
        <f>+'2. STForecast'!AP11</f>
        <v>329054.59999999998</v>
      </c>
      <c r="U8" s="15">
        <f>+'2. STForecast'!AQ11</f>
        <v>328899.43333333329</v>
      </c>
      <c r="V8" s="15">
        <f>+'2. STForecast'!AR11</f>
        <v>328744.2666666666</v>
      </c>
      <c r="W8" s="15">
        <f>+'2. STForecast'!AS11</f>
        <v>328589.09999999992</v>
      </c>
      <c r="X8" s="15">
        <f>+'2. STForecast'!AT11</f>
        <v>328433.93333333323</v>
      </c>
      <c r="Y8" s="15">
        <f>+'2. STForecast'!AU11</f>
        <v>328278.76666666655</v>
      </c>
      <c r="Z8" s="15">
        <f>+'2. STForecast'!AV11</f>
        <v>328123.59999999986</v>
      </c>
      <c r="AA8" s="15">
        <f>SUM(C8:Z8)-SUM('2. STForecast'!Y11:AV11)</f>
        <v>0</v>
      </c>
      <c r="AB8" s="15">
        <f>+N8</f>
        <v>329985.60000000009</v>
      </c>
      <c r="AC8" s="15">
        <f>+Z8</f>
        <v>328123.59999999986</v>
      </c>
      <c r="AD8" s="15">
        <f>+AC8*(1+'1. Input Data'!F9)</f>
        <v>326592.83869028307</v>
      </c>
      <c r="AE8" s="15">
        <f>+AD8*(1+'1. Input Data'!G9)</f>
        <v>325069.21868398768</v>
      </c>
      <c r="AF8" s="15">
        <f>+AE8*(1+'1. Input Data'!H9)</f>
        <v>323552.70666552475</v>
      </c>
      <c r="AG8" s="15">
        <f>+AF8*(1+'1. Input Data'!I9)</f>
        <v>322043.26947472914</v>
      </c>
      <c r="AH8" s="15">
        <f>+AG8*(1+'1. Input Data'!J9)</f>
        <v>320540.87410613446</v>
      </c>
      <c r="AI8" s="15">
        <f>+AH8*(1+'1. Input Data'!K9)</f>
        <v>319045.48770825122</v>
      </c>
      <c r="AJ8" s="15">
        <f>+AI8*(1+'1. Input Data'!L9)</f>
        <v>317557.07758284872</v>
      </c>
      <c r="AK8" s="15">
        <f>+AJ8*(1+'1. Input Data'!M9)</f>
        <v>316075.61118423991</v>
      </c>
      <c r="AL8" s="15">
        <f>+AK8*(1+'1. Input Data'!N9)</f>
        <v>314601.05611856974</v>
      </c>
    </row>
    <row r="9" spans="1:38" x14ac:dyDescent="0.25">
      <c r="A9" s="77"/>
      <c r="B9" s="9" t="s">
        <v>23</v>
      </c>
      <c r="C9" s="15">
        <f t="shared" ref="C9:Z9" si="5">SUM(C10:C11)</f>
        <v>88764.340453238343</v>
      </c>
      <c r="D9" s="15">
        <f t="shared" si="5"/>
        <v>88762.680906476686</v>
      </c>
      <c r="E9" s="15">
        <f t="shared" si="5"/>
        <v>88761.021359715029</v>
      </c>
      <c r="F9" s="15">
        <f t="shared" si="5"/>
        <v>88759.361812953372</v>
      </c>
      <c r="G9" s="15">
        <f t="shared" si="5"/>
        <v>88757.702266191714</v>
      </c>
      <c r="H9" s="15">
        <f t="shared" si="5"/>
        <v>88756.042719430057</v>
      </c>
      <c r="I9" s="15">
        <f t="shared" si="5"/>
        <v>88754.3831726684</v>
      </c>
      <c r="J9" s="15">
        <f t="shared" si="5"/>
        <v>88752.723625906743</v>
      </c>
      <c r="K9" s="15">
        <f t="shared" si="5"/>
        <v>88751.064079145086</v>
      </c>
      <c r="L9" s="15">
        <f t="shared" si="5"/>
        <v>88749.404532383429</v>
      </c>
      <c r="M9" s="15">
        <f t="shared" si="5"/>
        <v>88747.744985621772</v>
      </c>
      <c r="N9" s="15">
        <f t="shared" si="5"/>
        <v>88746.085438860115</v>
      </c>
      <c r="O9" s="15">
        <f t="shared" si="5"/>
        <v>88824.211059077992</v>
      </c>
      <c r="P9" s="15">
        <f t="shared" si="5"/>
        <v>88902.336679295884</v>
      </c>
      <c r="Q9" s="15">
        <f t="shared" si="5"/>
        <v>88980.462299513776</v>
      </c>
      <c r="R9" s="15">
        <f t="shared" si="5"/>
        <v>89058.587919731654</v>
      </c>
      <c r="S9" s="15">
        <f t="shared" si="5"/>
        <v>89136.713539949531</v>
      </c>
      <c r="T9" s="15">
        <f t="shared" si="5"/>
        <v>89214.839160167423</v>
      </c>
      <c r="U9" s="15">
        <f t="shared" si="5"/>
        <v>89292.964780385315</v>
      </c>
      <c r="V9" s="15">
        <f t="shared" si="5"/>
        <v>89371.090400603192</v>
      </c>
      <c r="W9" s="15">
        <f t="shared" si="5"/>
        <v>89449.21602082107</v>
      </c>
      <c r="X9" s="15">
        <f t="shared" si="5"/>
        <v>89527.341641038962</v>
      </c>
      <c r="Y9" s="15">
        <f t="shared" si="5"/>
        <v>89605.467261256854</v>
      </c>
      <c r="Z9" s="15">
        <f t="shared" si="5"/>
        <v>89683.592881474731</v>
      </c>
      <c r="AA9" s="15"/>
      <c r="AB9" s="15">
        <f t="shared" ref="AB9:AL9" si="6">SUM(AB10:AB11)</f>
        <v>88746.085438860115</v>
      </c>
      <c r="AC9" s="15">
        <f t="shared" si="6"/>
        <v>89683.592881474731</v>
      </c>
      <c r="AD9" s="15">
        <f t="shared" si="6"/>
        <v>91700.990838161306</v>
      </c>
      <c r="AE9" s="15">
        <f t="shared" si="6"/>
        <v>94394.697374879004</v>
      </c>
      <c r="AF9" s="15">
        <f t="shared" si="6"/>
        <v>96406.47720421094</v>
      </c>
      <c r="AG9" s="15">
        <f t="shared" si="6"/>
        <v>98591.071797652403</v>
      </c>
      <c r="AH9" s="15">
        <f t="shared" si="6"/>
        <v>100731.95201073107</v>
      </c>
      <c r="AI9" s="15">
        <f t="shared" si="6"/>
        <v>103377.21661829425</v>
      </c>
      <c r="AJ9" s="15">
        <f t="shared" si="6"/>
        <v>105646.27264916911</v>
      </c>
      <c r="AK9" s="15">
        <f t="shared" si="6"/>
        <v>107672.41819123461</v>
      </c>
      <c r="AL9" s="15">
        <f t="shared" si="6"/>
        <v>109449.3655905479</v>
      </c>
    </row>
    <row r="10" spans="1:38" x14ac:dyDescent="0.25">
      <c r="A10" s="77" t="s">
        <v>99</v>
      </c>
      <c r="B10" s="99" t="s">
        <v>98</v>
      </c>
      <c r="C10" s="15">
        <f>+'2. STForecast'!Y12+54</f>
        <v>81727.340453238343</v>
      </c>
      <c r="D10" s="15">
        <f>+'2. STForecast'!Z12+54</f>
        <v>81821.680906476686</v>
      </c>
      <c r="E10" s="15">
        <f>+'2. STForecast'!AA12+54</f>
        <v>81916.021359715029</v>
      </c>
      <c r="F10" s="15">
        <f>+'2. STForecast'!AB12+54</f>
        <v>82010.361812953372</v>
      </c>
      <c r="G10" s="15">
        <f>+'2. STForecast'!AC12+54</f>
        <v>82104.702266191714</v>
      </c>
      <c r="H10" s="15">
        <f>+'2. STForecast'!AD12+54</f>
        <v>82199.042719430057</v>
      </c>
      <c r="I10" s="15">
        <f>+'2. STForecast'!AE12+54</f>
        <v>82293.3831726684</v>
      </c>
      <c r="J10" s="15">
        <f>+'2. STForecast'!AF12+54</f>
        <v>82387.723625906743</v>
      </c>
      <c r="K10" s="15">
        <f>+'2. STForecast'!AG12+54</f>
        <v>82482.064079145086</v>
      </c>
      <c r="L10" s="15">
        <f>+'2. STForecast'!AH12+54</f>
        <v>82576.404532383429</v>
      </c>
      <c r="M10" s="15">
        <f>+'2. STForecast'!AI12+54</f>
        <v>82670.744985621772</v>
      </c>
      <c r="N10" s="15">
        <f>+'2. STForecast'!AJ12+54</f>
        <v>82765.085438860115</v>
      </c>
      <c r="O10" s="15">
        <f>+'2. STForecast'!AK12+54</f>
        <v>82842.369392411332</v>
      </c>
      <c r="P10" s="15">
        <f>+'2. STForecast'!AL12+54</f>
        <v>82919.65334596255</v>
      </c>
      <c r="Q10" s="15">
        <f>+'2. STForecast'!AM12+54</f>
        <v>82996.937299513767</v>
      </c>
      <c r="R10" s="15">
        <f>+'2. STForecast'!AN12+54</f>
        <v>83074.221253064985</v>
      </c>
      <c r="S10" s="15">
        <f>+'2. STForecast'!AO12+54</f>
        <v>83151.505206616202</v>
      </c>
      <c r="T10" s="15">
        <f>+'2. STForecast'!AP12+54</f>
        <v>83228.78916016742</v>
      </c>
      <c r="U10" s="15">
        <f>+'2. STForecast'!AQ12+54</f>
        <v>83306.073113718638</v>
      </c>
      <c r="V10" s="15">
        <f>+'2. STForecast'!AR12+54</f>
        <v>83383.357067269855</v>
      </c>
      <c r="W10" s="15">
        <f>+'2. STForecast'!AS12+54</f>
        <v>83460.641020821073</v>
      </c>
      <c r="X10" s="15">
        <f>+'2. STForecast'!AT12+54</f>
        <v>83537.92497437229</v>
      </c>
      <c r="Y10" s="15">
        <f>+'2. STForecast'!AU12+54</f>
        <v>83615.208927923508</v>
      </c>
      <c r="Z10" s="15">
        <f>+'2. STForecast'!AV12+54</f>
        <v>83692.492881474725</v>
      </c>
      <c r="AA10" s="15"/>
      <c r="AB10" s="15">
        <f>+N10</f>
        <v>82765.085438860115</v>
      </c>
      <c r="AC10" s="15">
        <f t="shared" ref="AC10:AC13" si="7">+Z10</f>
        <v>83692.492881474725</v>
      </c>
      <c r="AD10" s="15">
        <f>+(AC10-54)*(1+'1. Input Data'!F$8)+54</f>
        <v>85709.8908381613</v>
      </c>
      <c r="AE10" s="15">
        <f>+(AD10-54)*(1+'1. Input Data'!G$8)+54</f>
        <v>88403.597374878998</v>
      </c>
      <c r="AF10" s="15">
        <f>+(AE10-54)*(1+'1. Input Data'!H$8)+54</f>
        <v>90415.377204210934</v>
      </c>
      <c r="AG10" s="15">
        <f>+(AF10-54)*(1+'1. Input Data'!I$8)+54</f>
        <v>92599.971797652397</v>
      </c>
      <c r="AH10" s="15">
        <f>+(AG10-54)*(1+'1. Input Data'!J$8)+54</f>
        <v>94740.852010731061</v>
      </c>
      <c r="AI10" s="15">
        <f>+(AH10-54)*(1+'1. Input Data'!K$8)+54</f>
        <v>97386.11661829424</v>
      </c>
      <c r="AJ10" s="15">
        <f>+(AI10-54)*(1+'1. Input Data'!L$8)+54</f>
        <v>99655.172649169108</v>
      </c>
      <c r="AK10" s="15">
        <f>+(AJ10-54)*(1+'1. Input Data'!M$8)+54</f>
        <v>101681.3181912346</v>
      </c>
      <c r="AL10" s="15">
        <f>+(AK10-54)*(1+'1. Input Data'!N$8)+54</f>
        <v>103458.26559054789</v>
      </c>
    </row>
    <row r="11" spans="1:38" x14ac:dyDescent="0.25">
      <c r="A11" s="77"/>
      <c r="B11" s="99" t="s">
        <v>12</v>
      </c>
      <c r="C11" s="15">
        <f>+'2. STForecast'!Y14</f>
        <v>7037</v>
      </c>
      <c r="D11" s="15">
        <f>+'2. STForecast'!Z14</f>
        <v>6941</v>
      </c>
      <c r="E11" s="15">
        <f>+'2. STForecast'!AA14</f>
        <v>6845</v>
      </c>
      <c r="F11" s="15">
        <f>+'2. STForecast'!AB14</f>
        <v>6749</v>
      </c>
      <c r="G11" s="15">
        <f>+'2. STForecast'!AC14</f>
        <v>6653</v>
      </c>
      <c r="H11" s="15">
        <f>+'2. STForecast'!AD14</f>
        <v>6557</v>
      </c>
      <c r="I11" s="15">
        <f>+'2. STForecast'!AE14</f>
        <v>6461</v>
      </c>
      <c r="J11" s="15">
        <f>+'2. STForecast'!AF14</f>
        <v>6365</v>
      </c>
      <c r="K11" s="15">
        <f>+'2. STForecast'!AG14</f>
        <v>6269</v>
      </c>
      <c r="L11" s="15">
        <f>+'2. STForecast'!AH14</f>
        <v>6173</v>
      </c>
      <c r="M11" s="15">
        <f>+'2. STForecast'!AI14</f>
        <v>6077</v>
      </c>
      <c r="N11" s="15">
        <f>+'2. STForecast'!AJ14</f>
        <v>5981</v>
      </c>
      <c r="O11" s="15">
        <f>+'2. STForecast'!AK14</f>
        <v>5981.8416666666672</v>
      </c>
      <c r="P11" s="15">
        <f>+'2. STForecast'!AL14</f>
        <v>5982.6833333333343</v>
      </c>
      <c r="Q11" s="15">
        <f>+'2. STForecast'!AM14</f>
        <v>5983.5250000000015</v>
      </c>
      <c r="R11" s="15">
        <f>+'2. STForecast'!AN14</f>
        <v>5984.3666666666686</v>
      </c>
      <c r="S11" s="15">
        <f>+'2. STForecast'!AO14</f>
        <v>5985.2083333333358</v>
      </c>
      <c r="T11" s="15">
        <f>+'2. STForecast'!AP14</f>
        <v>5986.0500000000029</v>
      </c>
      <c r="U11" s="15">
        <f>+'2. STForecast'!AQ14</f>
        <v>5986.8916666666701</v>
      </c>
      <c r="V11" s="15">
        <f>+'2. STForecast'!AR14</f>
        <v>5987.7333333333372</v>
      </c>
      <c r="W11" s="15">
        <f>+'2. STForecast'!AS14</f>
        <v>5988.5750000000044</v>
      </c>
      <c r="X11" s="15">
        <f>+'2. STForecast'!AT14</f>
        <v>5989.4166666666715</v>
      </c>
      <c r="Y11" s="15">
        <f>+'2. STForecast'!AU14</f>
        <v>5990.2583333333387</v>
      </c>
      <c r="Z11" s="15">
        <f>+'2. STForecast'!AV14</f>
        <v>5991.1000000000058</v>
      </c>
      <c r="AA11" s="15"/>
      <c r="AB11" s="15">
        <f>+N11</f>
        <v>5981</v>
      </c>
      <c r="AC11" s="15">
        <f t="shared" si="7"/>
        <v>5991.1000000000058</v>
      </c>
      <c r="AD11" s="15">
        <f t="shared" ref="AD11:AL11" si="8">+AC11</f>
        <v>5991.1000000000058</v>
      </c>
      <c r="AE11" s="15">
        <f t="shared" si="8"/>
        <v>5991.1000000000058</v>
      </c>
      <c r="AF11" s="15">
        <f t="shared" si="8"/>
        <v>5991.1000000000058</v>
      </c>
      <c r="AG11" s="15">
        <f t="shared" si="8"/>
        <v>5991.1000000000058</v>
      </c>
      <c r="AH11" s="15">
        <f t="shared" si="8"/>
        <v>5991.1000000000058</v>
      </c>
      <c r="AI11" s="15">
        <f t="shared" si="8"/>
        <v>5991.1000000000058</v>
      </c>
      <c r="AJ11" s="15">
        <f t="shared" si="8"/>
        <v>5991.1000000000058</v>
      </c>
      <c r="AK11" s="15">
        <f t="shared" si="8"/>
        <v>5991.1000000000058</v>
      </c>
      <c r="AL11" s="15">
        <f t="shared" si="8"/>
        <v>5991.1000000000058</v>
      </c>
    </row>
    <row r="12" spans="1:38" x14ac:dyDescent="0.25">
      <c r="A12" s="77"/>
      <c r="B12" s="9" t="s">
        <v>27</v>
      </c>
      <c r="C12" s="15">
        <f t="shared" ref="C12:Z12" si="9">+C13+C14+C23+C37</f>
        <v>5876.1333333333332</v>
      </c>
      <c r="D12" s="15">
        <f t="shared" si="9"/>
        <v>5884.2666666666664</v>
      </c>
      <c r="E12" s="15">
        <f t="shared" si="9"/>
        <v>5892.4</v>
      </c>
      <c r="F12" s="15">
        <f t="shared" si="9"/>
        <v>5900.5333333333328</v>
      </c>
      <c r="G12" s="15">
        <f t="shared" si="9"/>
        <v>5908.6666666666661</v>
      </c>
      <c r="H12" s="15">
        <f t="shared" si="9"/>
        <v>5916.7999999999984</v>
      </c>
      <c r="I12" s="15">
        <f t="shared" si="9"/>
        <v>5924.9333333333325</v>
      </c>
      <c r="J12" s="15">
        <f t="shared" si="9"/>
        <v>5933.0666666666648</v>
      </c>
      <c r="K12" s="15">
        <f t="shared" si="9"/>
        <v>5941.199999999998</v>
      </c>
      <c r="L12" s="15">
        <f t="shared" si="9"/>
        <v>5949.3333333333312</v>
      </c>
      <c r="M12" s="15">
        <f t="shared" si="9"/>
        <v>5957.4666666666644</v>
      </c>
      <c r="N12" s="15">
        <f t="shared" si="9"/>
        <v>5965.5999999999967</v>
      </c>
      <c r="O12" s="15">
        <f t="shared" si="9"/>
        <v>5972.5416666666642</v>
      </c>
      <c r="P12" s="15">
        <f t="shared" si="9"/>
        <v>5979.4833333333318</v>
      </c>
      <c r="Q12" s="15">
        <f t="shared" si="9"/>
        <v>5986.4249999999984</v>
      </c>
      <c r="R12" s="15">
        <f t="shared" si="9"/>
        <v>5993.3666666666659</v>
      </c>
      <c r="S12" s="15">
        <f t="shared" si="9"/>
        <v>6000.3083333333325</v>
      </c>
      <c r="T12" s="15">
        <f t="shared" si="9"/>
        <v>6007.2499999999991</v>
      </c>
      <c r="U12" s="15">
        <f t="shared" si="9"/>
        <v>6014.1916666666666</v>
      </c>
      <c r="V12" s="15">
        <f t="shared" si="9"/>
        <v>6021.1333333333332</v>
      </c>
      <c r="W12" s="15">
        <f t="shared" si="9"/>
        <v>6028.0749999999998</v>
      </c>
      <c r="X12" s="15">
        <f t="shared" si="9"/>
        <v>6035.0166666666673</v>
      </c>
      <c r="Y12" s="15">
        <f t="shared" si="9"/>
        <v>6041.9583333333339</v>
      </c>
      <c r="Z12" s="15">
        <f t="shared" si="9"/>
        <v>6048.9000000000005</v>
      </c>
      <c r="AA12" s="15"/>
      <c r="AB12" s="15">
        <f t="shared" ref="AB12:AL12" si="10">+AB13+AB14+AB23+AB37</f>
        <v>5965.5999999999967</v>
      </c>
      <c r="AC12" s="15">
        <f t="shared" si="10"/>
        <v>6048.9000000000005</v>
      </c>
      <c r="AD12" s="15">
        <f t="shared" si="10"/>
        <v>6193.8373627417322</v>
      </c>
      <c r="AE12" s="15">
        <f t="shared" si="10"/>
        <v>6387.3632459904975</v>
      </c>
      <c r="AF12" s="15">
        <f t="shared" si="10"/>
        <v>6531.8969815947912</v>
      </c>
      <c r="AG12" s="15">
        <f t="shared" si="10"/>
        <v>6688.8463717653294</v>
      </c>
      <c r="AH12" s="15">
        <f t="shared" si="10"/>
        <v>6842.655158475518</v>
      </c>
      <c r="AI12" s="15">
        <f t="shared" si="10"/>
        <v>7032.7007935984711</v>
      </c>
      <c r="AJ12" s="15">
        <f t="shared" si="10"/>
        <v>7195.7182071624102</v>
      </c>
      <c r="AK12" s="15">
        <f t="shared" si="10"/>
        <v>7341.2840289302721</v>
      </c>
      <c r="AL12" s="15">
        <f t="shared" si="10"/>
        <v>7468.9465304875976</v>
      </c>
    </row>
    <row r="13" spans="1:38" x14ac:dyDescent="0.25">
      <c r="A13" s="77"/>
      <c r="B13" s="3" t="s">
        <v>8</v>
      </c>
      <c r="C13" s="15">
        <f>+'2. STForecast'!Y15</f>
        <v>5520.95</v>
      </c>
      <c r="D13" s="15">
        <f>+'2. STForecast'!Z15</f>
        <v>5528.9</v>
      </c>
      <c r="E13" s="15">
        <f>+'2. STForecast'!AA15</f>
        <v>5536.8499999999995</v>
      </c>
      <c r="F13" s="15">
        <f>+'2. STForecast'!AB15</f>
        <v>5544.7999999999993</v>
      </c>
      <c r="G13" s="15">
        <f>+'2. STForecast'!AC15</f>
        <v>5552.7499999999991</v>
      </c>
      <c r="H13" s="15">
        <f>+'2. STForecast'!AD15</f>
        <v>5560.6999999999989</v>
      </c>
      <c r="I13" s="15">
        <f>+'2. STForecast'!AE15</f>
        <v>5568.6499999999987</v>
      </c>
      <c r="J13" s="15">
        <f>+'2. STForecast'!AF15</f>
        <v>5576.5999999999985</v>
      </c>
      <c r="K13" s="15">
        <f>+'2. STForecast'!AG15</f>
        <v>5584.5499999999984</v>
      </c>
      <c r="L13" s="15">
        <f>+'2. STForecast'!AH15</f>
        <v>5592.4999999999982</v>
      </c>
      <c r="M13" s="15">
        <f>+'2. STForecast'!AI15</f>
        <v>5600.449999999998</v>
      </c>
      <c r="N13" s="15">
        <f>+'2. STForecast'!AJ15</f>
        <v>5608.3999999999978</v>
      </c>
      <c r="O13" s="15">
        <f>+'2. STForecast'!AK15</f>
        <v>5615.0083333333314</v>
      </c>
      <c r="P13" s="15">
        <f>+'2. STForecast'!AL15</f>
        <v>5621.616666666665</v>
      </c>
      <c r="Q13" s="15">
        <f>+'2. STForecast'!AM15</f>
        <v>5628.2249999999985</v>
      </c>
      <c r="R13" s="15">
        <f>+'2. STForecast'!AN15</f>
        <v>5634.8333333333321</v>
      </c>
      <c r="S13" s="15">
        <f>+'2. STForecast'!AO15</f>
        <v>5641.4416666666657</v>
      </c>
      <c r="T13" s="15">
        <f>+'2. STForecast'!AP15</f>
        <v>5648.0499999999993</v>
      </c>
      <c r="U13" s="15">
        <f>+'2. STForecast'!AQ15</f>
        <v>5654.6583333333328</v>
      </c>
      <c r="V13" s="15">
        <f>+'2. STForecast'!AR15</f>
        <v>5661.2666666666664</v>
      </c>
      <c r="W13" s="15">
        <f>+'2. STForecast'!AS15</f>
        <v>5667.875</v>
      </c>
      <c r="X13" s="15">
        <f>+'2. STForecast'!AT15</f>
        <v>5674.4833333333336</v>
      </c>
      <c r="Y13" s="15">
        <f>+'2. STForecast'!AU15</f>
        <v>5681.0916666666672</v>
      </c>
      <c r="Z13" s="15">
        <f>+'2. STForecast'!AV15</f>
        <v>5687.7000000000007</v>
      </c>
      <c r="AA13" s="15">
        <f>SUM(C13:Z13)-SUM('2. STForecast'!Y15:AV15)</f>
        <v>0</v>
      </c>
      <c r="AB13" s="15">
        <f>+N13</f>
        <v>5608.3999999999978</v>
      </c>
      <c r="AC13" s="15">
        <f t="shared" si="7"/>
        <v>5687.7000000000007</v>
      </c>
      <c r="AD13" s="15">
        <f>+AC13*(1+'1. Input Data'!F$8)</f>
        <v>5824.8898746968907</v>
      </c>
      <c r="AE13" s="15">
        <f>+AD13*(1+'1. Input Data'!G$8)</f>
        <v>6008.0710170281</v>
      </c>
      <c r="AF13" s="15">
        <f>+AE13*(1+'1. Input Data'!H$8)</f>
        <v>6144.8788400899821</v>
      </c>
      <c r="AG13" s="15">
        <f>+AF13*(1+'1. Input Data'!I$8)</f>
        <v>6293.4386507829495</v>
      </c>
      <c r="AH13" s="15">
        <f>+AG13*(1+'1. Input Data'!J$8)</f>
        <v>6439.0257359685138</v>
      </c>
      <c r="AI13" s="15">
        <f>+AH13*(1+'1. Input Data'!K$8)</f>
        <v>6618.9126635074672</v>
      </c>
      <c r="AJ13" s="15">
        <f>+AI13*(1+'1. Input Data'!L$8)</f>
        <v>6773.2161372094124</v>
      </c>
      <c r="AK13" s="15">
        <f>+AJ13*(1+'1. Input Data'!M$8)</f>
        <v>6911.0008772565207</v>
      </c>
      <c r="AL13" s="15">
        <f>+AK13*(1+'1. Input Data'!N$8)</f>
        <v>7031.8393019445002</v>
      </c>
    </row>
    <row r="14" spans="1:38" x14ac:dyDescent="0.25">
      <c r="A14" s="77"/>
      <c r="B14" s="3" t="s">
        <v>9</v>
      </c>
      <c r="C14" s="15">
        <f t="shared" ref="C14:Z14" si="11">SUM(C15:C22)</f>
        <v>274.14999999999998</v>
      </c>
      <c r="D14" s="15">
        <f t="shared" si="11"/>
        <v>274.29999999999995</v>
      </c>
      <c r="E14" s="15">
        <f t="shared" si="11"/>
        <v>274.44999999999993</v>
      </c>
      <c r="F14" s="15">
        <f t="shared" si="11"/>
        <v>274.59999999999991</v>
      </c>
      <c r="G14" s="15">
        <f t="shared" si="11"/>
        <v>274.74999999999989</v>
      </c>
      <c r="H14" s="15">
        <f t="shared" si="11"/>
        <v>274.89999999999986</v>
      </c>
      <c r="I14" s="15">
        <f t="shared" si="11"/>
        <v>275.04999999999984</v>
      </c>
      <c r="J14" s="15">
        <f t="shared" si="11"/>
        <v>275.19999999999982</v>
      </c>
      <c r="K14" s="15">
        <f t="shared" si="11"/>
        <v>275.3499999999998</v>
      </c>
      <c r="L14" s="15">
        <f t="shared" si="11"/>
        <v>275.49999999999977</v>
      </c>
      <c r="M14" s="15">
        <f t="shared" si="11"/>
        <v>275.64999999999975</v>
      </c>
      <c r="N14" s="15">
        <f t="shared" si="11"/>
        <v>275.79999999999973</v>
      </c>
      <c r="O14" s="15">
        <f t="shared" si="11"/>
        <v>276.06666666666644</v>
      </c>
      <c r="P14" s="15">
        <f t="shared" si="11"/>
        <v>276.33333333333314</v>
      </c>
      <c r="Q14" s="15">
        <f t="shared" si="11"/>
        <v>276.59999999999985</v>
      </c>
      <c r="R14" s="15">
        <f t="shared" si="11"/>
        <v>276.86666666666656</v>
      </c>
      <c r="S14" s="15">
        <f t="shared" si="11"/>
        <v>277.13333333333327</v>
      </c>
      <c r="T14" s="15">
        <f t="shared" si="11"/>
        <v>277.39999999999998</v>
      </c>
      <c r="U14" s="15">
        <f t="shared" si="11"/>
        <v>277.66666666666669</v>
      </c>
      <c r="V14" s="15">
        <f t="shared" si="11"/>
        <v>277.93333333333339</v>
      </c>
      <c r="W14" s="15">
        <f t="shared" si="11"/>
        <v>278.2000000000001</v>
      </c>
      <c r="X14" s="15">
        <f t="shared" si="11"/>
        <v>278.46666666666681</v>
      </c>
      <c r="Y14" s="15">
        <f t="shared" si="11"/>
        <v>278.73333333333352</v>
      </c>
      <c r="Z14" s="15">
        <f t="shared" si="11"/>
        <v>279.00000000000023</v>
      </c>
      <c r="AA14" s="15"/>
      <c r="AB14" s="15">
        <f t="shared" ref="AB14:AL14" si="12">SUM(AB15:AB22)</f>
        <v>275.79999999999973</v>
      </c>
      <c r="AC14" s="15">
        <f t="shared" si="12"/>
        <v>279.00000000000023</v>
      </c>
      <c r="AD14" s="15">
        <f t="shared" si="12"/>
        <v>285.48840063531213</v>
      </c>
      <c r="AE14" s="15">
        <f t="shared" si="12"/>
        <v>294.15196012106122</v>
      </c>
      <c r="AF14" s="15">
        <f t="shared" si="12"/>
        <v>300.62229160894668</v>
      </c>
      <c r="AG14" s="15">
        <f t="shared" si="12"/>
        <v>307.64843382397356</v>
      </c>
      <c r="AH14" s="15">
        <f t="shared" si="12"/>
        <v>314.53398086670029</v>
      </c>
      <c r="AI14" s="15">
        <f t="shared" si="12"/>
        <v>323.0417403315065</v>
      </c>
      <c r="AJ14" s="15">
        <f t="shared" si="12"/>
        <v>330.33952931929127</v>
      </c>
      <c r="AK14" s="15">
        <f t="shared" si="12"/>
        <v>336.8560641352401</v>
      </c>
      <c r="AL14" s="15">
        <f t="shared" si="12"/>
        <v>342.57112228547072</v>
      </c>
    </row>
    <row r="15" spans="1:38" x14ac:dyDescent="0.25">
      <c r="A15" s="26"/>
      <c r="B15" s="100"/>
      <c r="C15" s="15">
        <v>1</v>
      </c>
      <c r="D15" s="15">
        <v>1</v>
      </c>
      <c r="E15" s="15">
        <v>1</v>
      </c>
      <c r="F15" s="15">
        <v>1</v>
      </c>
      <c r="G15" s="15">
        <v>1</v>
      </c>
      <c r="H15" s="15">
        <v>1</v>
      </c>
      <c r="I15" s="15">
        <v>1</v>
      </c>
      <c r="J15" s="15">
        <v>1</v>
      </c>
      <c r="K15" s="15">
        <v>1</v>
      </c>
      <c r="L15" s="15">
        <v>1</v>
      </c>
      <c r="M15" s="15">
        <v>1</v>
      </c>
      <c r="N15" s="15">
        <v>1</v>
      </c>
      <c r="O15" s="15">
        <v>1</v>
      </c>
      <c r="P15" s="15">
        <v>1</v>
      </c>
      <c r="Q15" s="15">
        <v>1</v>
      </c>
      <c r="R15" s="15">
        <v>1</v>
      </c>
      <c r="S15" s="15">
        <v>1</v>
      </c>
      <c r="T15" s="15">
        <v>1</v>
      </c>
      <c r="U15" s="15">
        <v>1</v>
      </c>
      <c r="V15" s="15">
        <v>1</v>
      </c>
      <c r="W15" s="15">
        <v>1</v>
      </c>
      <c r="X15" s="15">
        <v>1</v>
      </c>
      <c r="Y15" s="15">
        <v>1</v>
      </c>
      <c r="Z15" s="15">
        <v>1</v>
      </c>
      <c r="AA15" s="15"/>
      <c r="AB15" s="15">
        <f t="shared" ref="AB15:AB22" si="13">+N15</f>
        <v>1</v>
      </c>
      <c r="AC15" s="15">
        <f t="shared" ref="AC15" si="14">+AB15</f>
        <v>1</v>
      </c>
      <c r="AD15" s="15">
        <f t="shared" ref="AD15:AD21" si="15">+AC15</f>
        <v>1</v>
      </c>
      <c r="AE15" s="15">
        <f t="shared" ref="AE15:AE21" si="16">+AD15</f>
        <v>1</v>
      </c>
      <c r="AF15" s="15">
        <f t="shared" ref="AF15:AF21" si="17">+AE15</f>
        <v>1</v>
      </c>
      <c r="AG15" s="15">
        <f t="shared" ref="AG15:AG21" si="18">+AF15</f>
        <v>1</v>
      </c>
      <c r="AH15" s="15">
        <f t="shared" ref="AH15:AH21" si="19">+AG15</f>
        <v>1</v>
      </c>
      <c r="AI15" s="15">
        <f t="shared" ref="AI15:AI21" si="20">+AH15</f>
        <v>1</v>
      </c>
      <c r="AJ15" s="15">
        <f t="shared" ref="AJ15:AL21" si="21">+AI15</f>
        <v>1</v>
      </c>
      <c r="AK15" s="15">
        <f t="shared" si="21"/>
        <v>1</v>
      </c>
      <c r="AL15" s="15">
        <f t="shared" si="21"/>
        <v>1</v>
      </c>
    </row>
    <row r="16" spans="1:38" x14ac:dyDescent="0.25">
      <c r="B16" s="100"/>
      <c r="C16" s="15">
        <v>4</v>
      </c>
      <c r="D16" s="15">
        <v>4</v>
      </c>
      <c r="E16" s="15">
        <v>4</v>
      </c>
      <c r="F16" s="15">
        <v>4</v>
      </c>
      <c r="G16" s="15">
        <v>4</v>
      </c>
      <c r="H16" s="15">
        <v>4</v>
      </c>
      <c r="I16" s="15">
        <v>4</v>
      </c>
      <c r="J16" s="15">
        <v>4</v>
      </c>
      <c r="K16" s="15">
        <v>4</v>
      </c>
      <c r="L16" s="15">
        <v>4</v>
      </c>
      <c r="M16" s="15">
        <v>4</v>
      </c>
      <c r="N16" s="15">
        <v>4</v>
      </c>
      <c r="O16" s="15">
        <v>4</v>
      </c>
      <c r="P16" s="15">
        <v>4</v>
      </c>
      <c r="Q16" s="15">
        <v>4</v>
      </c>
      <c r="R16" s="15">
        <v>4</v>
      </c>
      <c r="S16" s="15">
        <v>4</v>
      </c>
      <c r="T16" s="15">
        <v>4</v>
      </c>
      <c r="U16" s="15">
        <v>4</v>
      </c>
      <c r="V16" s="15">
        <v>4</v>
      </c>
      <c r="W16" s="15">
        <v>4</v>
      </c>
      <c r="X16" s="15">
        <v>4</v>
      </c>
      <c r="Y16" s="15">
        <v>4</v>
      </c>
      <c r="Z16" s="15">
        <v>4</v>
      </c>
      <c r="AA16" s="15"/>
      <c r="AB16" s="15">
        <f t="shared" si="13"/>
        <v>4</v>
      </c>
      <c r="AC16" s="15">
        <f t="shared" ref="AC16" si="22">+AB16</f>
        <v>4</v>
      </c>
      <c r="AD16" s="15">
        <f t="shared" si="15"/>
        <v>4</v>
      </c>
      <c r="AE16" s="15">
        <f t="shared" si="16"/>
        <v>4</v>
      </c>
      <c r="AF16" s="15">
        <f t="shared" si="17"/>
        <v>4</v>
      </c>
      <c r="AG16" s="15">
        <f t="shared" si="18"/>
        <v>4</v>
      </c>
      <c r="AH16" s="15">
        <f t="shared" si="19"/>
        <v>4</v>
      </c>
      <c r="AI16" s="15">
        <f t="shared" si="20"/>
        <v>4</v>
      </c>
      <c r="AJ16" s="15">
        <f t="shared" si="21"/>
        <v>4</v>
      </c>
      <c r="AK16" s="15">
        <f t="shared" si="21"/>
        <v>4</v>
      </c>
      <c r="AL16" s="15">
        <f t="shared" si="21"/>
        <v>4</v>
      </c>
    </row>
    <row r="17" spans="2:38" x14ac:dyDescent="0.25">
      <c r="B17" s="100"/>
      <c r="C17" s="15">
        <v>1</v>
      </c>
      <c r="D17" s="15">
        <v>1</v>
      </c>
      <c r="E17" s="15">
        <v>1</v>
      </c>
      <c r="F17" s="15">
        <v>1</v>
      </c>
      <c r="G17" s="15">
        <v>1</v>
      </c>
      <c r="H17" s="15">
        <v>1</v>
      </c>
      <c r="I17" s="15">
        <v>1</v>
      </c>
      <c r="J17" s="15">
        <v>1</v>
      </c>
      <c r="K17" s="15">
        <v>1</v>
      </c>
      <c r="L17" s="15">
        <v>1</v>
      </c>
      <c r="M17" s="15">
        <v>1</v>
      </c>
      <c r="N17" s="15">
        <v>1</v>
      </c>
      <c r="O17" s="15">
        <v>1</v>
      </c>
      <c r="P17" s="15">
        <v>1</v>
      </c>
      <c r="Q17" s="15">
        <v>1</v>
      </c>
      <c r="R17" s="15">
        <v>1</v>
      </c>
      <c r="S17" s="15">
        <v>1</v>
      </c>
      <c r="T17" s="15">
        <v>1</v>
      </c>
      <c r="U17" s="15">
        <v>1</v>
      </c>
      <c r="V17" s="15">
        <v>1</v>
      </c>
      <c r="W17" s="15">
        <v>1</v>
      </c>
      <c r="X17" s="15">
        <v>1</v>
      </c>
      <c r="Y17" s="15">
        <v>1</v>
      </c>
      <c r="Z17" s="15">
        <v>1</v>
      </c>
      <c r="AA17" s="15"/>
      <c r="AB17" s="15">
        <f t="shared" si="13"/>
        <v>1</v>
      </c>
      <c r="AC17" s="15">
        <f t="shared" ref="AC17" si="23">+AB17</f>
        <v>1</v>
      </c>
      <c r="AD17" s="15">
        <f t="shared" si="15"/>
        <v>1</v>
      </c>
      <c r="AE17" s="15">
        <f t="shared" si="16"/>
        <v>1</v>
      </c>
      <c r="AF17" s="15">
        <f t="shared" si="17"/>
        <v>1</v>
      </c>
      <c r="AG17" s="15">
        <f t="shared" si="18"/>
        <v>1</v>
      </c>
      <c r="AH17" s="15">
        <f t="shared" si="19"/>
        <v>1</v>
      </c>
      <c r="AI17" s="15">
        <f t="shared" si="20"/>
        <v>1</v>
      </c>
      <c r="AJ17" s="15">
        <f t="shared" si="21"/>
        <v>1</v>
      </c>
      <c r="AK17" s="15">
        <f t="shared" si="21"/>
        <v>1</v>
      </c>
      <c r="AL17" s="15">
        <f t="shared" si="21"/>
        <v>1</v>
      </c>
    </row>
    <row r="18" spans="2:38" x14ac:dyDescent="0.25">
      <c r="B18" s="100"/>
      <c r="C18" s="15">
        <v>1</v>
      </c>
      <c r="D18" s="15">
        <v>1</v>
      </c>
      <c r="E18" s="15">
        <v>1</v>
      </c>
      <c r="F18" s="15">
        <v>1</v>
      </c>
      <c r="G18" s="15">
        <v>1</v>
      </c>
      <c r="H18" s="15">
        <v>1</v>
      </c>
      <c r="I18" s="15">
        <v>1</v>
      </c>
      <c r="J18" s="15">
        <v>1</v>
      </c>
      <c r="K18" s="15">
        <v>1</v>
      </c>
      <c r="L18" s="15">
        <v>1</v>
      </c>
      <c r="M18" s="15">
        <v>1</v>
      </c>
      <c r="N18" s="15">
        <v>1</v>
      </c>
      <c r="O18" s="15">
        <v>1</v>
      </c>
      <c r="P18" s="15">
        <v>1</v>
      </c>
      <c r="Q18" s="15">
        <v>1</v>
      </c>
      <c r="R18" s="15">
        <v>1</v>
      </c>
      <c r="S18" s="15">
        <v>1</v>
      </c>
      <c r="T18" s="15">
        <v>1</v>
      </c>
      <c r="U18" s="15">
        <v>1</v>
      </c>
      <c r="V18" s="15">
        <v>1</v>
      </c>
      <c r="W18" s="15">
        <v>1</v>
      </c>
      <c r="X18" s="15">
        <v>1</v>
      </c>
      <c r="Y18" s="15">
        <v>1</v>
      </c>
      <c r="Z18" s="15">
        <v>1</v>
      </c>
      <c r="AA18" s="15"/>
      <c r="AB18" s="15">
        <f t="shared" si="13"/>
        <v>1</v>
      </c>
      <c r="AC18" s="15">
        <f t="shared" ref="AC18" si="24">+AB18</f>
        <v>1</v>
      </c>
      <c r="AD18" s="15">
        <f t="shared" si="15"/>
        <v>1</v>
      </c>
      <c r="AE18" s="15">
        <f t="shared" si="16"/>
        <v>1</v>
      </c>
      <c r="AF18" s="15">
        <f t="shared" si="17"/>
        <v>1</v>
      </c>
      <c r="AG18" s="15">
        <f t="shared" si="18"/>
        <v>1</v>
      </c>
      <c r="AH18" s="15">
        <f t="shared" si="19"/>
        <v>1</v>
      </c>
      <c r="AI18" s="15">
        <f t="shared" si="20"/>
        <v>1</v>
      </c>
      <c r="AJ18" s="15">
        <f t="shared" si="21"/>
        <v>1</v>
      </c>
      <c r="AK18" s="15">
        <f t="shared" si="21"/>
        <v>1</v>
      </c>
      <c r="AL18" s="15">
        <f t="shared" si="21"/>
        <v>1</v>
      </c>
    </row>
    <row r="19" spans="2:38" x14ac:dyDescent="0.25">
      <c r="B19" s="100"/>
      <c r="C19" s="15">
        <v>1</v>
      </c>
      <c r="D19" s="15">
        <v>1</v>
      </c>
      <c r="E19" s="15">
        <v>1</v>
      </c>
      <c r="F19" s="15">
        <v>1</v>
      </c>
      <c r="G19" s="15">
        <v>1</v>
      </c>
      <c r="H19" s="15">
        <v>1</v>
      </c>
      <c r="I19" s="15">
        <v>1</v>
      </c>
      <c r="J19" s="15">
        <v>1</v>
      </c>
      <c r="K19" s="15">
        <v>1</v>
      </c>
      <c r="L19" s="15">
        <v>1</v>
      </c>
      <c r="M19" s="15">
        <v>1</v>
      </c>
      <c r="N19" s="15">
        <v>1</v>
      </c>
      <c r="O19" s="15">
        <v>1</v>
      </c>
      <c r="P19" s="15">
        <v>1</v>
      </c>
      <c r="Q19" s="15">
        <v>1</v>
      </c>
      <c r="R19" s="15">
        <v>1</v>
      </c>
      <c r="S19" s="15">
        <v>1</v>
      </c>
      <c r="T19" s="15">
        <v>1</v>
      </c>
      <c r="U19" s="15">
        <v>1</v>
      </c>
      <c r="V19" s="15">
        <v>1</v>
      </c>
      <c r="W19" s="15">
        <v>1</v>
      </c>
      <c r="X19" s="15">
        <v>1</v>
      </c>
      <c r="Y19" s="15">
        <v>1</v>
      </c>
      <c r="Z19" s="15">
        <v>1</v>
      </c>
      <c r="AA19" s="15"/>
      <c r="AB19" s="15">
        <f t="shared" si="13"/>
        <v>1</v>
      </c>
      <c r="AC19" s="15">
        <f t="shared" ref="AC19" si="25">+AB19</f>
        <v>1</v>
      </c>
      <c r="AD19" s="15">
        <f t="shared" si="15"/>
        <v>1</v>
      </c>
      <c r="AE19" s="15">
        <f t="shared" si="16"/>
        <v>1</v>
      </c>
      <c r="AF19" s="15">
        <f t="shared" si="17"/>
        <v>1</v>
      </c>
      <c r="AG19" s="15">
        <f t="shared" si="18"/>
        <v>1</v>
      </c>
      <c r="AH19" s="15">
        <f t="shared" si="19"/>
        <v>1</v>
      </c>
      <c r="AI19" s="15">
        <f t="shared" si="20"/>
        <v>1</v>
      </c>
      <c r="AJ19" s="15">
        <f t="shared" si="21"/>
        <v>1</v>
      </c>
      <c r="AK19" s="15">
        <f t="shared" si="21"/>
        <v>1</v>
      </c>
      <c r="AL19" s="15">
        <f t="shared" si="21"/>
        <v>1</v>
      </c>
    </row>
    <row r="20" spans="2:38" x14ac:dyDescent="0.25">
      <c r="B20" s="100"/>
      <c r="C20" s="15">
        <v>1</v>
      </c>
      <c r="D20" s="15">
        <v>1</v>
      </c>
      <c r="E20" s="15">
        <v>1</v>
      </c>
      <c r="F20" s="15">
        <v>1</v>
      </c>
      <c r="G20" s="15">
        <v>1</v>
      </c>
      <c r="H20" s="15">
        <v>1</v>
      </c>
      <c r="I20" s="15">
        <v>1</v>
      </c>
      <c r="J20" s="15">
        <v>1</v>
      </c>
      <c r="K20" s="15">
        <v>1</v>
      </c>
      <c r="L20" s="15">
        <v>1</v>
      </c>
      <c r="M20" s="15">
        <v>1</v>
      </c>
      <c r="N20" s="15">
        <v>1</v>
      </c>
      <c r="O20" s="15">
        <v>1</v>
      </c>
      <c r="P20" s="15">
        <v>1</v>
      </c>
      <c r="Q20" s="15">
        <v>1</v>
      </c>
      <c r="R20" s="15">
        <v>1</v>
      </c>
      <c r="S20" s="15">
        <v>1</v>
      </c>
      <c r="T20" s="15">
        <v>1</v>
      </c>
      <c r="U20" s="15">
        <v>1</v>
      </c>
      <c r="V20" s="15">
        <v>1</v>
      </c>
      <c r="W20" s="15">
        <v>1</v>
      </c>
      <c r="X20" s="15">
        <v>1</v>
      </c>
      <c r="Y20" s="15">
        <v>1</v>
      </c>
      <c r="Z20" s="15">
        <v>1</v>
      </c>
      <c r="AA20" s="15"/>
      <c r="AB20" s="15">
        <f t="shared" si="13"/>
        <v>1</v>
      </c>
      <c r="AC20" s="15">
        <f t="shared" ref="AC20" si="26">+AB20</f>
        <v>1</v>
      </c>
      <c r="AD20" s="15">
        <f t="shared" si="15"/>
        <v>1</v>
      </c>
      <c r="AE20" s="15">
        <f t="shared" si="16"/>
        <v>1</v>
      </c>
      <c r="AF20" s="15">
        <f t="shared" si="17"/>
        <v>1</v>
      </c>
      <c r="AG20" s="15">
        <f t="shared" si="18"/>
        <v>1</v>
      </c>
      <c r="AH20" s="15">
        <f t="shared" si="19"/>
        <v>1</v>
      </c>
      <c r="AI20" s="15">
        <f t="shared" si="20"/>
        <v>1</v>
      </c>
      <c r="AJ20" s="15">
        <f t="shared" si="21"/>
        <v>1</v>
      </c>
      <c r="AK20" s="15">
        <f t="shared" si="21"/>
        <v>1</v>
      </c>
      <c r="AL20" s="15">
        <f t="shared" si="21"/>
        <v>1</v>
      </c>
    </row>
    <row r="21" spans="2:38" x14ac:dyDescent="0.25">
      <c r="B21" s="100"/>
      <c r="C21" s="15">
        <v>1</v>
      </c>
      <c r="D21" s="15">
        <v>1</v>
      </c>
      <c r="E21" s="15">
        <v>1</v>
      </c>
      <c r="F21" s="15">
        <v>1</v>
      </c>
      <c r="G21" s="15">
        <v>1</v>
      </c>
      <c r="H21" s="15">
        <v>1</v>
      </c>
      <c r="I21" s="15">
        <v>1</v>
      </c>
      <c r="J21" s="15">
        <v>1</v>
      </c>
      <c r="K21" s="15">
        <v>1</v>
      </c>
      <c r="L21" s="15">
        <v>1</v>
      </c>
      <c r="M21" s="15">
        <v>1</v>
      </c>
      <c r="N21" s="15">
        <v>1</v>
      </c>
      <c r="O21" s="15">
        <v>1</v>
      </c>
      <c r="P21" s="15">
        <v>1</v>
      </c>
      <c r="Q21" s="15">
        <v>1</v>
      </c>
      <c r="R21" s="15">
        <v>1</v>
      </c>
      <c r="S21" s="15">
        <v>1</v>
      </c>
      <c r="T21" s="15">
        <v>1</v>
      </c>
      <c r="U21" s="15">
        <v>1</v>
      </c>
      <c r="V21" s="15">
        <v>1</v>
      </c>
      <c r="W21" s="15">
        <v>1</v>
      </c>
      <c r="X21" s="15">
        <v>1</v>
      </c>
      <c r="Y21" s="15">
        <v>1</v>
      </c>
      <c r="Z21" s="15">
        <v>1</v>
      </c>
      <c r="AA21" s="15"/>
      <c r="AB21" s="15">
        <f t="shared" si="13"/>
        <v>1</v>
      </c>
      <c r="AC21" s="15">
        <f t="shared" ref="AC21" si="27">+AB21</f>
        <v>1</v>
      </c>
      <c r="AD21" s="15">
        <f t="shared" si="15"/>
        <v>1</v>
      </c>
      <c r="AE21" s="15">
        <f t="shared" si="16"/>
        <v>1</v>
      </c>
      <c r="AF21" s="15">
        <f t="shared" si="17"/>
        <v>1</v>
      </c>
      <c r="AG21" s="15">
        <f t="shared" si="18"/>
        <v>1</v>
      </c>
      <c r="AH21" s="15">
        <f t="shared" si="19"/>
        <v>1</v>
      </c>
      <c r="AI21" s="15">
        <f t="shared" si="20"/>
        <v>1</v>
      </c>
      <c r="AJ21" s="15">
        <f t="shared" si="21"/>
        <v>1</v>
      </c>
      <c r="AK21" s="15">
        <f t="shared" si="21"/>
        <v>1</v>
      </c>
      <c r="AL21" s="15">
        <f t="shared" si="21"/>
        <v>1</v>
      </c>
    </row>
    <row r="22" spans="2:38" x14ac:dyDescent="0.25">
      <c r="B22" s="101" t="s">
        <v>28</v>
      </c>
      <c r="C22" s="15">
        <f>+'2. STForecast'!Y16</f>
        <v>264.14999999999998</v>
      </c>
      <c r="D22" s="15">
        <f>+'2. STForecast'!Z16</f>
        <v>264.29999999999995</v>
      </c>
      <c r="E22" s="15">
        <f>+'2. STForecast'!AA16</f>
        <v>264.44999999999993</v>
      </c>
      <c r="F22" s="15">
        <f>+'2. STForecast'!AB16</f>
        <v>264.59999999999991</v>
      </c>
      <c r="G22" s="15">
        <f>+'2. STForecast'!AC16</f>
        <v>264.74999999999989</v>
      </c>
      <c r="H22" s="15">
        <f>+'2. STForecast'!AD16</f>
        <v>264.89999999999986</v>
      </c>
      <c r="I22" s="15">
        <f>+'2. STForecast'!AE16</f>
        <v>265.04999999999984</v>
      </c>
      <c r="J22" s="15">
        <f>+'2. STForecast'!AF16</f>
        <v>265.19999999999982</v>
      </c>
      <c r="K22" s="15">
        <f>+'2. STForecast'!AG16</f>
        <v>265.3499999999998</v>
      </c>
      <c r="L22" s="15">
        <f>+'2. STForecast'!AH16</f>
        <v>265.49999999999977</v>
      </c>
      <c r="M22" s="15">
        <f>+'2. STForecast'!AI16</f>
        <v>265.64999999999975</v>
      </c>
      <c r="N22" s="15">
        <f>+'2. STForecast'!AJ16</f>
        <v>265.79999999999973</v>
      </c>
      <c r="O22" s="15">
        <f>+'2. STForecast'!AK16</f>
        <v>266.06666666666644</v>
      </c>
      <c r="P22" s="15">
        <f>+'2. STForecast'!AL16</f>
        <v>266.33333333333314</v>
      </c>
      <c r="Q22" s="15">
        <f>+'2. STForecast'!AM16</f>
        <v>266.59999999999985</v>
      </c>
      <c r="R22" s="15">
        <f>+'2. STForecast'!AN16</f>
        <v>266.86666666666656</v>
      </c>
      <c r="S22" s="15">
        <f>+'2. STForecast'!AO16</f>
        <v>267.13333333333327</v>
      </c>
      <c r="T22" s="15">
        <f>+'2. STForecast'!AP16</f>
        <v>267.39999999999998</v>
      </c>
      <c r="U22" s="15">
        <f>+'2. STForecast'!AQ16</f>
        <v>267.66666666666669</v>
      </c>
      <c r="V22" s="15">
        <f>+'2. STForecast'!AR16</f>
        <v>267.93333333333339</v>
      </c>
      <c r="W22" s="15">
        <f>+'2. STForecast'!AS16</f>
        <v>268.2000000000001</v>
      </c>
      <c r="X22" s="15">
        <f>+'2. STForecast'!AT16</f>
        <v>268.46666666666681</v>
      </c>
      <c r="Y22" s="15">
        <f>+'2. STForecast'!AU16</f>
        <v>268.73333333333352</v>
      </c>
      <c r="Z22" s="15">
        <f>+'2. STForecast'!AV16</f>
        <v>269.00000000000023</v>
      </c>
      <c r="AA22" s="15"/>
      <c r="AB22" s="15">
        <f t="shared" si="13"/>
        <v>265.79999999999973</v>
      </c>
      <c r="AC22" s="15">
        <f t="shared" ref="AC22" si="28">+Z22</f>
        <v>269.00000000000023</v>
      </c>
      <c r="AD22" s="15">
        <f>+AC22*(1+'1. Input Data'!F$8)</f>
        <v>275.48840063531213</v>
      </c>
      <c r="AE22" s="15">
        <f>+AD22*(1+'1. Input Data'!G$8)</f>
        <v>284.15196012106122</v>
      </c>
      <c r="AF22" s="15">
        <f>+AE22*(1+'1. Input Data'!H$8)</f>
        <v>290.62229160894668</v>
      </c>
      <c r="AG22" s="15">
        <f>+AF22*(1+'1. Input Data'!I$8)</f>
        <v>297.64843382397356</v>
      </c>
      <c r="AH22" s="15">
        <f>+AG22*(1+'1. Input Data'!J$8)</f>
        <v>304.53398086670029</v>
      </c>
      <c r="AI22" s="15">
        <f>+AH22*(1+'1. Input Data'!K$8)</f>
        <v>313.0417403315065</v>
      </c>
      <c r="AJ22" s="15">
        <f>+AI22*(1+'1. Input Data'!L$8)</f>
        <v>320.33952931929127</v>
      </c>
      <c r="AK22" s="15">
        <f>+AJ22*(1+'1. Input Data'!M$8)</f>
        <v>326.8560641352401</v>
      </c>
      <c r="AL22" s="15">
        <f>+AK22*(1+'1. Input Data'!N$8)</f>
        <v>332.57112228547072</v>
      </c>
    </row>
    <row r="23" spans="2:38" x14ac:dyDescent="0.25">
      <c r="B23" s="3" t="s">
        <v>10</v>
      </c>
      <c r="C23" s="15">
        <f t="shared" ref="C23:Z23" si="29">SUM(C24:C36)</f>
        <v>75.033333333333331</v>
      </c>
      <c r="D23" s="15">
        <f t="shared" si="29"/>
        <v>75.066666666666663</v>
      </c>
      <c r="E23" s="15">
        <f t="shared" si="29"/>
        <v>75.099999999999994</v>
      </c>
      <c r="F23" s="15">
        <f t="shared" si="29"/>
        <v>75.133333333333326</v>
      </c>
      <c r="G23" s="15">
        <f t="shared" si="29"/>
        <v>75.166666666666657</v>
      </c>
      <c r="H23" s="15">
        <f t="shared" si="29"/>
        <v>75.199999999999989</v>
      </c>
      <c r="I23" s="15">
        <f t="shared" si="29"/>
        <v>75.23333333333332</v>
      </c>
      <c r="J23" s="15">
        <f t="shared" si="29"/>
        <v>75.266666666666652</v>
      </c>
      <c r="K23" s="15">
        <f t="shared" si="29"/>
        <v>75.299999999999983</v>
      </c>
      <c r="L23" s="15">
        <f t="shared" si="29"/>
        <v>75.333333333333314</v>
      </c>
      <c r="M23" s="15">
        <f t="shared" si="29"/>
        <v>75.366666666666646</v>
      </c>
      <c r="N23" s="15">
        <f t="shared" si="29"/>
        <v>75.399999999999977</v>
      </c>
      <c r="O23" s="15">
        <f t="shared" si="29"/>
        <v>75.46666666666664</v>
      </c>
      <c r="P23" s="15">
        <f t="shared" si="29"/>
        <v>75.533333333333317</v>
      </c>
      <c r="Q23" s="15">
        <f t="shared" si="29"/>
        <v>75.599999999999994</v>
      </c>
      <c r="R23" s="15">
        <f t="shared" si="29"/>
        <v>75.666666666666657</v>
      </c>
      <c r="S23" s="15">
        <f t="shared" si="29"/>
        <v>75.73333333333332</v>
      </c>
      <c r="T23" s="15">
        <f t="shared" si="29"/>
        <v>75.8</v>
      </c>
      <c r="U23" s="15">
        <f t="shared" si="29"/>
        <v>75.866666666666674</v>
      </c>
      <c r="V23" s="15">
        <f t="shared" si="29"/>
        <v>75.933333333333337</v>
      </c>
      <c r="W23" s="15">
        <f t="shared" si="29"/>
        <v>76</v>
      </c>
      <c r="X23" s="15">
        <f t="shared" si="29"/>
        <v>76.066666666666677</v>
      </c>
      <c r="Y23" s="15">
        <f t="shared" si="29"/>
        <v>76.133333333333354</v>
      </c>
      <c r="Z23" s="15">
        <f t="shared" si="29"/>
        <v>76.200000000000017</v>
      </c>
      <c r="AA23" s="15"/>
      <c r="AB23" s="15">
        <f t="shared" ref="AB23:AL23" si="30">SUM(AB24:AB36)</f>
        <v>75.399999999999977</v>
      </c>
      <c r="AC23" s="15">
        <f t="shared" si="30"/>
        <v>76.200000000000017</v>
      </c>
      <c r="AD23" s="15">
        <f t="shared" si="30"/>
        <v>77.459087409528934</v>
      </c>
      <c r="AE23" s="15">
        <f t="shared" si="30"/>
        <v>79.140268841336024</v>
      </c>
      <c r="AF23" s="15">
        <f t="shared" si="30"/>
        <v>80.395849895862483</v>
      </c>
      <c r="AG23" s="15">
        <f t="shared" si="30"/>
        <v>81.759287158406735</v>
      </c>
      <c r="AH23" s="15">
        <f t="shared" si="30"/>
        <v>83.095441640303903</v>
      </c>
      <c r="AI23" s="15">
        <f t="shared" si="30"/>
        <v>84.746389759496779</v>
      </c>
      <c r="AJ23" s="15">
        <f t="shared" si="30"/>
        <v>86.1625406337063</v>
      </c>
      <c r="AK23" s="15">
        <f t="shared" si="30"/>
        <v>87.427087538511245</v>
      </c>
      <c r="AL23" s="15">
        <f t="shared" si="30"/>
        <v>88.536106257626628</v>
      </c>
    </row>
    <row r="24" spans="2:38" x14ac:dyDescent="0.25">
      <c r="B24" s="100"/>
      <c r="C24" s="15">
        <v>1</v>
      </c>
      <c r="D24" s="15">
        <v>1</v>
      </c>
      <c r="E24" s="15">
        <v>1</v>
      </c>
      <c r="F24" s="15">
        <v>1</v>
      </c>
      <c r="G24" s="15">
        <v>1</v>
      </c>
      <c r="H24" s="15">
        <v>1</v>
      </c>
      <c r="I24" s="15">
        <v>1</v>
      </c>
      <c r="J24" s="15">
        <v>1</v>
      </c>
      <c r="K24" s="15">
        <v>1</v>
      </c>
      <c r="L24" s="15">
        <v>1</v>
      </c>
      <c r="M24" s="15">
        <v>1</v>
      </c>
      <c r="N24" s="15">
        <v>1</v>
      </c>
      <c r="O24" s="15">
        <v>1</v>
      </c>
      <c r="P24" s="15">
        <v>1</v>
      </c>
      <c r="Q24" s="15">
        <v>1</v>
      </c>
      <c r="R24" s="15">
        <v>1</v>
      </c>
      <c r="S24" s="15">
        <v>1</v>
      </c>
      <c r="T24" s="15">
        <v>1</v>
      </c>
      <c r="U24" s="15">
        <v>1</v>
      </c>
      <c r="V24" s="15">
        <v>1</v>
      </c>
      <c r="W24" s="15">
        <v>1</v>
      </c>
      <c r="X24" s="15">
        <v>1</v>
      </c>
      <c r="Y24" s="15">
        <v>1</v>
      </c>
      <c r="Z24" s="15">
        <v>1</v>
      </c>
      <c r="AA24" s="15"/>
      <c r="AB24" s="15">
        <f t="shared" ref="AB24:AB36" si="31">+N24</f>
        <v>1</v>
      </c>
      <c r="AC24" s="15">
        <f t="shared" ref="AC24" si="32">+AB24</f>
        <v>1</v>
      </c>
      <c r="AD24" s="15">
        <f t="shared" ref="AD24:AD32" si="33">+AC24</f>
        <v>1</v>
      </c>
      <c r="AE24" s="15">
        <f t="shared" ref="AE24:AE32" si="34">+AD24</f>
        <v>1</v>
      </c>
      <c r="AF24" s="15">
        <f t="shared" ref="AF24:AF32" si="35">+AE24</f>
        <v>1</v>
      </c>
      <c r="AG24" s="15">
        <f t="shared" ref="AG24:AG32" si="36">+AF24</f>
        <v>1</v>
      </c>
      <c r="AH24" s="15">
        <f t="shared" ref="AH24:AH32" si="37">+AG24</f>
        <v>1</v>
      </c>
      <c r="AI24" s="15">
        <f t="shared" ref="AI24:AI32" si="38">+AH24</f>
        <v>1</v>
      </c>
      <c r="AJ24" s="15">
        <f t="shared" ref="AJ24:AL32" si="39">+AI24</f>
        <v>1</v>
      </c>
      <c r="AK24" s="15">
        <f t="shared" si="39"/>
        <v>1</v>
      </c>
      <c r="AL24" s="15">
        <f t="shared" si="39"/>
        <v>1</v>
      </c>
    </row>
    <row r="25" spans="2:38" x14ac:dyDescent="0.25">
      <c r="B25" s="100"/>
      <c r="C25" s="15">
        <v>1</v>
      </c>
      <c r="D25" s="15">
        <v>1</v>
      </c>
      <c r="E25" s="15">
        <v>1</v>
      </c>
      <c r="F25" s="15">
        <v>1</v>
      </c>
      <c r="G25" s="15">
        <v>1</v>
      </c>
      <c r="H25" s="15">
        <v>1</v>
      </c>
      <c r="I25" s="15">
        <v>1</v>
      </c>
      <c r="J25" s="15">
        <v>1</v>
      </c>
      <c r="K25" s="15">
        <v>1</v>
      </c>
      <c r="L25" s="15">
        <v>1</v>
      </c>
      <c r="M25" s="15">
        <v>1</v>
      </c>
      <c r="N25" s="15">
        <v>1</v>
      </c>
      <c r="O25" s="15">
        <v>1</v>
      </c>
      <c r="P25" s="15">
        <v>1</v>
      </c>
      <c r="Q25" s="15">
        <v>1</v>
      </c>
      <c r="R25" s="15">
        <v>1</v>
      </c>
      <c r="S25" s="15">
        <v>1</v>
      </c>
      <c r="T25" s="15">
        <v>1</v>
      </c>
      <c r="U25" s="15">
        <v>1</v>
      </c>
      <c r="V25" s="15">
        <v>1</v>
      </c>
      <c r="W25" s="15">
        <v>1</v>
      </c>
      <c r="X25" s="15">
        <v>1</v>
      </c>
      <c r="Y25" s="15">
        <v>1</v>
      </c>
      <c r="Z25" s="15">
        <v>1</v>
      </c>
      <c r="AA25" s="15"/>
      <c r="AB25" s="15">
        <f t="shared" si="31"/>
        <v>1</v>
      </c>
      <c r="AC25" s="15">
        <f t="shared" ref="AC25" si="40">+AB25</f>
        <v>1</v>
      </c>
      <c r="AD25" s="15">
        <f t="shared" si="33"/>
        <v>1</v>
      </c>
      <c r="AE25" s="15">
        <f t="shared" si="34"/>
        <v>1</v>
      </c>
      <c r="AF25" s="15">
        <f t="shared" si="35"/>
        <v>1</v>
      </c>
      <c r="AG25" s="15">
        <f t="shared" si="36"/>
        <v>1</v>
      </c>
      <c r="AH25" s="15">
        <f t="shared" si="37"/>
        <v>1</v>
      </c>
      <c r="AI25" s="15">
        <f t="shared" si="38"/>
        <v>1</v>
      </c>
      <c r="AJ25" s="15">
        <f t="shared" si="39"/>
        <v>1</v>
      </c>
      <c r="AK25" s="15">
        <f t="shared" si="39"/>
        <v>1</v>
      </c>
      <c r="AL25" s="15">
        <f t="shared" si="39"/>
        <v>1</v>
      </c>
    </row>
    <row r="26" spans="2:38" x14ac:dyDescent="0.25">
      <c r="B26" s="100"/>
      <c r="C26" s="15">
        <v>1</v>
      </c>
      <c r="D26" s="15">
        <v>1</v>
      </c>
      <c r="E26" s="15">
        <v>1</v>
      </c>
      <c r="F26" s="15">
        <v>1</v>
      </c>
      <c r="G26" s="15">
        <v>1</v>
      </c>
      <c r="H26" s="15">
        <v>1</v>
      </c>
      <c r="I26" s="15">
        <v>1</v>
      </c>
      <c r="J26" s="15">
        <v>1</v>
      </c>
      <c r="K26" s="15">
        <v>1</v>
      </c>
      <c r="L26" s="15">
        <v>1</v>
      </c>
      <c r="M26" s="15">
        <v>1</v>
      </c>
      <c r="N26" s="15">
        <v>1</v>
      </c>
      <c r="O26" s="15">
        <v>1</v>
      </c>
      <c r="P26" s="15">
        <v>1</v>
      </c>
      <c r="Q26" s="15">
        <v>1</v>
      </c>
      <c r="R26" s="15">
        <v>1</v>
      </c>
      <c r="S26" s="15">
        <v>1</v>
      </c>
      <c r="T26" s="15">
        <v>1</v>
      </c>
      <c r="U26" s="15">
        <v>1</v>
      </c>
      <c r="V26" s="15">
        <v>1</v>
      </c>
      <c r="W26" s="15">
        <v>1</v>
      </c>
      <c r="X26" s="15">
        <v>1</v>
      </c>
      <c r="Y26" s="15">
        <v>1</v>
      </c>
      <c r="Z26" s="15">
        <v>1</v>
      </c>
      <c r="AA26" s="15"/>
      <c r="AB26" s="15">
        <f t="shared" si="31"/>
        <v>1</v>
      </c>
      <c r="AC26" s="15">
        <f t="shared" ref="AC26" si="41">+AB26</f>
        <v>1</v>
      </c>
      <c r="AD26" s="15">
        <f t="shared" si="33"/>
        <v>1</v>
      </c>
      <c r="AE26" s="15">
        <f t="shared" si="34"/>
        <v>1</v>
      </c>
      <c r="AF26" s="15">
        <f t="shared" si="35"/>
        <v>1</v>
      </c>
      <c r="AG26" s="15">
        <f t="shared" si="36"/>
        <v>1</v>
      </c>
      <c r="AH26" s="15">
        <f t="shared" si="37"/>
        <v>1</v>
      </c>
      <c r="AI26" s="15">
        <f t="shared" si="38"/>
        <v>1</v>
      </c>
      <c r="AJ26" s="15">
        <f t="shared" si="39"/>
        <v>1</v>
      </c>
      <c r="AK26" s="15">
        <f t="shared" si="39"/>
        <v>1</v>
      </c>
      <c r="AL26" s="15">
        <f t="shared" si="39"/>
        <v>1</v>
      </c>
    </row>
    <row r="27" spans="2:38" x14ac:dyDescent="0.25">
      <c r="B27" s="100"/>
      <c r="C27" s="15">
        <v>1</v>
      </c>
      <c r="D27" s="15">
        <v>1</v>
      </c>
      <c r="E27" s="15">
        <v>1</v>
      </c>
      <c r="F27" s="15">
        <v>1</v>
      </c>
      <c r="G27" s="15">
        <v>1</v>
      </c>
      <c r="H27" s="15">
        <v>1</v>
      </c>
      <c r="I27" s="15">
        <v>1</v>
      </c>
      <c r="J27" s="15">
        <v>1</v>
      </c>
      <c r="K27" s="15">
        <v>1</v>
      </c>
      <c r="L27" s="15">
        <v>1</v>
      </c>
      <c r="M27" s="15">
        <v>1</v>
      </c>
      <c r="N27" s="15">
        <v>1</v>
      </c>
      <c r="O27" s="15">
        <v>1</v>
      </c>
      <c r="P27" s="15">
        <v>1</v>
      </c>
      <c r="Q27" s="15">
        <v>1</v>
      </c>
      <c r="R27" s="15">
        <v>1</v>
      </c>
      <c r="S27" s="15">
        <v>1</v>
      </c>
      <c r="T27" s="15">
        <v>1</v>
      </c>
      <c r="U27" s="15">
        <v>1</v>
      </c>
      <c r="V27" s="15">
        <v>1</v>
      </c>
      <c r="W27" s="15">
        <v>1</v>
      </c>
      <c r="X27" s="15">
        <v>1</v>
      </c>
      <c r="Y27" s="15">
        <v>1</v>
      </c>
      <c r="Z27" s="15">
        <v>1</v>
      </c>
      <c r="AA27" s="15"/>
      <c r="AB27" s="15">
        <f t="shared" si="31"/>
        <v>1</v>
      </c>
      <c r="AC27" s="15">
        <f t="shared" ref="AC27" si="42">+AB27</f>
        <v>1</v>
      </c>
      <c r="AD27" s="15">
        <f t="shared" si="33"/>
        <v>1</v>
      </c>
      <c r="AE27" s="15">
        <f t="shared" si="34"/>
        <v>1</v>
      </c>
      <c r="AF27" s="15">
        <f t="shared" si="35"/>
        <v>1</v>
      </c>
      <c r="AG27" s="15">
        <f t="shared" si="36"/>
        <v>1</v>
      </c>
      <c r="AH27" s="15">
        <f t="shared" si="37"/>
        <v>1</v>
      </c>
      <c r="AI27" s="15">
        <f t="shared" si="38"/>
        <v>1</v>
      </c>
      <c r="AJ27" s="15">
        <f t="shared" si="39"/>
        <v>1</v>
      </c>
      <c r="AK27" s="15">
        <f t="shared" si="39"/>
        <v>1</v>
      </c>
      <c r="AL27" s="15">
        <f t="shared" si="39"/>
        <v>1</v>
      </c>
    </row>
    <row r="28" spans="2:38" x14ac:dyDescent="0.25">
      <c r="B28" s="100"/>
      <c r="C28" s="15">
        <v>1</v>
      </c>
      <c r="D28" s="15">
        <v>1</v>
      </c>
      <c r="E28" s="15">
        <v>1</v>
      </c>
      <c r="F28" s="15">
        <v>1</v>
      </c>
      <c r="G28" s="15">
        <v>1</v>
      </c>
      <c r="H28" s="15">
        <v>1</v>
      </c>
      <c r="I28" s="15">
        <v>1</v>
      </c>
      <c r="J28" s="15">
        <v>1</v>
      </c>
      <c r="K28" s="15">
        <v>1</v>
      </c>
      <c r="L28" s="15">
        <v>1</v>
      </c>
      <c r="M28" s="15">
        <v>1</v>
      </c>
      <c r="N28" s="15">
        <v>1</v>
      </c>
      <c r="O28" s="15">
        <v>1</v>
      </c>
      <c r="P28" s="15">
        <v>1</v>
      </c>
      <c r="Q28" s="15">
        <v>1</v>
      </c>
      <c r="R28" s="15">
        <v>1</v>
      </c>
      <c r="S28" s="15">
        <v>1</v>
      </c>
      <c r="T28" s="15">
        <v>1</v>
      </c>
      <c r="U28" s="15">
        <v>1</v>
      </c>
      <c r="V28" s="15">
        <v>1</v>
      </c>
      <c r="W28" s="15">
        <v>1</v>
      </c>
      <c r="X28" s="15">
        <v>1</v>
      </c>
      <c r="Y28" s="15">
        <v>1</v>
      </c>
      <c r="Z28" s="15">
        <v>1</v>
      </c>
      <c r="AA28" s="15"/>
      <c r="AB28" s="15">
        <f t="shared" si="31"/>
        <v>1</v>
      </c>
      <c r="AC28" s="15">
        <f t="shared" ref="AC28" si="43">+AB28</f>
        <v>1</v>
      </c>
      <c r="AD28" s="15">
        <f t="shared" si="33"/>
        <v>1</v>
      </c>
      <c r="AE28" s="15">
        <f t="shared" si="34"/>
        <v>1</v>
      </c>
      <c r="AF28" s="15">
        <f t="shared" si="35"/>
        <v>1</v>
      </c>
      <c r="AG28" s="15">
        <f t="shared" si="36"/>
        <v>1</v>
      </c>
      <c r="AH28" s="15">
        <f t="shared" si="37"/>
        <v>1</v>
      </c>
      <c r="AI28" s="15">
        <f t="shared" si="38"/>
        <v>1</v>
      </c>
      <c r="AJ28" s="15">
        <f t="shared" si="39"/>
        <v>1</v>
      </c>
      <c r="AK28" s="15">
        <f t="shared" si="39"/>
        <v>1</v>
      </c>
      <c r="AL28" s="15">
        <f t="shared" si="39"/>
        <v>1</v>
      </c>
    </row>
    <row r="29" spans="2:38" x14ac:dyDescent="0.25">
      <c r="B29" s="100"/>
      <c r="C29" s="15">
        <v>1</v>
      </c>
      <c r="D29" s="15">
        <v>1</v>
      </c>
      <c r="E29" s="15">
        <v>1</v>
      </c>
      <c r="F29" s="15">
        <v>1</v>
      </c>
      <c r="G29" s="15">
        <v>1</v>
      </c>
      <c r="H29" s="15">
        <v>1</v>
      </c>
      <c r="I29" s="15">
        <v>1</v>
      </c>
      <c r="J29" s="15">
        <v>1</v>
      </c>
      <c r="K29" s="15">
        <v>1</v>
      </c>
      <c r="L29" s="15">
        <v>1</v>
      </c>
      <c r="M29" s="15">
        <v>1</v>
      </c>
      <c r="N29" s="15">
        <v>1</v>
      </c>
      <c r="O29" s="15">
        <v>1</v>
      </c>
      <c r="P29" s="15">
        <v>1</v>
      </c>
      <c r="Q29" s="15">
        <v>1</v>
      </c>
      <c r="R29" s="15">
        <v>1</v>
      </c>
      <c r="S29" s="15">
        <v>1</v>
      </c>
      <c r="T29" s="15">
        <v>1</v>
      </c>
      <c r="U29" s="15">
        <v>1</v>
      </c>
      <c r="V29" s="15">
        <v>1</v>
      </c>
      <c r="W29" s="15">
        <v>1</v>
      </c>
      <c r="X29" s="15">
        <v>1</v>
      </c>
      <c r="Y29" s="15">
        <v>1</v>
      </c>
      <c r="Z29" s="15">
        <v>1</v>
      </c>
      <c r="AA29" s="15"/>
      <c r="AB29" s="15">
        <f t="shared" si="31"/>
        <v>1</v>
      </c>
      <c r="AC29" s="15">
        <f t="shared" ref="AC29" si="44">+AB29</f>
        <v>1</v>
      </c>
      <c r="AD29" s="15">
        <f t="shared" si="33"/>
        <v>1</v>
      </c>
      <c r="AE29" s="15">
        <f t="shared" si="34"/>
        <v>1</v>
      </c>
      <c r="AF29" s="15">
        <f t="shared" si="35"/>
        <v>1</v>
      </c>
      <c r="AG29" s="15">
        <f t="shared" si="36"/>
        <v>1</v>
      </c>
      <c r="AH29" s="15">
        <f t="shared" si="37"/>
        <v>1</v>
      </c>
      <c r="AI29" s="15">
        <f t="shared" si="38"/>
        <v>1</v>
      </c>
      <c r="AJ29" s="15">
        <f t="shared" si="39"/>
        <v>1</v>
      </c>
      <c r="AK29" s="15">
        <f t="shared" si="39"/>
        <v>1</v>
      </c>
      <c r="AL29" s="15">
        <f t="shared" si="39"/>
        <v>1</v>
      </c>
    </row>
    <row r="30" spans="2:38" x14ac:dyDescent="0.25">
      <c r="B30" s="100"/>
      <c r="C30" s="15">
        <v>4</v>
      </c>
      <c r="D30" s="15">
        <v>4</v>
      </c>
      <c r="E30" s="15">
        <v>4</v>
      </c>
      <c r="F30" s="15">
        <v>4</v>
      </c>
      <c r="G30" s="15">
        <v>4</v>
      </c>
      <c r="H30" s="15">
        <v>4</v>
      </c>
      <c r="I30" s="15">
        <v>4</v>
      </c>
      <c r="J30" s="15">
        <v>4</v>
      </c>
      <c r="K30" s="15">
        <v>4</v>
      </c>
      <c r="L30" s="15">
        <v>4</v>
      </c>
      <c r="M30" s="15">
        <v>4</v>
      </c>
      <c r="N30" s="15">
        <v>4</v>
      </c>
      <c r="O30" s="15">
        <v>4</v>
      </c>
      <c r="P30" s="15">
        <v>4</v>
      </c>
      <c r="Q30" s="15">
        <v>4</v>
      </c>
      <c r="R30" s="15">
        <v>4</v>
      </c>
      <c r="S30" s="15">
        <v>4</v>
      </c>
      <c r="T30" s="15">
        <v>4</v>
      </c>
      <c r="U30" s="15">
        <v>4</v>
      </c>
      <c r="V30" s="15">
        <v>4</v>
      </c>
      <c r="W30" s="15">
        <v>4</v>
      </c>
      <c r="X30" s="15">
        <v>4</v>
      </c>
      <c r="Y30" s="15">
        <v>4</v>
      </c>
      <c r="Z30" s="15">
        <v>4</v>
      </c>
      <c r="AA30" s="15"/>
      <c r="AB30" s="15">
        <f t="shared" si="31"/>
        <v>4</v>
      </c>
      <c r="AC30" s="15">
        <f t="shared" ref="AC30" si="45">+AB30</f>
        <v>4</v>
      </c>
      <c r="AD30" s="15">
        <f t="shared" si="33"/>
        <v>4</v>
      </c>
      <c r="AE30" s="15">
        <f t="shared" si="34"/>
        <v>4</v>
      </c>
      <c r="AF30" s="15">
        <f t="shared" si="35"/>
        <v>4</v>
      </c>
      <c r="AG30" s="15">
        <f t="shared" si="36"/>
        <v>4</v>
      </c>
      <c r="AH30" s="15">
        <f t="shared" si="37"/>
        <v>4</v>
      </c>
      <c r="AI30" s="15">
        <f t="shared" si="38"/>
        <v>4</v>
      </c>
      <c r="AJ30" s="15">
        <f t="shared" si="39"/>
        <v>4</v>
      </c>
      <c r="AK30" s="15">
        <f t="shared" si="39"/>
        <v>4</v>
      </c>
      <c r="AL30" s="15">
        <f t="shared" si="39"/>
        <v>4</v>
      </c>
    </row>
    <row r="31" spans="2:38" x14ac:dyDescent="0.25">
      <c r="B31" s="100"/>
      <c r="C31" s="15">
        <v>1</v>
      </c>
      <c r="D31" s="15">
        <v>1</v>
      </c>
      <c r="E31" s="15">
        <v>1</v>
      </c>
      <c r="F31" s="15">
        <v>1</v>
      </c>
      <c r="G31" s="15">
        <v>1</v>
      </c>
      <c r="H31" s="15">
        <v>1</v>
      </c>
      <c r="I31" s="15">
        <v>1</v>
      </c>
      <c r="J31" s="15">
        <v>1</v>
      </c>
      <c r="K31" s="15">
        <v>1</v>
      </c>
      <c r="L31" s="15">
        <v>1</v>
      </c>
      <c r="M31" s="15">
        <v>1</v>
      </c>
      <c r="N31" s="15">
        <v>1</v>
      </c>
      <c r="O31" s="15">
        <v>1</v>
      </c>
      <c r="P31" s="15">
        <v>1</v>
      </c>
      <c r="Q31" s="15">
        <v>1</v>
      </c>
      <c r="R31" s="15">
        <v>1</v>
      </c>
      <c r="S31" s="15">
        <v>1</v>
      </c>
      <c r="T31" s="15">
        <v>1</v>
      </c>
      <c r="U31" s="15">
        <v>1</v>
      </c>
      <c r="V31" s="15">
        <v>1</v>
      </c>
      <c r="W31" s="15">
        <v>1</v>
      </c>
      <c r="X31" s="15">
        <v>1</v>
      </c>
      <c r="Y31" s="15">
        <v>1</v>
      </c>
      <c r="Z31" s="15">
        <v>1</v>
      </c>
      <c r="AA31" s="15"/>
      <c r="AB31" s="15">
        <f t="shared" si="31"/>
        <v>1</v>
      </c>
      <c r="AC31" s="15">
        <f t="shared" ref="AC31" si="46">+AB31</f>
        <v>1</v>
      </c>
      <c r="AD31" s="15">
        <f t="shared" si="33"/>
        <v>1</v>
      </c>
      <c r="AE31" s="15">
        <f t="shared" si="34"/>
        <v>1</v>
      </c>
      <c r="AF31" s="15">
        <f t="shared" si="35"/>
        <v>1</v>
      </c>
      <c r="AG31" s="15">
        <f t="shared" si="36"/>
        <v>1</v>
      </c>
      <c r="AH31" s="15">
        <f t="shared" si="37"/>
        <v>1</v>
      </c>
      <c r="AI31" s="15">
        <f t="shared" si="38"/>
        <v>1</v>
      </c>
      <c r="AJ31" s="15">
        <f t="shared" si="39"/>
        <v>1</v>
      </c>
      <c r="AK31" s="15">
        <f t="shared" si="39"/>
        <v>1</v>
      </c>
      <c r="AL31" s="15">
        <f t="shared" si="39"/>
        <v>1</v>
      </c>
    </row>
    <row r="32" spans="2:38" x14ac:dyDescent="0.25">
      <c r="B32" s="100"/>
      <c r="C32" s="15">
        <v>1</v>
      </c>
      <c r="D32" s="15">
        <v>1</v>
      </c>
      <c r="E32" s="15">
        <v>1</v>
      </c>
      <c r="F32" s="15">
        <v>1</v>
      </c>
      <c r="G32" s="15">
        <v>1</v>
      </c>
      <c r="H32" s="15">
        <v>1</v>
      </c>
      <c r="I32" s="15">
        <v>1</v>
      </c>
      <c r="J32" s="15">
        <v>1</v>
      </c>
      <c r="K32" s="15">
        <v>1</v>
      </c>
      <c r="L32" s="15">
        <v>1</v>
      </c>
      <c r="M32" s="15">
        <v>1</v>
      </c>
      <c r="N32" s="15">
        <v>1</v>
      </c>
      <c r="O32" s="15">
        <v>1</v>
      </c>
      <c r="P32" s="15">
        <v>1</v>
      </c>
      <c r="Q32" s="15">
        <v>1</v>
      </c>
      <c r="R32" s="15">
        <v>1</v>
      </c>
      <c r="S32" s="15">
        <v>1</v>
      </c>
      <c r="T32" s="15">
        <v>1</v>
      </c>
      <c r="U32" s="15">
        <v>1</v>
      </c>
      <c r="V32" s="15">
        <v>1</v>
      </c>
      <c r="W32" s="15">
        <v>1</v>
      </c>
      <c r="X32" s="15">
        <v>1</v>
      </c>
      <c r="Y32" s="15">
        <v>1</v>
      </c>
      <c r="Z32" s="15">
        <v>1</v>
      </c>
      <c r="AA32" s="15"/>
      <c r="AB32" s="15">
        <f t="shared" si="31"/>
        <v>1</v>
      </c>
      <c r="AC32" s="15">
        <f t="shared" ref="AC32" si="47">+AB32</f>
        <v>1</v>
      </c>
      <c r="AD32" s="15">
        <f t="shared" si="33"/>
        <v>1</v>
      </c>
      <c r="AE32" s="15">
        <f t="shared" si="34"/>
        <v>1</v>
      </c>
      <c r="AF32" s="15">
        <f t="shared" si="35"/>
        <v>1</v>
      </c>
      <c r="AG32" s="15">
        <f t="shared" si="36"/>
        <v>1</v>
      </c>
      <c r="AH32" s="15">
        <f t="shared" si="37"/>
        <v>1</v>
      </c>
      <c r="AI32" s="15">
        <f t="shared" si="38"/>
        <v>1</v>
      </c>
      <c r="AJ32" s="15">
        <f t="shared" si="39"/>
        <v>1</v>
      </c>
      <c r="AK32" s="15">
        <f t="shared" si="39"/>
        <v>1</v>
      </c>
      <c r="AL32" s="15">
        <f t="shared" si="39"/>
        <v>1</v>
      </c>
    </row>
    <row r="33" spans="2:38" x14ac:dyDescent="0.25">
      <c r="B33" s="103" t="s">
        <v>29</v>
      </c>
      <c r="C33" s="15">
        <f>+'2. STForecast'!Y17</f>
        <v>51.033333333333331</v>
      </c>
      <c r="D33" s="15">
        <f>+'2. STForecast'!Z17</f>
        <v>51.066666666666663</v>
      </c>
      <c r="E33" s="15">
        <f>+'2. STForecast'!AA17</f>
        <v>51.099999999999994</v>
      </c>
      <c r="F33" s="15">
        <f>+'2. STForecast'!AB17</f>
        <v>51.133333333333326</v>
      </c>
      <c r="G33" s="15">
        <f>+'2. STForecast'!AC17</f>
        <v>51.166666666666657</v>
      </c>
      <c r="H33" s="15">
        <f>+'2. STForecast'!AD17</f>
        <v>51.199999999999989</v>
      </c>
      <c r="I33" s="15">
        <f>+'2. STForecast'!AE17</f>
        <v>51.23333333333332</v>
      </c>
      <c r="J33" s="15">
        <f>+'2. STForecast'!AF17</f>
        <v>51.266666666666652</v>
      </c>
      <c r="K33" s="15">
        <f>+'2. STForecast'!AG17</f>
        <v>51.299999999999983</v>
      </c>
      <c r="L33" s="15">
        <f>+'2. STForecast'!AH17</f>
        <v>51.333333333333314</v>
      </c>
      <c r="M33" s="15">
        <f>+'2. STForecast'!AI17</f>
        <v>51.366666666666646</v>
      </c>
      <c r="N33" s="15">
        <f>+'2. STForecast'!AJ17</f>
        <v>51.399999999999977</v>
      </c>
      <c r="O33" s="15">
        <f>+'2. STForecast'!AK17</f>
        <v>51.466666666666647</v>
      </c>
      <c r="P33" s="15">
        <f>+'2. STForecast'!AL17</f>
        <v>51.533333333333317</v>
      </c>
      <c r="Q33" s="15">
        <f>+'2. STForecast'!AM17</f>
        <v>51.599999999999987</v>
      </c>
      <c r="R33" s="15">
        <f>+'2. STForecast'!AN17</f>
        <v>51.666666666666657</v>
      </c>
      <c r="S33" s="15">
        <f>+'2. STForecast'!AO17</f>
        <v>51.733333333333327</v>
      </c>
      <c r="T33" s="15">
        <f>+'2. STForecast'!AP17</f>
        <v>51.8</v>
      </c>
      <c r="U33" s="15">
        <f>+'2. STForecast'!AQ17</f>
        <v>51.866666666666667</v>
      </c>
      <c r="V33" s="15">
        <f>+'2. STForecast'!AR17</f>
        <v>51.933333333333337</v>
      </c>
      <c r="W33" s="15">
        <f>+'2. STForecast'!AS17</f>
        <v>52.000000000000007</v>
      </c>
      <c r="X33" s="15">
        <f>+'2. STForecast'!AT17</f>
        <v>52.066666666666677</v>
      </c>
      <c r="Y33" s="15">
        <f>+'2. STForecast'!AU17</f>
        <v>52.133333333333347</v>
      </c>
      <c r="Z33" s="15">
        <f>+'2. STForecast'!AV17</f>
        <v>52.200000000000017</v>
      </c>
      <c r="AA33" s="15"/>
      <c r="AB33" s="15">
        <f t="shared" si="31"/>
        <v>51.399999999999977</v>
      </c>
      <c r="AC33" s="15">
        <f t="shared" ref="AC33" si="48">+Z33</f>
        <v>52.200000000000017</v>
      </c>
      <c r="AD33" s="15">
        <f>+AC33*(1+'1. Input Data'!F$8)</f>
        <v>53.459087409528941</v>
      </c>
      <c r="AE33" s="15">
        <f>+AD33*(1+'1. Input Data'!G$8)</f>
        <v>55.140268841336017</v>
      </c>
      <c r="AF33" s="15">
        <f>+AE33*(1+'1. Input Data'!H$8)</f>
        <v>56.39584989586249</v>
      </c>
      <c r="AG33" s="15">
        <f>+AF33*(1+'1. Input Data'!I$8)</f>
        <v>57.759287158406735</v>
      </c>
      <c r="AH33" s="15">
        <f>+AG33*(1+'1. Input Data'!J$8)</f>
        <v>59.095441640303896</v>
      </c>
      <c r="AI33" s="15">
        <f>+AH33*(1+'1. Input Data'!K$8)</f>
        <v>60.746389759496779</v>
      </c>
      <c r="AJ33" s="15">
        <f>+AI33*(1+'1. Input Data'!L$8)</f>
        <v>62.162540633706307</v>
      </c>
      <c r="AK33" s="15">
        <f>+AJ33*(1+'1. Input Data'!M$8)</f>
        <v>63.427087538511245</v>
      </c>
      <c r="AL33" s="15">
        <f>+AK33*(1+'1. Input Data'!N$8)</f>
        <v>64.536106257626628</v>
      </c>
    </row>
    <row r="34" spans="2:38" x14ac:dyDescent="0.25">
      <c r="B34" s="100"/>
      <c r="C34" s="15">
        <v>1</v>
      </c>
      <c r="D34" s="15">
        <v>1</v>
      </c>
      <c r="E34" s="15">
        <v>1</v>
      </c>
      <c r="F34" s="15">
        <v>1</v>
      </c>
      <c r="G34" s="15">
        <v>1</v>
      </c>
      <c r="H34" s="15">
        <v>1</v>
      </c>
      <c r="I34" s="15">
        <v>1</v>
      </c>
      <c r="J34" s="15">
        <v>1</v>
      </c>
      <c r="K34" s="15">
        <v>1</v>
      </c>
      <c r="L34" s="15">
        <v>1</v>
      </c>
      <c r="M34" s="15">
        <v>1</v>
      </c>
      <c r="N34" s="15">
        <v>1</v>
      </c>
      <c r="O34" s="15">
        <v>1</v>
      </c>
      <c r="P34" s="15">
        <v>1</v>
      </c>
      <c r="Q34" s="15">
        <v>1</v>
      </c>
      <c r="R34" s="15">
        <v>1</v>
      </c>
      <c r="S34" s="15">
        <v>1</v>
      </c>
      <c r="T34" s="15">
        <v>1</v>
      </c>
      <c r="U34" s="15">
        <v>1</v>
      </c>
      <c r="V34" s="15">
        <v>1</v>
      </c>
      <c r="W34" s="15">
        <v>1</v>
      </c>
      <c r="X34" s="15">
        <v>1</v>
      </c>
      <c r="Y34" s="15">
        <v>1</v>
      </c>
      <c r="Z34" s="15">
        <v>1</v>
      </c>
      <c r="AA34" s="15"/>
      <c r="AB34" s="15">
        <f t="shared" si="31"/>
        <v>1</v>
      </c>
      <c r="AC34" s="15">
        <f t="shared" ref="AC34" si="49">+AB34</f>
        <v>1</v>
      </c>
      <c r="AD34" s="15">
        <f t="shared" ref="AD34:AD36" si="50">+AC34</f>
        <v>1</v>
      </c>
      <c r="AE34" s="15">
        <f t="shared" ref="AE34:AE36" si="51">+AD34</f>
        <v>1</v>
      </c>
      <c r="AF34" s="15">
        <f t="shared" ref="AF34:AF36" si="52">+AE34</f>
        <v>1</v>
      </c>
      <c r="AG34" s="15">
        <f t="shared" ref="AG34:AG36" si="53">+AF34</f>
        <v>1</v>
      </c>
      <c r="AH34" s="15">
        <f t="shared" ref="AH34:AH36" si="54">+AG34</f>
        <v>1</v>
      </c>
      <c r="AI34" s="15">
        <f t="shared" ref="AI34:AI36" si="55">+AH34</f>
        <v>1</v>
      </c>
      <c r="AJ34" s="15">
        <f t="shared" ref="AJ34:AL36" si="56">+AI34</f>
        <v>1</v>
      </c>
      <c r="AK34" s="15">
        <f t="shared" si="56"/>
        <v>1</v>
      </c>
      <c r="AL34" s="15">
        <f t="shared" si="56"/>
        <v>1</v>
      </c>
    </row>
    <row r="35" spans="2:38" x14ac:dyDescent="0.25">
      <c r="B35" s="100"/>
      <c r="C35" s="15">
        <v>2</v>
      </c>
      <c r="D35" s="15">
        <v>2</v>
      </c>
      <c r="E35" s="15">
        <v>2</v>
      </c>
      <c r="F35" s="15">
        <v>2</v>
      </c>
      <c r="G35" s="15">
        <v>2</v>
      </c>
      <c r="H35" s="15">
        <v>2</v>
      </c>
      <c r="I35" s="15">
        <v>2</v>
      </c>
      <c r="J35" s="15">
        <v>2</v>
      </c>
      <c r="K35" s="15">
        <v>2</v>
      </c>
      <c r="L35" s="15">
        <v>2</v>
      </c>
      <c r="M35" s="15">
        <v>2</v>
      </c>
      <c r="N35" s="15">
        <v>2</v>
      </c>
      <c r="O35" s="15">
        <v>2</v>
      </c>
      <c r="P35" s="15">
        <v>2</v>
      </c>
      <c r="Q35" s="15">
        <v>2</v>
      </c>
      <c r="R35" s="15">
        <v>2</v>
      </c>
      <c r="S35" s="15">
        <v>2</v>
      </c>
      <c r="T35" s="15">
        <v>2</v>
      </c>
      <c r="U35" s="15">
        <v>2</v>
      </c>
      <c r="V35" s="15">
        <v>2</v>
      </c>
      <c r="W35" s="15">
        <v>2</v>
      </c>
      <c r="X35" s="15">
        <v>2</v>
      </c>
      <c r="Y35" s="15">
        <v>2</v>
      </c>
      <c r="Z35" s="15">
        <v>2</v>
      </c>
      <c r="AA35" s="15"/>
      <c r="AB35" s="15">
        <f t="shared" si="31"/>
        <v>2</v>
      </c>
      <c r="AC35" s="15">
        <f t="shared" ref="AC35" si="57">+AB35</f>
        <v>2</v>
      </c>
      <c r="AD35" s="15">
        <f t="shared" si="50"/>
        <v>2</v>
      </c>
      <c r="AE35" s="15">
        <f t="shared" si="51"/>
        <v>2</v>
      </c>
      <c r="AF35" s="15">
        <f t="shared" si="52"/>
        <v>2</v>
      </c>
      <c r="AG35" s="15">
        <f t="shared" si="53"/>
        <v>2</v>
      </c>
      <c r="AH35" s="15">
        <f t="shared" si="54"/>
        <v>2</v>
      </c>
      <c r="AI35" s="15">
        <f t="shared" si="55"/>
        <v>2</v>
      </c>
      <c r="AJ35" s="15">
        <f t="shared" si="56"/>
        <v>2</v>
      </c>
      <c r="AK35" s="15">
        <f t="shared" si="56"/>
        <v>2</v>
      </c>
      <c r="AL35" s="15">
        <f t="shared" si="56"/>
        <v>2</v>
      </c>
    </row>
    <row r="36" spans="2:38" x14ac:dyDescent="0.25">
      <c r="B36" s="100"/>
      <c r="C36" s="15">
        <v>9</v>
      </c>
      <c r="D36" s="15">
        <v>9</v>
      </c>
      <c r="E36" s="15">
        <v>9</v>
      </c>
      <c r="F36" s="15">
        <v>9</v>
      </c>
      <c r="G36" s="15">
        <v>9</v>
      </c>
      <c r="H36" s="15">
        <v>9</v>
      </c>
      <c r="I36" s="15">
        <v>9</v>
      </c>
      <c r="J36" s="15">
        <v>9</v>
      </c>
      <c r="K36" s="15">
        <v>9</v>
      </c>
      <c r="L36" s="15">
        <v>9</v>
      </c>
      <c r="M36" s="15">
        <v>9</v>
      </c>
      <c r="N36" s="15">
        <v>9</v>
      </c>
      <c r="O36" s="15">
        <v>9</v>
      </c>
      <c r="P36" s="15">
        <v>9</v>
      </c>
      <c r="Q36" s="15">
        <v>9</v>
      </c>
      <c r="R36" s="15">
        <v>9</v>
      </c>
      <c r="S36" s="15">
        <v>9</v>
      </c>
      <c r="T36" s="15">
        <v>9</v>
      </c>
      <c r="U36" s="15">
        <v>9</v>
      </c>
      <c r="V36" s="15">
        <v>9</v>
      </c>
      <c r="W36" s="15">
        <v>9</v>
      </c>
      <c r="X36" s="15">
        <v>9</v>
      </c>
      <c r="Y36" s="15">
        <v>9</v>
      </c>
      <c r="Z36" s="15">
        <v>9</v>
      </c>
      <c r="AA36" s="15"/>
      <c r="AB36" s="15">
        <f t="shared" si="31"/>
        <v>9</v>
      </c>
      <c r="AC36" s="15">
        <f t="shared" ref="AC36" si="58">+AB36</f>
        <v>9</v>
      </c>
      <c r="AD36" s="15">
        <f t="shared" si="50"/>
        <v>9</v>
      </c>
      <c r="AE36" s="15">
        <f t="shared" si="51"/>
        <v>9</v>
      </c>
      <c r="AF36" s="15">
        <f t="shared" si="52"/>
        <v>9</v>
      </c>
      <c r="AG36" s="15">
        <f t="shared" si="53"/>
        <v>9</v>
      </c>
      <c r="AH36" s="15">
        <f t="shared" si="54"/>
        <v>9</v>
      </c>
      <c r="AI36" s="15">
        <f t="shared" si="55"/>
        <v>9</v>
      </c>
      <c r="AJ36" s="15">
        <f t="shared" si="56"/>
        <v>9</v>
      </c>
      <c r="AK36" s="15">
        <f t="shared" si="56"/>
        <v>9</v>
      </c>
      <c r="AL36" s="15">
        <f t="shared" si="56"/>
        <v>9</v>
      </c>
    </row>
    <row r="37" spans="2:38" x14ac:dyDescent="0.25">
      <c r="B37" s="3" t="s">
        <v>11</v>
      </c>
      <c r="C37" s="15">
        <f t="shared" ref="C37:Z37" si="59">C38+C39+C45+C46+C47+C54</f>
        <v>6</v>
      </c>
      <c r="D37" s="15">
        <f t="shared" si="59"/>
        <v>6</v>
      </c>
      <c r="E37" s="15">
        <f t="shared" si="59"/>
        <v>6</v>
      </c>
      <c r="F37" s="15">
        <f t="shared" si="59"/>
        <v>6</v>
      </c>
      <c r="G37" s="15">
        <f t="shared" si="59"/>
        <v>6</v>
      </c>
      <c r="H37" s="15">
        <f t="shared" si="59"/>
        <v>6</v>
      </c>
      <c r="I37" s="15">
        <f t="shared" si="59"/>
        <v>6</v>
      </c>
      <c r="J37" s="15">
        <f t="shared" si="59"/>
        <v>6</v>
      </c>
      <c r="K37" s="15">
        <f t="shared" si="59"/>
        <v>6</v>
      </c>
      <c r="L37" s="15">
        <f t="shared" si="59"/>
        <v>6</v>
      </c>
      <c r="M37" s="15">
        <f t="shared" si="59"/>
        <v>6</v>
      </c>
      <c r="N37" s="15">
        <f t="shared" si="59"/>
        <v>6</v>
      </c>
      <c r="O37" s="15">
        <f t="shared" si="59"/>
        <v>6</v>
      </c>
      <c r="P37" s="15">
        <f t="shared" si="59"/>
        <v>6</v>
      </c>
      <c r="Q37" s="15">
        <f t="shared" si="59"/>
        <v>6</v>
      </c>
      <c r="R37" s="15">
        <f t="shared" si="59"/>
        <v>6</v>
      </c>
      <c r="S37" s="15">
        <f t="shared" si="59"/>
        <v>6</v>
      </c>
      <c r="T37" s="15">
        <f t="shared" si="59"/>
        <v>6</v>
      </c>
      <c r="U37" s="15">
        <f t="shared" si="59"/>
        <v>6</v>
      </c>
      <c r="V37" s="15">
        <f t="shared" si="59"/>
        <v>6</v>
      </c>
      <c r="W37" s="15">
        <f t="shared" si="59"/>
        <v>6</v>
      </c>
      <c r="X37" s="15">
        <f t="shared" si="59"/>
        <v>6</v>
      </c>
      <c r="Y37" s="15">
        <f t="shared" si="59"/>
        <v>6</v>
      </c>
      <c r="Z37" s="15">
        <f t="shared" si="59"/>
        <v>6</v>
      </c>
      <c r="AA37" s="15">
        <f t="shared" ref="AA37:AB37" si="60">AA38+AA39+AA45+AA46+AA47+AA54</f>
        <v>0</v>
      </c>
      <c r="AB37" s="15">
        <f t="shared" si="60"/>
        <v>6</v>
      </c>
      <c r="AC37" s="15">
        <f t="shared" ref="AC37:AJ37" si="61">AC38+AC39+AC45+AC46+AC47+AC54</f>
        <v>6</v>
      </c>
      <c r="AD37" s="15">
        <f t="shared" si="61"/>
        <v>6</v>
      </c>
      <c r="AE37" s="15">
        <f t="shared" si="61"/>
        <v>6</v>
      </c>
      <c r="AF37" s="15">
        <f t="shared" si="61"/>
        <v>6</v>
      </c>
      <c r="AG37" s="15">
        <f t="shared" si="61"/>
        <v>6</v>
      </c>
      <c r="AH37" s="15">
        <f t="shared" si="61"/>
        <v>6</v>
      </c>
      <c r="AI37" s="15">
        <f t="shared" si="61"/>
        <v>6</v>
      </c>
      <c r="AJ37" s="15">
        <f t="shared" si="61"/>
        <v>6</v>
      </c>
      <c r="AK37" s="15">
        <f t="shared" ref="AK37:AL37" si="62">AK38+AK39+AK45+AK46+AK47+AK54</f>
        <v>6</v>
      </c>
      <c r="AL37" s="15">
        <f t="shared" si="62"/>
        <v>6</v>
      </c>
    </row>
    <row r="38" spans="2:38" x14ac:dyDescent="0.25">
      <c r="B38" s="100"/>
      <c r="C38" s="15">
        <v>1</v>
      </c>
      <c r="D38" s="15">
        <v>1</v>
      </c>
      <c r="E38" s="15">
        <v>1</v>
      </c>
      <c r="F38" s="15">
        <v>1</v>
      </c>
      <c r="G38" s="15">
        <v>1</v>
      </c>
      <c r="H38" s="15">
        <v>1</v>
      </c>
      <c r="I38" s="15">
        <v>1</v>
      </c>
      <c r="J38" s="15">
        <v>1</v>
      </c>
      <c r="K38" s="15">
        <v>1</v>
      </c>
      <c r="L38" s="15">
        <v>1</v>
      </c>
      <c r="M38" s="15">
        <v>1</v>
      </c>
      <c r="N38" s="15">
        <v>1</v>
      </c>
      <c r="O38" s="15">
        <v>1</v>
      </c>
      <c r="P38" s="15">
        <v>1</v>
      </c>
      <c r="Q38" s="15">
        <v>1</v>
      </c>
      <c r="R38" s="15">
        <v>1</v>
      </c>
      <c r="S38" s="15">
        <v>1</v>
      </c>
      <c r="T38" s="15">
        <v>1</v>
      </c>
      <c r="U38" s="15">
        <v>1</v>
      </c>
      <c r="V38" s="15">
        <v>1</v>
      </c>
      <c r="W38" s="15">
        <v>1</v>
      </c>
      <c r="X38" s="15">
        <v>1</v>
      </c>
      <c r="Y38" s="15">
        <v>1</v>
      </c>
      <c r="Z38" s="15">
        <v>1</v>
      </c>
      <c r="AA38" s="15"/>
      <c r="AB38" s="15">
        <f t="shared" ref="AB38:AB54" si="63">+N38</f>
        <v>1</v>
      </c>
      <c r="AC38" s="15">
        <f t="shared" ref="AC38" si="64">+AB38</f>
        <v>1</v>
      </c>
      <c r="AD38" s="15">
        <f t="shared" ref="AD38:AD54" si="65">+AC38</f>
        <v>1</v>
      </c>
      <c r="AE38" s="15">
        <f t="shared" ref="AE38:AE54" si="66">+AD38</f>
        <v>1</v>
      </c>
      <c r="AF38" s="15">
        <f t="shared" ref="AF38:AF54" si="67">+AE38</f>
        <v>1</v>
      </c>
      <c r="AG38" s="15">
        <f t="shared" ref="AG38:AG54" si="68">+AF38</f>
        <v>1</v>
      </c>
      <c r="AH38" s="15">
        <f t="shared" ref="AH38:AH54" si="69">+AG38</f>
        <v>1</v>
      </c>
      <c r="AI38" s="15">
        <f t="shared" ref="AI38:AI54" si="70">+AH38</f>
        <v>1</v>
      </c>
      <c r="AJ38" s="15">
        <f t="shared" ref="AJ38:AL53" si="71">+AI38</f>
        <v>1</v>
      </c>
      <c r="AK38" s="15">
        <f t="shared" si="71"/>
        <v>1</v>
      </c>
      <c r="AL38" s="15">
        <f t="shared" si="71"/>
        <v>1</v>
      </c>
    </row>
    <row r="39" spans="2:38" x14ac:dyDescent="0.25">
      <c r="B39" s="100"/>
      <c r="C39" s="15">
        <v>1</v>
      </c>
      <c r="D39" s="15">
        <v>1</v>
      </c>
      <c r="E39" s="15">
        <v>1</v>
      </c>
      <c r="F39" s="15">
        <v>1</v>
      </c>
      <c r="G39" s="15">
        <v>1</v>
      </c>
      <c r="H39" s="15">
        <v>1</v>
      </c>
      <c r="I39" s="15">
        <v>1</v>
      </c>
      <c r="J39" s="15">
        <v>1</v>
      </c>
      <c r="K39" s="15">
        <v>1</v>
      </c>
      <c r="L39" s="15">
        <v>1</v>
      </c>
      <c r="M39" s="15">
        <v>1</v>
      </c>
      <c r="N39" s="15">
        <v>1</v>
      </c>
      <c r="O39" s="15">
        <v>1</v>
      </c>
      <c r="P39" s="15">
        <v>1</v>
      </c>
      <c r="Q39" s="15">
        <v>1</v>
      </c>
      <c r="R39" s="15">
        <v>1</v>
      </c>
      <c r="S39" s="15">
        <v>1</v>
      </c>
      <c r="T39" s="15">
        <v>1</v>
      </c>
      <c r="U39" s="15">
        <v>1</v>
      </c>
      <c r="V39" s="15">
        <v>1</v>
      </c>
      <c r="W39" s="15">
        <v>1</v>
      </c>
      <c r="X39" s="15">
        <v>1</v>
      </c>
      <c r="Y39" s="15">
        <v>1</v>
      </c>
      <c r="Z39" s="15">
        <v>1</v>
      </c>
      <c r="AA39" s="15"/>
      <c r="AB39" s="15">
        <f t="shared" si="63"/>
        <v>1</v>
      </c>
      <c r="AC39" s="15">
        <f t="shared" ref="AC39" si="72">+AB39</f>
        <v>1</v>
      </c>
      <c r="AD39" s="15">
        <f t="shared" si="65"/>
        <v>1</v>
      </c>
      <c r="AE39" s="15">
        <f t="shared" si="66"/>
        <v>1</v>
      </c>
      <c r="AF39" s="15">
        <f t="shared" si="67"/>
        <v>1</v>
      </c>
      <c r="AG39" s="15">
        <f t="shared" si="68"/>
        <v>1</v>
      </c>
      <c r="AH39" s="15">
        <f t="shared" si="69"/>
        <v>1</v>
      </c>
      <c r="AI39" s="15">
        <f t="shared" si="70"/>
        <v>1</v>
      </c>
      <c r="AJ39" s="15">
        <f t="shared" si="71"/>
        <v>1</v>
      </c>
      <c r="AK39" s="15">
        <f t="shared" si="71"/>
        <v>1</v>
      </c>
      <c r="AL39" s="15">
        <f t="shared" si="71"/>
        <v>1</v>
      </c>
    </row>
    <row r="40" spans="2:38" x14ac:dyDescent="0.25">
      <c r="B40" s="100"/>
      <c r="C40" s="15">
        <v>1</v>
      </c>
      <c r="D40" s="15">
        <v>1</v>
      </c>
      <c r="E40" s="15">
        <v>1</v>
      </c>
      <c r="F40" s="15">
        <v>1</v>
      </c>
      <c r="G40" s="15">
        <v>1</v>
      </c>
      <c r="H40" s="15">
        <v>1</v>
      </c>
      <c r="I40" s="15">
        <v>1</v>
      </c>
      <c r="J40" s="15">
        <v>1</v>
      </c>
      <c r="K40" s="15">
        <v>1</v>
      </c>
      <c r="L40" s="15">
        <v>1</v>
      </c>
      <c r="M40" s="15">
        <v>1</v>
      </c>
      <c r="N40" s="15">
        <v>1</v>
      </c>
      <c r="O40" s="15">
        <v>1</v>
      </c>
      <c r="P40" s="15">
        <v>1</v>
      </c>
      <c r="Q40" s="15">
        <v>1</v>
      </c>
      <c r="R40" s="15">
        <v>1</v>
      </c>
      <c r="S40" s="15">
        <v>1</v>
      </c>
      <c r="T40" s="15">
        <v>1</v>
      </c>
      <c r="U40" s="15">
        <v>1</v>
      </c>
      <c r="V40" s="15">
        <v>1</v>
      </c>
      <c r="W40" s="15">
        <v>1</v>
      </c>
      <c r="X40" s="15">
        <v>1</v>
      </c>
      <c r="Y40" s="15">
        <v>1</v>
      </c>
      <c r="Z40" s="15">
        <v>1</v>
      </c>
      <c r="AA40" s="15"/>
      <c r="AB40" s="15">
        <f t="shared" si="63"/>
        <v>1</v>
      </c>
      <c r="AC40" s="15">
        <f t="shared" ref="AC40" si="73">+AB40</f>
        <v>1</v>
      </c>
      <c r="AD40" s="15">
        <f t="shared" si="65"/>
        <v>1</v>
      </c>
      <c r="AE40" s="15">
        <f t="shared" si="66"/>
        <v>1</v>
      </c>
      <c r="AF40" s="15">
        <f t="shared" si="67"/>
        <v>1</v>
      </c>
      <c r="AG40" s="15">
        <f t="shared" si="68"/>
        <v>1</v>
      </c>
      <c r="AH40" s="15">
        <f t="shared" si="69"/>
        <v>1</v>
      </c>
      <c r="AI40" s="15">
        <f t="shared" si="70"/>
        <v>1</v>
      </c>
      <c r="AJ40" s="15">
        <f t="shared" si="71"/>
        <v>1</v>
      </c>
      <c r="AK40" s="15">
        <f t="shared" si="71"/>
        <v>1</v>
      </c>
      <c r="AL40" s="15">
        <f t="shared" si="71"/>
        <v>1</v>
      </c>
    </row>
    <row r="41" spans="2:38" x14ac:dyDescent="0.25">
      <c r="B41" s="100"/>
      <c r="C41" s="15">
        <v>1</v>
      </c>
      <c r="D41" s="15">
        <v>1</v>
      </c>
      <c r="E41" s="15">
        <v>1</v>
      </c>
      <c r="F41" s="15">
        <v>1</v>
      </c>
      <c r="G41" s="15">
        <v>1</v>
      </c>
      <c r="H41" s="15">
        <v>1</v>
      </c>
      <c r="I41" s="15">
        <v>1</v>
      </c>
      <c r="J41" s="15">
        <v>1</v>
      </c>
      <c r="K41" s="15">
        <v>1</v>
      </c>
      <c r="L41" s="15">
        <v>1</v>
      </c>
      <c r="M41" s="15">
        <v>1</v>
      </c>
      <c r="N41" s="15">
        <v>1</v>
      </c>
      <c r="O41" s="15">
        <v>1</v>
      </c>
      <c r="P41" s="15">
        <v>1</v>
      </c>
      <c r="Q41" s="15">
        <v>1</v>
      </c>
      <c r="R41" s="15">
        <v>1</v>
      </c>
      <c r="S41" s="15">
        <v>1</v>
      </c>
      <c r="T41" s="15">
        <v>1</v>
      </c>
      <c r="U41" s="15">
        <v>1</v>
      </c>
      <c r="V41" s="15">
        <v>1</v>
      </c>
      <c r="W41" s="15">
        <v>1</v>
      </c>
      <c r="X41" s="15">
        <v>1</v>
      </c>
      <c r="Y41" s="15">
        <v>1</v>
      </c>
      <c r="Z41" s="15">
        <v>1</v>
      </c>
      <c r="AA41" s="15"/>
      <c r="AB41" s="15">
        <f t="shared" si="63"/>
        <v>1</v>
      </c>
      <c r="AC41" s="15">
        <f t="shared" ref="AC41" si="74">+AB41</f>
        <v>1</v>
      </c>
      <c r="AD41" s="15">
        <f t="shared" si="65"/>
        <v>1</v>
      </c>
      <c r="AE41" s="15">
        <f t="shared" si="66"/>
        <v>1</v>
      </c>
      <c r="AF41" s="15">
        <f t="shared" si="67"/>
        <v>1</v>
      </c>
      <c r="AG41" s="15">
        <f t="shared" si="68"/>
        <v>1</v>
      </c>
      <c r="AH41" s="15">
        <f t="shared" si="69"/>
        <v>1</v>
      </c>
      <c r="AI41" s="15">
        <f t="shared" si="70"/>
        <v>1</v>
      </c>
      <c r="AJ41" s="15">
        <f t="shared" si="71"/>
        <v>1</v>
      </c>
      <c r="AK41" s="15">
        <f t="shared" si="71"/>
        <v>1</v>
      </c>
      <c r="AL41" s="15">
        <f t="shared" si="71"/>
        <v>1</v>
      </c>
    </row>
    <row r="42" spans="2:38" x14ac:dyDescent="0.25">
      <c r="B42" s="100"/>
      <c r="C42" s="15">
        <v>1</v>
      </c>
      <c r="D42" s="15">
        <v>1</v>
      </c>
      <c r="E42" s="15">
        <v>1</v>
      </c>
      <c r="F42" s="15">
        <v>1</v>
      </c>
      <c r="G42" s="15">
        <v>1</v>
      </c>
      <c r="H42" s="15">
        <v>1</v>
      </c>
      <c r="I42" s="15">
        <v>1</v>
      </c>
      <c r="J42" s="15">
        <v>1</v>
      </c>
      <c r="K42" s="15">
        <v>1</v>
      </c>
      <c r="L42" s="15">
        <v>1</v>
      </c>
      <c r="M42" s="15">
        <v>1</v>
      </c>
      <c r="N42" s="15">
        <v>1</v>
      </c>
      <c r="O42" s="15">
        <v>1</v>
      </c>
      <c r="P42" s="15">
        <v>1</v>
      </c>
      <c r="Q42" s="15">
        <v>1</v>
      </c>
      <c r="R42" s="15">
        <v>1</v>
      </c>
      <c r="S42" s="15">
        <v>1</v>
      </c>
      <c r="T42" s="15">
        <v>1</v>
      </c>
      <c r="U42" s="15">
        <v>1</v>
      </c>
      <c r="V42" s="15">
        <v>1</v>
      </c>
      <c r="W42" s="15">
        <v>1</v>
      </c>
      <c r="X42" s="15">
        <v>1</v>
      </c>
      <c r="Y42" s="15">
        <v>1</v>
      </c>
      <c r="Z42" s="15">
        <v>1</v>
      </c>
      <c r="AA42" s="15"/>
      <c r="AB42" s="15">
        <f t="shared" si="63"/>
        <v>1</v>
      </c>
      <c r="AC42" s="15">
        <f t="shared" ref="AC42" si="75">+AB42</f>
        <v>1</v>
      </c>
      <c r="AD42" s="15">
        <f t="shared" si="65"/>
        <v>1</v>
      </c>
      <c r="AE42" s="15">
        <f t="shared" si="66"/>
        <v>1</v>
      </c>
      <c r="AF42" s="15">
        <f t="shared" si="67"/>
        <v>1</v>
      </c>
      <c r="AG42" s="15">
        <f t="shared" si="68"/>
        <v>1</v>
      </c>
      <c r="AH42" s="15">
        <f t="shared" si="69"/>
        <v>1</v>
      </c>
      <c r="AI42" s="15">
        <f t="shared" si="70"/>
        <v>1</v>
      </c>
      <c r="AJ42" s="15">
        <f t="shared" si="71"/>
        <v>1</v>
      </c>
      <c r="AK42" s="15">
        <f t="shared" si="71"/>
        <v>1</v>
      </c>
      <c r="AL42" s="15">
        <f t="shared" si="71"/>
        <v>1</v>
      </c>
    </row>
    <row r="43" spans="2:38" x14ac:dyDescent="0.25">
      <c r="B43" s="100"/>
      <c r="C43" s="15">
        <v>1</v>
      </c>
      <c r="D43" s="15">
        <v>1</v>
      </c>
      <c r="E43" s="15">
        <v>1</v>
      </c>
      <c r="F43" s="15">
        <v>1</v>
      </c>
      <c r="G43" s="15">
        <v>1</v>
      </c>
      <c r="H43" s="15">
        <v>1</v>
      </c>
      <c r="I43" s="15">
        <v>1</v>
      </c>
      <c r="J43" s="15">
        <v>1</v>
      </c>
      <c r="K43" s="15">
        <v>1</v>
      </c>
      <c r="L43" s="15">
        <v>1</v>
      </c>
      <c r="M43" s="15">
        <v>1</v>
      </c>
      <c r="N43" s="15">
        <v>1</v>
      </c>
      <c r="O43" s="15">
        <v>1</v>
      </c>
      <c r="P43" s="15">
        <v>1</v>
      </c>
      <c r="Q43" s="15">
        <v>1</v>
      </c>
      <c r="R43" s="15">
        <v>1</v>
      </c>
      <c r="S43" s="15">
        <v>1</v>
      </c>
      <c r="T43" s="15">
        <v>1</v>
      </c>
      <c r="U43" s="15">
        <v>1</v>
      </c>
      <c r="V43" s="15">
        <v>1</v>
      </c>
      <c r="W43" s="15">
        <v>1</v>
      </c>
      <c r="X43" s="15">
        <v>1</v>
      </c>
      <c r="Y43" s="15">
        <v>1</v>
      </c>
      <c r="Z43" s="15">
        <v>1</v>
      </c>
      <c r="AA43" s="15"/>
      <c r="AB43" s="15">
        <f t="shared" si="63"/>
        <v>1</v>
      </c>
      <c r="AC43" s="15">
        <f t="shared" ref="AC43" si="76">+AB43</f>
        <v>1</v>
      </c>
      <c r="AD43" s="15">
        <f t="shared" si="65"/>
        <v>1</v>
      </c>
      <c r="AE43" s="15">
        <f t="shared" si="66"/>
        <v>1</v>
      </c>
      <c r="AF43" s="15">
        <f t="shared" si="67"/>
        <v>1</v>
      </c>
      <c r="AG43" s="15">
        <f t="shared" si="68"/>
        <v>1</v>
      </c>
      <c r="AH43" s="15">
        <f t="shared" si="69"/>
        <v>1</v>
      </c>
      <c r="AI43" s="15">
        <f t="shared" si="70"/>
        <v>1</v>
      </c>
      <c r="AJ43" s="15">
        <f t="shared" si="71"/>
        <v>1</v>
      </c>
      <c r="AK43" s="15">
        <f t="shared" si="71"/>
        <v>1</v>
      </c>
      <c r="AL43" s="15">
        <f t="shared" si="71"/>
        <v>1</v>
      </c>
    </row>
    <row r="44" spans="2:38" x14ac:dyDescent="0.25">
      <c r="B44" s="100"/>
      <c r="C44" s="15">
        <v>1</v>
      </c>
      <c r="D44" s="15">
        <v>1</v>
      </c>
      <c r="E44" s="15">
        <v>1</v>
      </c>
      <c r="F44" s="15">
        <v>1</v>
      </c>
      <c r="G44" s="15">
        <v>1</v>
      </c>
      <c r="H44" s="15">
        <v>1</v>
      </c>
      <c r="I44" s="15">
        <v>1</v>
      </c>
      <c r="J44" s="15">
        <v>1</v>
      </c>
      <c r="K44" s="15">
        <v>1</v>
      </c>
      <c r="L44" s="15">
        <v>1</v>
      </c>
      <c r="M44" s="15">
        <v>1</v>
      </c>
      <c r="N44" s="15">
        <v>1</v>
      </c>
      <c r="O44" s="15">
        <v>1</v>
      </c>
      <c r="P44" s="15">
        <v>1</v>
      </c>
      <c r="Q44" s="15">
        <v>1</v>
      </c>
      <c r="R44" s="15">
        <v>1</v>
      </c>
      <c r="S44" s="15">
        <v>1</v>
      </c>
      <c r="T44" s="15">
        <v>1</v>
      </c>
      <c r="U44" s="15">
        <v>1</v>
      </c>
      <c r="V44" s="15">
        <v>1</v>
      </c>
      <c r="W44" s="15">
        <v>1</v>
      </c>
      <c r="X44" s="15">
        <v>1</v>
      </c>
      <c r="Y44" s="15">
        <v>1</v>
      </c>
      <c r="Z44" s="15">
        <v>1</v>
      </c>
      <c r="AA44" s="15"/>
      <c r="AB44" s="15">
        <f t="shared" si="63"/>
        <v>1</v>
      </c>
      <c r="AC44" s="15">
        <f t="shared" ref="AC44" si="77">+AB44</f>
        <v>1</v>
      </c>
      <c r="AD44" s="15">
        <f t="shared" si="65"/>
        <v>1</v>
      </c>
      <c r="AE44" s="15">
        <f t="shared" si="66"/>
        <v>1</v>
      </c>
      <c r="AF44" s="15">
        <f t="shared" si="67"/>
        <v>1</v>
      </c>
      <c r="AG44" s="15">
        <f t="shared" si="68"/>
        <v>1</v>
      </c>
      <c r="AH44" s="15">
        <f t="shared" si="69"/>
        <v>1</v>
      </c>
      <c r="AI44" s="15">
        <f t="shared" si="70"/>
        <v>1</v>
      </c>
      <c r="AJ44" s="15">
        <f t="shared" si="71"/>
        <v>1</v>
      </c>
      <c r="AK44" s="15">
        <f t="shared" si="71"/>
        <v>1</v>
      </c>
      <c r="AL44" s="15">
        <f t="shared" si="71"/>
        <v>1</v>
      </c>
    </row>
    <row r="45" spans="2:38" x14ac:dyDescent="0.25">
      <c r="B45" s="100"/>
      <c r="C45" s="15">
        <v>1</v>
      </c>
      <c r="D45" s="15">
        <v>1</v>
      </c>
      <c r="E45" s="15">
        <v>1</v>
      </c>
      <c r="F45" s="15">
        <v>1</v>
      </c>
      <c r="G45" s="15">
        <v>1</v>
      </c>
      <c r="H45" s="15">
        <v>1</v>
      </c>
      <c r="I45" s="15">
        <v>1</v>
      </c>
      <c r="J45" s="15">
        <v>1</v>
      </c>
      <c r="K45" s="15">
        <v>1</v>
      </c>
      <c r="L45" s="15">
        <v>1</v>
      </c>
      <c r="M45" s="15">
        <v>1</v>
      </c>
      <c r="N45" s="15">
        <v>1</v>
      </c>
      <c r="O45" s="15">
        <v>1</v>
      </c>
      <c r="P45" s="15">
        <v>1</v>
      </c>
      <c r="Q45" s="15">
        <v>1</v>
      </c>
      <c r="R45" s="15">
        <v>1</v>
      </c>
      <c r="S45" s="15">
        <v>1</v>
      </c>
      <c r="T45" s="15">
        <v>1</v>
      </c>
      <c r="U45" s="15">
        <v>1</v>
      </c>
      <c r="V45" s="15">
        <v>1</v>
      </c>
      <c r="W45" s="15">
        <v>1</v>
      </c>
      <c r="X45" s="15">
        <v>1</v>
      </c>
      <c r="Y45" s="15">
        <v>1</v>
      </c>
      <c r="Z45" s="15">
        <v>1</v>
      </c>
      <c r="AA45" s="15"/>
      <c r="AB45" s="15">
        <f t="shared" si="63"/>
        <v>1</v>
      </c>
      <c r="AC45" s="15">
        <f t="shared" ref="AC45" si="78">+AB45</f>
        <v>1</v>
      </c>
      <c r="AD45" s="15">
        <f t="shared" si="65"/>
        <v>1</v>
      </c>
      <c r="AE45" s="15">
        <f t="shared" si="66"/>
        <v>1</v>
      </c>
      <c r="AF45" s="15">
        <f t="shared" si="67"/>
        <v>1</v>
      </c>
      <c r="AG45" s="15">
        <f t="shared" si="68"/>
        <v>1</v>
      </c>
      <c r="AH45" s="15">
        <f t="shared" si="69"/>
        <v>1</v>
      </c>
      <c r="AI45" s="15">
        <f t="shared" si="70"/>
        <v>1</v>
      </c>
      <c r="AJ45" s="15">
        <f t="shared" si="71"/>
        <v>1</v>
      </c>
      <c r="AK45" s="15">
        <f t="shared" si="71"/>
        <v>1</v>
      </c>
      <c r="AL45" s="15">
        <f t="shared" si="71"/>
        <v>1</v>
      </c>
    </row>
    <row r="46" spans="2:38" x14ac:dyDescent="0.25">
      <c r="B46" s="100"/>
      <c r="C46" s="15">
        <v>1</v>
      </c>
      <c r="D46" s="15">
        <v>1</v>
      </c>
      <c r="E46" s="15">
        <v>1</v>
      </c>
      <c r="F46" s="15">
        <v>1</v>
      </c>
      <c r="G46" s="15">
        <v>1</v>
      </c>
      <c r="H46" s="15">
        <v>1</v>
      </c>
      <c r="I46" s="15">
        <v>1</v>
      </c>
      <c r="J46" s="15">
        <v>1</v>
      </c>
      <c r="K46" s="15">
        <v>1</v>
      </c>
      <c r="L46" s="15">
        <v>1</v>
      </c>
      <c r="M46" s="15">
        <v>1</v>
      </c>
      <c r="N46" s="15">
        <v>1</v>
      </c>
      <c r="O46" s="15">
        <v>1</v>
      </c>
      <c r="P46" s="15">
        <v>1</v>
      </c>
      <c r="Q46" s="15">
        <v>1</v>
      </c>
      <c r="R46" s="15">
        <v>1</v>
      </c>
      <c r="S46" s="15">
        <v>1</v>
      </c>
      <c r="T46" s="15">
        <v>1</v>
      </c>
      <c r="U46" s="15">
        <v>1</v>
      </c>
      <c r="V46" s="15">
        <v>1</v>
      </c>
      <c r="W46" s="15">
        <v>1</v>
      </c>
      <c r="X46" s="15">
        <v>1</v>
      </c>
      <c r="Y46" s="15">
        <v>1</v>
      </c>
      <c r="Z46" s="15">
        <v>1</v>
      </c>
      <c r="AA46" s="15"/>
      <c r="AB46" s="15">
        <f t="shared" si="63"/>
        <v>1</v>
      </c>
      <c r="AC46" s="15">
        <f t="shared" ref="AC46" si="79">+AB46</f>
        <v>1</v>
      </c>
      <c r="AD46" s="15">
        <f t="shared" si="65"/>
        <v>1</v>
      </c>
      <c r="AE46" s="15">
        <f t="shared" si="66"/>
        <v>1</v>
      </c>
      <c r="AF46" s="15">
        <f t="shared" si="67"/>
        <v>1</v>
      </c>
      <c r="AG46" s="15">
        <f t="shared" si="68"/>
        <v>1</v>
      </c>
      <c r="AH46" s="15">
        <f t="shared" si="69"/>
        <v>1</v>
      </c>
      <c r="AI46" s="15">
        <f t="shared" si="70"/>
        <v>1</v>
      </c>
      <c r="AJ46" s="15">
        <f t="shared" si="71"/>
        <v>1</v>
      </c>
      <c r="AK46" s="15">
        <f t="shared" si="71"/>
        <v>1</v>
      </c>
      <c r="AL46" s="15">
        <f t="shared" si="71"/>
        <v>1</v>
      </c>
    </row>
    <row r="47" spans="2:38" x14ac:dyDescent="0.25">
      <c r="B47" s="100"/>
      <c r="C47" s="15">
        <v>1</v>
      </c>
      <c r="D47" s="15">
        <v>1</v>
      </c>
      <c r="E47" s="15">
        <v>1</v>
      </c>
      <c r="F47" s="15">
        <v>1</v>
      </c>
      <c r="G47" s="15">
        <v>1</v>
      </c>
      <c r="H47" s="15">
        <v>1</v>
      </c>
      <c r="I47" s="15">
        <v>1</v>
      </c>
      <c r="J47" s="15">
        <v>1</v>
      </c>
      <c r="K47" s="15">
        <v>1</v>
      </c>
      <c r="L47" s="15">
        <v>1</v>
      </c>
      <c r="M47" s="15">
        <v>1</v>
      </c>
      <c r="N47" s="15">
        <v>1</v>
      </c>
      <c r="O47" s="15">
        <v>1</v>
      </c>
      <c r="P47" s="15">
        <v>1</v>
      </c>
      <c r="Q47" s="15">
        <v>1</v>
      </c>
      <c r="R47" s="15">
        <v>1</v>
      </c>
      <c r="S47" s="15">
        <v>1</v>
      </c>
      <c r="T47" s="15">
        <v>1</v>
      </c>
      <c r="U47" s="15">
        <v>1</v>
      </c>
      <c r="V47" s="15">
        <v>1</v>
      </c>
      <c r="W47" s="15">
        <v>1</v>
      </c>
      <c r="X47" s="15">
        <v>1</v>
      </c>
      <c r="Y47" s="15">
        <v>1</v>
      </c>
      <c r="Z47" s="15">
        <v>1</v>
      </c>
      <c r="AA47" s="15"/>
      <c r="AB47" s="15">
        <f t="shared" si="63"/>
        <v>1</v>
      </c>
      <c r="AC47" s="15">
        <f t="shared" ref="AC47" si="80">+AB47</f>
        <v>1</v>
      </c>
      <c r="AD47" s="15">
        <f t="shared" si="65"/>
        <v>1</v>
      </c>
      <c r="AE47" s="15">
        <f t="shared" si="66"/>
        <v>1</v>
      </c>
      <c r="AF47" s="15">
        <f t="shared" si="67"/>
        <v>1</v>
      </c>
      <c r="AG47" s="15">
        <f t="shared" si="68"/>
        <v>1</v>
      </c>
      <c r="AH47" s="15">
        <f t="shared" si="69"/>
        <v>1</v>
      </c>
      <c r="AI47" s="15">
        <f t="shared" si="70"/>
        <v>1</v>
      </c>
      <c r="AJ47" s="15">
        <f t="shared" si="71"/>
        <v>1</v>
      </c>
      <c r="AK47" s="15">
        <f t="shared" si="71"/>
        <v>1</v>
      </c>
      <c r="AL47" s="15">
        <f t="shared" si="71"/>
        <v>1</v>
      </c>
    </row>
    <row r="48" spans="2:38" x14ac:dyDescent="0.25">
      <c r="B48" s="100"/>
      <c r="C48" s="15">
        <v>1</v>
      </c>
      <c r="D48" s="15">
        <v>1</v>
      </c>
      <c r="E48" s="15">
        <v>1</v>
      </c>
      <c r="F48" s="15">
        <v>1</v>
      </c>
      <c r="G48" s="15">
        <v>1</v>
      </c>
      <c r="H48" s="15">
        <v>1</v>
      </c>
      <c r="I48" s="15">
        <v>1</v>
      </c>
      <c r="J48" s="15">
        <v>1</v>
      </c>
      <c r="K48" s="15">
        <v>1</v>
      </c>
      <c r="L48" s="15">
        <v>1</v>
      </c>
      <c r="M48" s="15">
        <v>1</v>
      </c>
      <c r="N48" s="15">
        <v>1</v>
      </c>
      <c r="O48" s="15">
        <v>1</v>
      </c>
      <c r="P48" s="15">
        <v>1</v>
      </c>
      <c r="Q48" s="15">
        <v>1</v>
      </c>
      <c r="R48" s="15">
        <v>1</v>
      </c>
      <c r="S48" s="15">
        <v>1</v>
      </c>
      <c r="T48" s="15">
        <v>1</v>
      </c>
      <c r="U48" s="15">
        <v>1</v>
      </c>
      <c r="V48" s="15">
        <v>1</v>
      </c>
      <c r="W48" s="15">
        <v>1</v>
      </c>
      <c r="X48" s="15">
        <v>1</v>
      </c>
      <c r="Y48" s="15">
        <v>1</v>
      </c>
      <c r="Z48" s="15">
        <v>1</v>
      </c>
      <c r="AA48" s="15"/>
      <c r="AB48" s="15">
        <f t="shared" si="63"/>
        <v>1</v>
      </c>
      <c r="AC48" s="15">
        <f t="shared" ref="AC48" si="81">+AB48</f>
        <v>1</v>
      </c>
      <c r="AD48" s="15">
        <f t="shared" si="65"/>
        <v>1</v>
      </c>
      <c r="AE48" s="15">
        <f t="shared" si="66"/>
        <v>1</v>
      </c>
      <c r="AF48" s="15">
        <f t="shared" si="67"/>
        <v>1</v>
      </c>
      <c r="AG48" s="15">
        <f t="shared" si="68"/>
        <v>1</v>
      </c>
      <c r="AH48" s="15">
        <f t="shared" si="69"/>
        <v>1</v>
      </c>
      <c r="AI48" s="15">
        <f t="shared" si="70"/>
        <v>1</v>
      </c>
      <c r="AJ48" s="15">
        <f t="shared" si="71"/>
        <v>1</v>
      </c>
      <c r="AK48" s="15">
        <f t="shared" si="71"/>
        <v>1</v>
      </c>
      <c r="AL48" s="15">
        <f t="shared" si="71"/>
        <v>1</v>
      </c>
    </row>
    <row r="49" spans="1:39" x14ac:dyDescent="0.25">
      <c r="B49" s="100"/>
      <c r="C49" s="15">
        <v>1</v>
      </c>
      <c r="D49" s="15">
        <v>1</v>
      </c>
      <c r="E49" s="15">
        <v>1</v>
      </c>
      <c r="F49" s="15">
        <v>1</v>
      </c>
      <c r="G49" s="15">
        <v>1</v>
      </c>
      <c r="H49" s="15">
        <v>1</v>
      </c>
      <c r="I49" s="15">
        <v>1</v>
      </c>
      <c r="J49" s="15">
        <v>1</v>
      </c>
      <c r="K49" s="15">
        <v>1</v>
      </c>
      <c r="L49" s="15">
        <v>1</v>
      </c>
      <c r="M49" s="15">
        <v>1</v>
      </c>
      <c r="N49" s="15">
        <v>1</v>
      </c>
      <c r="O49" s="15">
        <v>1</v>
      </c>
      <c r="P49" s="15">
        <v>1</v>
      </c>
      <c r="Q49" s="15">
        <v>1</v>
      </c>
      <c r="R49" s="15">
        <v>1</v>
      </c>
      <c r="S49" s="15">
        <v>1</v>
      </c>
      <c r="T49" s="15">
        <v>1</v>
      </c>
      <c r="U49" s="15">
        <v>1</v>
      </c>
      <c r="V49" s="15">
        <v>1</v>
      </c>
      <c r="W49" s="15">
        <v>1</v>
      </c>
      <c r="X49" s="15">
        <v>1</v>
      </c>
      <c r="Y49" s="15">
        <v>1</v>
      </c>
      <c r="Z49" s="15">
        <v>1</v>
      </c>
      <c r="AA49" s="15"/>
      <c r="AB49" s="15">
        <f t="shared" si="63"/>
        <v>1</v>
      </c>
      <c r="AC49" s="15">
        <f t="shared" ref="AC49" si="82">+AB49</f>
        <v>1</v>
      </c>
      <c r="AD49" s="15">
        <f t="shared" si="65"/>
        <v>1</v>
      </c>
      <c r="AE49" s="15">
        <f t="shared" si="66"/>
        <v>1</v>
      </c>
      <c r="AF49" s="15">
        <f t="shared" si="67"/>
        <v>1</v>
      </c>
      <c r="AG49" s="15">
        <f t="shared" si="68"/>
        <v>1</v>
      </c>
      <c r="AH49" s="15">
        <f t="shared" si="69"/>
        <v>1</v>
      </c>
      <c r="AI49" s="15">
        <f t="shared" si="70"/>
        <v>1</v>
      </c>
      <c r="AJ49" s="15">
        <f t="shared" si="71"/>
        <v>1</v>
      </c>
      <c r="AK49" s="15">
        <f t="shared" si="71"/>
        <v>1</v>
      </c>
      <c r="AL49" s="15">
        <f t="shared" si="71"/>
        <v>1</v>
      </c>
    </row>
    <row r="50" spans="1:39" x14ac:dyDescent="0.25">
      <c r="B50" s="100"/>
      <c r="C50" s="15">
        <v>1</v>
      </c>
      <c r="D50" s="15">
        <v>1</v>
      </c>
      <c r="E50" s="15">
        <v>1</v>
      </c>
      <c r="F50" s="15">
        <v>1</v>
      </c>
      <c r="G50" s="15">
        <v>1</v>
      </c>
      <c r="H50" s="15">
        <v>1</v>
      </c>
      <c r="I50" s="15">
        <v>1</v>
      </c>
      <c r="J50" s="15">
        <v>1</v>
      </c>
      <c r="K50" s="15">
        <v>1</v>
      </c>
      <c r="L50" s="15">
        <v>1</v>
      </c>
      <c r="M50" s="15">
        <v>1</v>
      </c>
      <c r="N50" s="15">
        <v>1</v>
      </c>
      <c r="O50" s="15">
        <v>1</v>
      </c>
      <c r="P50" s="15">
        <v>1</v>
      </c>
      <c r="Q50" s="15">
        <v>1</v>
      </c>
      <c r="R50" s="15">
        <v>1</v>
      </c>
      <c r="S50" s="15">
        <v>1</v>
      </c>
      <c r="T50" s="15">
        <v>1</v>
      </c>
      <c r="U50" s="15">
        <v>1</v>
      </c>
      <c r="V50" s="15">
        <v>1</v>
      </c>
      <c r="W50" s="15">
        <v>1</v>
      </c>
      <c r="X50" s="15">
        <v>1</v>
      </c>
      <c r="Y50" s="15">
        <v>1</v>
      </c>
      <c r="Z50" s="15">
        <v>1</v>
      </c>
      <c r="AA50" s="15"/>
      <c r="AB50" s="15">
        <f t="shared" si="63"/>
        <v>1</v>
      </c>
      <c r="AC50" s="15">
        <f t="shared" ref="AC50" si="83">+AB50</f>
        <v>1</v>
      </c>
      <c r="AD50" s="15">
        <f t="shared" si="65"/>
        <v>1</v>
      </c>
      <c r="AE50" s="15">
        <f t="shared" si="66"/>
        <v>1</v>
      </c>
      <c r="AF50" s="15">
        <f t="shared" si="67"/>
        <v>1</v>
      </c>
      <c r="AG50" s="15">
        <f t="shared" si="68"/>
        <v>1</v>
      </c>
      <c r="AH50" s="15">
        <f t="shared" si="69"/>
        <v>1</v>
      </c>
      <c r="AI50" s="15">
        <f t="shared" si="70"/>
        <v>1</v>
      </c>
      <c r="AJ50" s="15">
        <f t="shared" si="71"/>
        <v>1</v>
      </c>
      <c r="AK50" s="15">
        <f t="shared" si="71"/>
        <v>1</v>
      </c>
      <c r="AL50" s="15">
        <f t="shared" si="71"/>
        <v>1</v>
      </c>
    </row>
    <row r="51" spans="1:39" x14ac:dyDescent="0.25">
      <c r="B51" s="100"/>
      <c r="C51" s="15">
        <v>1</v>
      </c>
      <c r="D51" s="15">
        <v>1</v>
      </c>
      <c r="E51" s="15">
        <v>1</v>
      </c>
      <c r="F51" s="15">
        <v>1</v>
      </c>
      <c r="G51" s="15">
        <v>1</v>
      </c>
      <c r="H51" s="15">
        <v>1</v>
      </c>
      <c r="I51" s="15">
        <v>1</v>
      </c>
      <c r="J51" s="15">
        <v>1</v>
      </c>
      <c r="K51" s="15">
        <v>1</v>
      </c>
      <c r="L51" s="15">
        <v>1</v>
      </c>
      <c r="M51" s="15">
        <v>1</v>
      </c>
      <c r="N51" s="15">
        <v>1</v>
      </c>
      <c r="O51" s="15">
        <v>1</v>
      </c>
      <c r="P51" s="15">
        <v>1</v>
      </c>
      <c r="Q51" s="15">
        <v>1</v>
      </c>
      <c r="R51" s="15">
        <v>1</v>
      </c>
      <c r="S51" s="15">
        <v>1</v>
      </c>
      <c r="T51" s="15">
        <v>1</v>
      </c>
      <c r="U51" s="15">
        <v>1</v>
      </c>
      <c r="V51" s="15">
        <v>1</v>
      </c>
      <c r="W51" s="15">
        <v>1</v>
      </c>
      <c r="X51" s="15">
        <v>1</v>
      </c>
      <c r="Y51" s="15">
        <v>1</v>
      </c>
      <c r="Z51" s="15">
        <v>1</v>
      </c>
      <c r="AA51" s="15"/>
      <c r="AB51" s="15">
        <f t="shared" si="63"/>
        <v>1</v>
      </c>
      <c r="AC51" s="15">
        <f t="shared" ref="AC51" si="84">+AB51</f>
        <v>1</v>
      </c>
      <c r="AD51" s="15">
        <f t="shared" si="65"/>
        <v>1</v>
      </c>
      <c r="AE51" s="15">
        <f t="shared" si="66"/>
        <v>1</v>
      </c>
      <c r="AF51" s="15">
        <f t="shared" si="67"/>
        <v>1</v>
      </c>
      <c r="AG51" s="15">
        <f t="shared" si="68"/>
        <v>1</v>
      </c>
      <c r="AH51" s="15">
        <f t="shared" si="69"/>
        <v>1</v>
      </c>
      <c r="AI51" s="15">
        <f t="shared" si="70"/>
        <v>1</v>
      </c>
      <c r="AJ51" s="15">
        <f t="shared" si="71"/>
        <v>1</v>
      </c>
      <c r="AK51" s="15">
        <f t="shared" si="71"/>
        <v>1</v>
      </c>
      <c r="AL51" s="15">
        <f t="shared" si="71"/>
        <v>1</v>
      </c>
    </row>
    <row r="52" spans="1:39" x14ac:dyDescent="0.25">
      <c r="B52" s="100"/>
      <c r="C52" s="15">
        <v>1</v>
      </c>
      <c r="D52" s="15">
        <v>1</v>
      </c>
      <c r="E52" s="15">
        <v>1</v>
      </c>
      <c r="F52" s="15">
        <v>1</v>
      </c>
      <c r="G52" s="15">
        <v>1</v>
      </c>
      <c r="H52" s="15">
        <v>1</v>
      </c>
      <c r="I52" s="15">
        <v>1</v>
      </c>
      <c r="J52" s="15">
        <v>1</v>
      </c>
      <c r="K52" s="15">
        <v>1</v>
      </c>
      <c r="L52" s="15">
        <v>1</v>
      </c>
      <c r="M52" s="15">
        <v>1</v>
      </c>
      <c r="N52" s="15">
        <v>1</v>
      </c>
      <c r="O52" s="15">
        <v>1</v>
      </c>
      <c r="P52" s="15">
        <v>1</v>
      </c>
      <c r="Q52" s="15">
        <v>1</v>
      </c>
      <c r="R52" s="15">
        <v>1</v>
      </c>
      <c r="S52" s="15">
        <v>1</v>
      </c>
      <c r="T52" s="15">
        <v>1</v>
      </c>
      <c r="U52" s="15">
        <v>1</v>
      </c>
      <c r="V52" s="15">
        <v>1</v>
      </c>
      <c r="W52" s="15">
        <v>1</v>
      </c>
      <c r="X52" s="15">
        <v>1</v>
      </c>
      <c r="Y52" s="15">
        <v>1</v>
      </c>
      <c r="Z52" s="15">
        <v>1</v>
      </c>
      <c r="AA52" s="15"/>
      <c r="AB52" s="15">
        <f t="shared" si="63"/>
        <v>1</v>
      </c>
      <c r="AC52" s="15">
        <f t="shared" ref="AC52" si="85">+AB52</f>
        <v>1</v>
      </c>
      <c r="AD52" s="15">
        <f t="shared" si="65"/>
        <v>1</v>
      </c>
      <c r="AE52" s="15">
        <f t="shared" si="66"/>
        <v>1</v>
      </c>
      <c r="AF52" s="15">
        <f t="shared" si="67"/>
        <v>1</v>
      </c>
      <c r="AG52" s="15">
        <f t="shared" si="68"/>
        <v>1</v>
      </c>
      <c r="AH52" s="15">
        <f t="shared" si="69"/>
        <v>1</v>
      </c>
      <c r="AI52" s="15">
        <f t="shared" si="70"/>
        <v>1</v>
      </c>
      <c r="AJ52" s="15">
        <f t="shared" si="71"/>
        <v>1</v>
      </c>
      <c r="AK52" s="15">
        <f t="shared" si="71"/>
        <v>1</v>
      </c>
      <c r="AL52" s="15">
        <f t="shared" si="71"/>
        <v>1</v>
      </c>
    </row>
    <row r="53" spans="1:39" x14ac:dyDescent="0.25">
      <c r="B53" s="100"/>
      <c r="C53" s="15">
        <v>1</v>
      </c>
      <c r="D53" s="15">
        <v>1</v>
      </c>
      <c r="E53" s="15">
        <v>1</v>
      </c>
      <c r="F53" s="15">
        <v>1</v>
      </c>
      <c r="G53" s="15">
        <v>1</v>
      </c>
      <c r="H53" s="15">
        <v>1</v>
      </c>
      <c r="I53" s="15">
        <v>1</v>
      </c>
      <c r="J53" s="15">
        <v>1</v>
      </c>
      <c r="K53" s="15">
        <v>1</v>
      </c>
      <c r="L53" s="15">
        <v>1</v>
      </c>
      <c r="M53" s="15">
        <v>1</v>
      </c>
      <c r="N53" s="15">
        <v>1</v>
      </c>
      <c r="O53" s="15">
        <v>1</v>
      </c>
      <c r="P53" s="15">
        <v>1</v>
      </c>
      <c r="Q53" s="15">
        <v>1</v>
      </c>
      <c r="R53" s="15">
        <v>1</v>
      </c>
      <c r="S53" s="15">
        <v>1</v>
      </c>
      <c r="T53" s="15">
        <v>1</v>
      </c>
      <c r="U53" s="15">
        <v>1</v>
      </c>
      <c r="V53" s="15">
        <v>1</v>
      </c>
      <c r="W53" s="15">
        <v>1</v>
      </c>
      <c r="X53" s="15">
        <v>1</v>
      </c>
      <c r="Y53" s="15">
        <v>1</v>
      </c>
      <c r="Z53" s="15">
        <v>1</v>
      </c>
      <c r="AA53" s="15"/>
      <c r="AB53" s="15">
        <f t="shared" si="63"/>
        <v>1</v>
      </c>
      <c r="AC53" s="15">
        <f t="shared" ref="AC53:AC54" si="86">+AB53</f>
        <v>1</v>
      </c>
      <c r="AD53" s="15">
        <f t="shared" si="65"/>
        <v>1</v>
      </c>
      <c r="AE53" s="15">
        <f t="shared" si="66"/>
        <v>1</v>
      </c>
      <c r="AF53" s="15">
        <f t="shared" si="67"/>
        <v>1</v>
      </c>
      <c r="AG53" s="15">
        <f t="shared" si="68"/>
        <v>1</v>
      </c>
      <c r="AH53" s="15">
        <f t="shared" si="69"/>
        <v>1</v>
      </c>
      <c r="AI53" s="15">
        <f t="shared" si="70"/>
        <v>1</v>
      </c>
      <c r="AJ53" s="15">
        <f t="shared" si="71"/>
        <v>1</v>
      </c>
      <c r="AK53" s="15">
        <f t="shared" si="71"/>
        <v>1</v>
      </c>
      <c r="AL53" s="15">
        <f t="shared" si="71"/>
        <v>1</v>
      </c>
    </row>
    <row r="54" spans="1:39" x14ac:dyDescent="0.25">
      <c r="B54" s="104"/>
      <c r="C54" s="92">
        <v>1</v>
      </c>
      <c r="D54" s="92">
        <v>1</v>
      </c>
      <c r="E54" s="92">
        <v>1</v>
      </c>
      <c r="F54" s="92">
        <v>1</v>
      </c>
      <c r="G54" s="92">
        <v>1</v>
      </c>
      <c r="H54" s="92">
        <v>1</v>
      </c>
      <c r="I54" s="92">
        <v>1</v>
      </c>
      <c r="J54" s="92">
        <v>1</v>
      </c>
      <c r="K54" s="92">
        <v>1</v>
      </c>
      <c r="L54" s="92">
        <v>1</v>
      </c>
      <c r="M54" s="92">
        <v>1</v>
      </c>
      <c r="N54" s="92">
        <v>1</v>
      </c>
      <c r="O54" s="92">
        <v>1</v>
      </c>
      <c r="P54" s="92">
        <v>1</v>
      </c>
      <c r="Q54" s="92">
        <v>1</v>
      </c>
      <c r="R54" s="92">
        <v>1</v>
      </c>
      <c r="S54" s="92">
        <v>1</v>
      </c>
      <c r="T54" s="92">
        <v>1</v>
      </c>
      <c r="U54" s="92">
        <v>1</v>
      </c>
      <c r="V54" s="92">
        <v>1</v>
      </c>
      <c r="W54" s="92">
        <v>1</v>
      </c>
      <c r="X54" s="92">
        <v>1</v>
      </c>
      <c r="Y54" s="92">
        <v>1</v>
      </c>
      <c r="Z54" s="92">
        <v>1</v>
      </c>
      <c r="AA54" s="30"/>
      <c r="AB54" s="49">
        <f t="shared" si="63"/>
        <v>1</v>
      </c>
      <c r="AC54" s="49">
        <f t="shared" si="86"/>
        <v>1</v>
      </c>
      <c r="AD54" s="49">
        <f t="shared" si="65"/>
        <v>1</v>
      </c>
      <c r="AE54" s="49">
        <f t="shared" si="66"/>
        <v>1</v>
      </c>
      <c r="AF54" s="49">
        <f t="shared" si="67"/>
        <v>1</v>
      </c>
      <c r="AG54" s="49">
        <f t="shared" si="68"/>
        <v>1</v>
      </c>
      <c r="AH54" s="49">
        <f t="shared" si="69"/>
        <v>1</v>
      </c>
      <c r="AI54" s="49">
        <f t="shared" si="70"/>
        <v>1</v>
      </c>
      <c r="AJ54" s="49">
        <f t="shared" ref="AJ54" si="87">+AI54</f>
        <v>1</v>
      </c>
      <c r="AK54" s="49">
        <f t="shared" ref="AK54:AL54" si="88">+AJ54</f>
        <v>1</v>
      </c>
      <c r="AL54" s="49">
        <f t="shared" si="88"/>
        <v>1</v>
      </c>
    </row>
    <row r="55" spans="1:39" x14ac:dyDescent="0.25">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row>
    <row r="56" spans="1:39" ht="18.75" x14ac:dyDescent="0.3">
      <c r="B56" s="82" t="s">
        <v>79</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row>
    <row r="57" spans="1:39" x14ac:dyDescent="0.2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row>
    <row r="58" spans="1:39" ht="15.75" thickBot="1" x14ac:dyDescent="0.3">
      <c r="B58" s="79"/>
      <c r="C58" s="60">
        <v>44743</v>
      </c>
      <c r="D58" s="60">
        <v>44774</v>
      </c>
      <c r="E58" s="60">
        <v>44805</v>
      </c>
      <c r="F58" s="60">
        <v>44835</v>
      </c>
      <c r="G58" s="60">
        <v>44866</v>
      </c>
      <c r="H58" s="60">
        <v>44896</v>
      </c>
      <c r="I58" s="60">
        <v>44927</v>
      </c>
      <c r="J58" s="60">
        <v>44958</v>
      </c>
      <c r="K58" s="60">
        <v>44986</v>
      </c>
      <c r="L58" s="60">
        <v>45017</v>
      </c>
      <c r="M58" s="60">
        <v>45047</v>
      </c>
      <c r="N58" s="60">
        <v>45078</v>
      </c>
      <c r="O58" s="61">
        <v>45108</v>
      </c>
      <c r="P58" s="61">
        <v>45139</v>
      </c>
      <c r="Q58" s="61">
        <v>45170</v>
      </c>
      <c r="R58" s="61">
        <v>45200</v>
      </c>
      <c r="S58" s="61">
        <v>45231</v>
      </c>
      <c r="T58" s="61">
        <v>45261</v>
      </c>
      <c r="U58" s="61">
        <v>45292</v>
      </c>
      <c r="V58" s="61">
        <v>45323</v>
      </c>
      <c r="W58" s="61">
        <v>45352</v>
      </c>
      <c r="X58" s="61">
        <v>45383</v>
      </c>
      <c r="Y58" s="61">
        <v>45413</v>
      </c>
      <c r="Z58" s="61">
        <v>45444</v>
      </c>
      <c r="AB58" s="50" t="s">
        <v>17</v>
      </c>
      <c r="AC58" s="50" t="s">
        <v>18</v>
      </c>
      <c r="AD58" s="8" t="s">
        <v>19</v>
      </c>
      <c r="AE58" s="8" t="s">
        <v>20</v>
      </c>
      <c r="AF58" s="8" t="s">
        <v>21</v>
      </c>
      <c r="AG58" s="8" t="s">
        <v>14</v>
      </c>
      <c r="AH58" s="8" t="s">
        <v>22</v>
      </c>
      <c r="AI58" s="8" t="s">
        <v>50</v>
      </c>
      <c r="AJ58" s="8" t="s">
        <v>51</v>
      </c>
      <c r="AK58" s="8" t="s">
        <v>56</v>
      </c>
      <c r="AL58" s="8" t="s">
        <v>59</v>
      </c>
    </row>
    <row r="59" spans="1:39" x14ac:dyDescent="0.25">
      <c r="B59" s="9" t="s">
        <v>26</v>
      </c>
      <c r="C59" s="15">
        <f t="shared" ref="C59:Z59" si="89">+C6</f>
        <v>1313142.7750476159</v>
      </c>
      <c r="D59" s="15">
        <f t="shared" si="89"/>
        <v>1314495.5500952317</v>
      </c>
      <c r="E59" s="15">
        <f t="shared" si="89"/>
        <v>1315848.3251428476</v>
      </c>
      <c r="F59" s="15">
        <f t="shared" si="89"/>
        <v>1317201.1001904635</v>
      </c>
      <c r="G59" s="15">
        <f t="shared" si="89"/>
        <v>1318553.8752380793</v>
      </c>
      <c r="H59" s="15">
        <f t="shared" si="89"/>
        <v>1319906.6502856952</v>
      </c>
      <c r="I59" s="15">
        <f t="shared" si="89"/>
        <v>1321259.4253333111</v>
      </c>
      <c r="J59" s="15">
        <f t="shared" si="89"/>
        <v>1322612.200380927</v>
      </c>
      <c r="K59" s="15">
        <f t="shared" si="89"/>
        <v>1323964.9754285428</v>
      </c>
      <c r="L59" s="15">
        <f t="shared" si="89"/>
        <v>1325317.7504761587</v>
      </c>
      <c r="M59" s="15">
        <f t="shared" si="89"/>
        <v>1326670.5255237746</v>
      </c>
      <c r="N59" s="15">
        <f t="shared" si="89"/>
        <v>1328023.3005713904</v>
      </c>
      <c r="O59" s="15">
        <f t="shared" si="89"/>
        <v>1329347.6872282936</v>
      </c>
      <c r="P59" s="15">
        <f t="shared" si="89"/>
        <v>1330672.0738851968</v>
      </c>
      <c r="Q59" s="15">
        <f t="shared" si="89"/>
        <v>1331996.4605420998</v>
      </c>
      <c r="R59" s="15">
        <f t="shared" si="89"/>
        <v>1333320.847199003</v>
      </c>
      <c r="S59" s="15">
        <f t="shared" si="89"/>
        <v>1334645.2338559062</v>
      </c>
      <c r="T59" s="15">
        <f t="shared" si="89"/>
        <v>1335969.6205128091</v>
      </c>
      <c r="U59" s="15">
        <f t="shared" si="89"/>
        <v>1337294.0071697123</v>
      </c>
      <c r="V59" s="15">
        <f t="shared" si="89"/>
        <v>1338618.3938266155</v>
      </c>
      <c r="W59" s="15">
        <f t="shared" si="89"/>
        <v>1339942.7804835187</v>
      </c>
      <c r="X59" s="15">
        <f t="shared" si="89"/>
        <v>1341267.1671404219</v>
      </c>
      <c r="Y59" s="15">
        <f t="shared" si="89"/>
        <v>1342591.5537973249</v>
      </c>
      <c r="Z59" s="15">
        <f t="shared" si="89"/>
        <v>1343915.9404542281</v>
      </c>
      <c r="AA59" s="15"/>
      <c r="AB59" s="15">
        <f t="shared" ref="AB59:AL59" si="90">+AB6</f>
        <v>1328023.3005713904</v>
      </c>
      <c r="AC59" s="15">
        <f t="shared" si="90"/>
        <v>1343915.9404542281</v>
      </c>
      <c r="AD59" s="15">
        <f t="shared" si="90"/>
        <v>1364587.250667973</v>
      </c>
      <c r="AE59" s="15">
        <f t="shared" si="90"/>
        <v>1383373.9129984186</v>
      </c>
      <c r="AF59" s="15">
        <f t="shared" si="90"/>
        <v>1402753.7066511742</v>
      </c>
      <c r="AG59" s="15">
        <f t="shared" si="90"/>
        <v>1422786.1848200052</v>
      </c>
      <c r="AH59" s="15">
        <f t="shared" si="90"/>
        <v>1443465.3705265468</v>
      </c>
      <c r="AI59" s="15">
        <f t="shared" si="90"/>
        <v>1464717.8123308064</v>
      </c>
      <c r="AJ59" s="15">
        <f t="shared" si="90"/>
        <v>1486136.5239159898</v>
      </c>
      <c r="AK59" s="15">
        <f t="shared" si="90"/>
        <v>1506866.4033483549</v>
      </c>
      <c r="AL59" s="15">
        <f t="shared" si="90"/>
        <v>1526906.7545690758</v>
      </c>
    </row>
    <row r="60" spans="1:39" x14ac:dyDescent="0.25">
      <c r="B60" s="3" t="s">
        <v>2</v>
      </c>
      <c r="C60" s="15">
        <f t="shared" ref="C60:Z60" si="91">+C7</f>
        <v>982037.55838094919</v>
      </c>
      <c r="D60" s="15">
        <f t="shared" si="91"/>
        <v>983492.11676189839</v>
      </c>
      <c r="E60" s="15">
        <f t="shared" si="91"/>
        <v>984946.67514284758</v>
      </c>
      <c r="F60" s="15">
        <f t="shared" si="91"/>
        <v>986401.23352379678</v>
      </c>
      <c r="G60" s="15">
        <f t="shared" si="91"/>
        <v>987855.79190474597</v>
      </c>
      <c r="H60" s="15">
        <f t="shared" si="91"/>
        <v>989310.35028569517</v>
      </c>
      <c r="I60" s="15">
        <f t="shared" si="91"/>
        <v>990764.90866664436</v>
      </c>
      <c r="J60" s="15">
        <f t="shared" si="91"/>
        <v>992219.46704759356</v>
      </c>
      <c r="K60" s="15">
        <f t="shared" si="91"/>
        <v>993674.02542854275</v>
      </c>
      <c r="L60" s="15">
        <f t="shared" si="91"/>
        <v>995128.58380949195</v>
      </c>
      <c r="M60" s="15">
        <f t="shared" si="91"/>
        <v>996583.14219044114</v>
      </c>
      <c r="N60" s="15">
        <f t="shared" si="91"/>
        <v>998037.70057139033</v>
      </c>
      <c r="O60" s="15">
        <f t="shared" si="91"/>
        <v>999517.25389496016</v>
      </c>
      <c r="P60" s="15">
        <f t="shared" si="91"/>
        <v>1000996.80721853</v>
      </c>
      <c r="Q60" s="15">
        <f t="shared" si="91"/>
        <v>1002476.3605420998</v>
      </c>
      <c r="R60" s="15">
        <f t="shared" si="91"/>
        <v>1003955.9138656696</v>
      </c>
      <c r="S60" s="15">
        <f t="shared" si="91"/>
        <v>1005435.4671892395</v>
      </c>
      <c r="T60" s="15">
        <f t="shared" si="91"/>
        <v>1006915.0205128093</v>
      </c>
      <c r="U60" s="15">
        <f t="shared" si="91"/>
        <v>1008394.5738363791</v>
      </c>
      <c r="V60" s="15">
        <f t="shared" si="91"/>
        <v>1009874.1271599489</v>
      </c>
      <c r="W60" s="15">
        <f t="shared" si="91"/>
        <v>1011353.6804835188</v>
      </c>
      <c r="X60" s="15">
        <f t="shared" si="91"/>
        <v>1012833.2338070886</v>
      </c>
      <c r="Y60" s="15">
        <f t="shared" si="91"/>
        <v>1014312.7871306584</v>
      </c>
      <c r="Z60" s="15">
        <f t="shared" si="91"/>
        <v>1015792.3404542282</v>
      </c>
      <c r="AA60" s="15"/>
      <c r="AB60" s="15">
        <f t="shared" ref="AB60:AL60" si="92">+AB7</f>
        <v>998037.70057139033</v>
      </c>
      <c r="AC60" s="15">
        <f t="shared" si="92"/>
        <v>1015792.3404542282</v>
      </c>
      <c r="AD60" s="15">
        <f t="shared" si="92"/>
        <v>1037994.4119776898</v>
      </c>
      <c r="AE60" s="15">
        <f t="shared" si="92"/>
        <v>1058304.6943144309</v>
      </c>
      <c r="AF60" s="15">
        <f t="shared" si="92"/>
        <v>1079200.9999856495</v>
      </c>
      <c r="AG60" s="15">
        <f t="shared" si="92"/>
        <v>1100742.915345276</v>
      </c>
      <c r="AH60" s="15">
        <f t="shared" si="92"/>
        <v>1122924.4964204123</v>
      </c>
      <c r="AI60" s="15">
        <f t="shared" si="92"/>
        <v>1145672.3246225552</v>
      </c>
      <c r="AJ60" s="15">
        <f t="shared" si="92"/>
        <v>1168579.4463331411</v>
      </c>
      <c r="AK60" s="15">
        <f t="shared" si="92"/>
        <v>1190790.792164115</v>
      </c>
      <c r="AL60" s="15">
        <f t="shared" si="92"/>
        <v>1212305.698450506</v>
      </c>
    </row>
    <row r="61" spans="1:39" x14ac:dyDescent="0.25">
      <c r="B61" s="3" t="s">
        <v>5</v>
      </c>
      <c r="C61" s="15">
        <f t="shared" ref="C61:Z61" si="93">+C8</f>
        <v>331105.21666666667</v>
      </c>
      <c r="D61" s="15">
        <f t="shared" si="93"/>
        <v>331003.43333333335</v>
      </c>
      <c r="E61" s="15">
        <f t="shared" si="93"/>
        <v>330901.65000000002</v>
      </c>
      <c r="F61" s="15">
        <f t="shared" si="93"/>
        <v>330799.8666666667</v>
      </c>
      <c r="G61" s="15">
        <f t="shared" si="93"/>
        <v>330698.08333333337</v>
      </c>
      <c r="H61" s="15">
        <f t="shared" si="93"/>
        <v>330596.30000000005</v>
      </c>
      <c r="I61" s="15">
        <f t="shared" si="93"/>
        <v>330494.51666666672</v>
      </c>
      <c r="J61" s="15">
        <f t="shared" si="93"/>
        <v>330392.7333333334</v>
      </c>
      <c r="K61" s="15">
        <f t="shared" si="93"/>
        <v>330290.95000000007</v>
      </c>
      <c r="L61" s="15">
        <f t="shared" si="93"/>
        <v>330189.16666666674</v>
      </c>
      <c r="M61" s="15">
        <f t="shared" si="93"/>
        <v>330087.38333333342</v>
      </c>
      <c r="N61" s="15">
        <f t="shared" si="93"/>
        <v>329985.60000000009</v>
      </c>
      <c r="O61" s="15">
        <f t="shared" si="93"/>
        <v>329830.43333333341</v>
      </c>
      <c r="P61" s="15">
        <f t="shared" si="93"/>
        <v>329675.26666666672</v>
      </c>
      <c r="Q61" s="15">
        <f t="shared" si="93"/>
        <v>329520.10000000003</v>
      </c>
      <c r="R61" s="15">
        <f t="shared" si="93"/>
        <v>329364.93333333335</v>
      </c>
      <c r="S61" s="15">
        <f t="shared" si="93"/>
        <v>329209.76666666666</v>
      </c>
      <c r="T61" s="15">
        <f t="shared" si="93"/>
        <v>329054.59999999998</v>
      </c>
      <c r="U61" s="15">
        <f t="shared" si="93"/>
        <v>328899.43333333329</v>
      </c>
      <c r="V61" s="15">
        <f t="shared" si="93"/>
        <v>328744.2666666666</v>
      </c>
      <c r="W61" s="15">
        <f t="shared" si="93"/>
        <v>328589.09999999992</v>
      </c>
      <c r="X61" s="15">
        <f t="shared" si="93"/>
        <v>328433.93333333323</v>
      </c>
      <c r="Y61" s="15">
        <f t="shared" si="93"/>
        <v>328278.76666666655</v>
      </c>
      <c r="Z61" s="15">
        <f t="shared" si="93"/>
        <v>328123.59999999986</v>
      </c>
      <c r="AA61" s="15"/>
      <c r="AB61" s="15">
        <f t="shared" ref="AB61:AL61" si="94">+AB8</f>
        <v>329985.60000000009</v>
      </c>
      <c r="AC61" s="15">
        <f t="shared" si="94"/>
        <v>328123.59999999986</v>
      </c>
      <c r="AD61" s="15">
        <f t="shared" si="94"/>
        <v>326592.83869028307</v>
      </c>
      <c r="AE61" s="15">
        <f t="shared" si="94"/>
        <v>325069.21868398768</v>
      </c>
      <c r="AF61" s="15">
        <f t="shared" si="94"/>
        <v>323552.70666552475</v>
      </c>
      <c r="AG61" s="15">
        <f t="shared" si="94"/>
        <v>322043.26947472914</v>
      </c>
      <c r="AH61" s="15">
        <f t="shared" si="94"/>
        <v>320540.87410613446</v>
      </c>
      <c r="AI61" s="15">
        <f t="shared" si="94"/>
        <v>319045.48770825122</v>
      </c>
      <c r="AJ61" s="15">
        <f t="shared" si="94"/>
        <v>317557.07758284872</v>
      </c>
      <c r="AK61" s="15">
        <f t="shared" si="94"/>
        <v>316075.61118423991</v>
      </c>
      <c r="AL61" s="15">
        <f t="shared" si="94"/>
        <v>314601.05611856974</v>
      </c>
    </row>
    <row r="62" spans="1:39" x14ac:dyDescent="0.25">
      <c r="B62" s="9" t="s">
        <v>23</v>
      </c>
      <c r="C62" s="15">
        <f t="shared" ref="C62:C67" si="95">+C9</f>
        <v>88764.340453238343</v>
      </c>
      <c r="D62" s="15">
        <f t="shared" ref="D62:Z62" si="96">+D9</f>
        <v>88762.680906476686</v>
      </c>
      <c r="E62" s="15">
        <f t="shared" si="96"/>
        <v>88761.021359715029</v>
      </c>
      <c r="F62" s="15">
        <f t="shared" si="96"/>
        <v>88759.361812953372</v>
      </c>
      <c r="G62" s="15">
        <f t="shared" si="96"/>
        <v>88757.702266191714</v>
      </c>
      <c r="H62" s="15">
        <f t="shared" si="96"/>
        <v>88756.042719430057</v>
      </c>
      <c r="I62" s="15">
        <f t="shared" si="96"/>
        <v>88754.3831726684</v>
      </c>
      <c r="J62" s="15">
        <f t="shared" si="96"/>
        <v>88752.723625906743</v>
      </c>
      <c r="K62" s="15">
        <f t="shared" si="96"/>
        <v>88751.064079145086</v>
      </c>
      <c r="L62" s="15">
        <f t="shared" si="96"/>
        <v>88749.404532383429</v>
      </c>
      <c r="M62" s="15">
        <f t="shared" si="96"/>
        <v>88747.744985621772</v>
      </c>
      <c r="N62" s="15">
        <f t="shared" si="96"/>
        <v>88746.085438860115</v>
      </c>
      <c r="O62" s="15">
        <f t="shared" si="96"/>
        <v>88824.211059077992</v>
      </c>
      <c r="P62" s="15">
        <f t="shared" si="96"/>
        <v>88902.336679295884</v>
      </c>
      <c r="Q62" s="15">
        <f t="shared" si="96"/>
        <v>88980.462299513776</v>
      </c>
      <c r="R62" s="15">
        <f t="shared" si="96"/>
        <v>89058.587919731654</v>
      </c>
      <c r="S62" s="15">
        <f t="shared" si="96"/>
        <v>89136.713539949531</v>
      </c>
      <c r="T62" s="15">
        <f t="shared" si="96"/>
        <v>89214.839160167423</v>
      </c>
      <c r="U62" s="15">
        <f t="shared" si="96"/>
        <v>89292.964780385315</v>
      </c>
      <c r="V62" s="15">
        <f t="shared" si="96"/>
        <v>89371.090400603192</v>
      </c>
      <c r="W62" s="15">
        <f t="shared" si="96"/>
        <v>89449.21602082107</v>
      </c>
      <c r="X62" s="15">
        <f t="shared" si="96"/>
        <v>89527.341641038962</v>
      </c>
      <c r="Y62" s="15">
        <f t="shared" si="96"/>
        <v>89605.467261256854</v>
      </c>
      <c r="Z62" s="15">
        <f t="shared" si="96"/>
        <v>89683.592881474731</v>
      </c>
      <c r="AA62" s="15"/>
      <c r="AB62" s="15">
        <f t="shared" ref="AB62:AL62" si="97">+AB9</f>
        <v>88746.085438860115</v>
      </c>
      <c r="AC62" s="15">
        <f t="shared" si="97"/>
        <v>89683.592881474731</v>
      </c>
      <c r="AD62" s="15">
        <f t="shared" si="97"/>
        <v>91700.990838161306</v>
      </c>
      <c r="AE62" s="15">
        <f t="shared" si="97"/>
        <v>94394.697374879004</v>
      </c>
      <c r="AF62" s="15">
        <f t="shared" si="97"/>
        <v>96406.47720421094</v>
      </c>
      <c r="AG62" s="15">
        <f t="shared" si="97"/>
        <v>98591.071797652403</v>
      </c>
      <c r="AH62" s="15">
        <f t="shared" si="97"/>
        <v>100731.95201073107</v>
      </c>
      <c r="AI62" s="15">
        <f t="shared" si="97"/>
        <v>103377.21661829425</v>
      </c>
      <c r="AJ62" s="15">
        <f t="shared" si="97"/>
        <v>105646.27264916911</v>
      </c>
      <c r="AK62" s="15">
        <f t="shared" si="97"/>
        <v>107672.41819123461</v>
      </c>
      <c r="AL62" s="15">
        <f t="shared" si="97"/>
        <v>109449.3655905479</v>
      </c>
    </row>
    <row r="63" spans="1:39" x14ac:dyDescent="0.25">
      <c r="A63" s="77"/>
      <c r="B63" s="3" t="s">
        <v>98</v>
      </c>
      <c r="C63" s="15">
        <f t="shared" si="95"/>
        <v>81727.340453238343</v>
      </c>
      <c r="D63" s="15">
        <f t="shared" ref="D63:Z63" si="98">+D10</f>
        <v>81821.680906476686</v>
      </c>
      <c r="E63" s="15">
        <f t="shared" si="98"/>
        <v>81916.021359715029</v>
      </c>
      <c r="F63" s="15">
        <f t="shared" si="98"/>
        <v>82010.361812953372</v>
      </c>
      <c r="G63" s="15">
        <f t="shared" si="98"/>
        <v>82104.702266191714</v>
      </c>
      <c r="H63" s="15">
        <f t="shared" si="98"/>
        <v>82199.042719430057</v>
      </c>
      <c r="I63" s="15">
        <f t="shared" si="98"/>
        <v>82293.3831726684</v>
      </c>
      <c r="J63" s="15">
        <f t="shared" si="98"/>
        <v>82387.723625906743</v>
      </c>
      <c r="K63" s="15">
        <f t="shared" si="98"/>
        <v>82482.064079145086</v>
      </c>
      <c r="L63" s="15">
        <f t="shared" si="98"/>
        <v>82576.404532383429</v>
      </c>
      <c r="M63" s="15">
        <f t="shared" si="98"/>
        <v>82670.744985621772</v>
      </c>
      <c r="N63" s="15">
        <f t="shared" si="98"/>
        <v>82765.085438860115</v>
      </c>
      <c r="O63" s="15">
        <f t="shared" si="98"/>
        <v>82842.369392411332</v>
      </c>
      <c r="P63" s="15">
        <f t="shared" si="98"/>
        <v>82919.65334596255</v>
      </c>
      <c r="Q63" s="15">
        <f t="shared" si="98"/>
        <v>82996.937299513767</v>
      </c>
      <c r="R63" s="15">
        <f t="shared" si="98"/>
        <v>83074.221253064985</v>
      </c>
      <c r="S63" s="15">
        <f t="shared" si="98"/>
        <v>83151.505206616202</v>
      </c>
      <c r="T63" s="15">
        <f t="shared" si="98"/>
        <v>83228.78916016742</v>
      </c>
      <c r="U63" s="15">
        <f t="shared" si="98"/>
        <v>83306.073113718638</v>
      </c>
      <c r="V63" s="15">
        <f t="shared" si="98"/>
        <v>83383.357067269855</v>
      </c>
      <c r="W63" s="15">
        <f t="shared" si="98"/>
        <v>83460.641020821073</v>
      </c>
      <c r="X63" s="15">
        <f t="shared" si="98"/>
        <v>83537.92497437229</v>
      </c>
      <c r="Y63" s="15">
        <f t="shared" si="98"/>
        <v>83615.208927923508</v>
      </c>
      <c r="Z63" s="15">
        <f t="shared" si="98"/>
        <v>83692.492881474725</v>
      </c>
      <c r="AA63" s="15"/>
      <c r="AB63" s="15">
        <f t="shared" ref="AB63:AK63" si="99">+AB10</f>
        <v>82765.085438860115</v>
      </c>
      <c r="AC63" s="15">
        <f t="shared" si="99"/>
        <v>83692.492881474725</v>
      </c>
      <c r="AD63" s="15">
        <f t="shared" si="99"/>
        <v>85709.8908381613</v>
      </c>
      <c r="AE63" s="15">
        <f t="shared" si="99"/>
        <v>88403.597374878998</v>
      </c>
      <c r="AF63" s="15">
        <f t="shared" si="99"/>
        <v>90415.377204210934</v>
      </c>
      <c r="AG63" s="15">
        <f t="shared" si="99"/>
        <v>92599.971797652397</v>
      </c>
      <c r="AH63" s="15">
        <f t="shared" si="99"/>
        <v>94740.852010731061</v>
      </c>
      <c r="AI63" s="15">
        <f t="shared" si="99"/>
        <v>97386.11661829424</v>
      </c>
      <c r="AJ63" s="15">
        <f t="shared" si="99"/>
        <v>99655.172649169108</v>
      </c>
      <c r="AK63" s="15">
        <f t="shared" si="99"/>
        <v>101681.3181912346</v>
      </c>
      <c r="AL63" s="15">
        <f>+AL10</f>
        <v>103458.26559054789</v>
      </c>
    </row>
    <row r="64" spans="1:39" x14ac:dyDescent="0.25">
      <c r="B64" s="3" t="s">
        <v>77</v>
      </c>
      <c r="C64" s="15">
        <f t="shared" si="95"/>
        <v>7037</v>
      </c>
      <c r="D64" s="15">
        <f t="shared" ref="D64:Z64" si="100">+D11</f>
        <v>6941</v>
      </c>
      <c r="E64" s="15">
        <f t="shared" si="100"/>
        <v>6845</v>
      </c>
      <c r="F64" s="15">
        <f t="shared" si="100"/>
        <v>6749</v>
      </c>
      <c r="G64" s="15">
        <f t="shared" si="100"/>
        <v>6653</v>
      </c>
      <c r="H64" s="15">
        <f t="shared" si="100"/>
        <v>6557</v>
      </c>
      <c r="I64" s="15">
        <f t="shared" si="100"/>
        <v>6461</v>
      </c>
      <c r="J64" s="15">
        <f t="shared" si="100"/>
        <v>6365</v>
      </c>
      <c r="K64" s="15">
        <f t="shared" si="100"/>
        <v>6269</v>
      </c>
      <c r="L64" s="15">
        <f t="shared" si="100"/>
        <v>6173</v>
      </c>
      <c r="M64" s="15">
        <f t="shared" si="100"/>
        <v>6077</v>
      </c>
      <c r="N64" s="15">
        <f t="shared" si="100"/>
        <v>5981</v>
      </c>
      <c r="O64" s="15">
        <f t="shared" si="100"/>
        <v>5981.8416666666672</v>
      </c>
      <c r="P64" s="15">
        <f t="shared" si="100"/>
        <v>5982.6833333333343</v>
      </c>
      <c r="Q64" s="15">
        <f t="shared" si="100"/>
        <v>5983.5250000000015</v>
      </c>
      <c r="R64" s="15">
        <f t="shared" si="100"/>
        <v>5984.3666666666686</v>
      </c>
      <c r="S64" s="15">
        <f t="shared" si="100"/>
        <v>5985.2083333333358</v>
      </c>
      <c r="T64" s="15">
        <f t="shared" si="100"/>
        <v>5986.0500000000029</v>
      </c>
      <c r="U64" s="15">
        <f t="shared" si="100"/>
        <v>5986.8916666666701</v>
      </c>
      <c r="V64" s="15">
        <f t="shared" si="100"/>
        <v>5987.7333333333372</v>
      </c>
      <c r="W64" s="15">
        <f t="shared" si="100"/>
        <v>5988.5750000000044</v>
      </c>
      <c r="X64" s="15">
        <f t="shared" si="100"/>
        <v>5989.4166666666715</v>
      </c>
      <c r="Y64" s="15">
        <f t="shared" si="100"/>
        <v>5990.2583333333387</v>
      </c>
      <c r="Z64" s="15">
        <f t="shared" si="100"/>
        <v>5991.1000000000058</v>
      </c>
      <c r="AA64" s="15"/>
      <c r="AB64" s="15">
        <f t="shared" ref="AB64:AK64" si="101">+AB11</f>
        <v>5981</v>
      </c>
      <c r="AC64" s="15">
        <f t="shared" si="101"/>
        <v>5991.1000000000058</v>
      </c>
      <c r="AD64" s="15">
        <f t="shared" si="101"/>
        <v>5991.1000000000058</v>
      </c>
      <c r="AE64" s="15">
        <f t="shared" si="101"/>
        <v>5991.1000000000058</v>
      </c>
      <c r="AF64" s="15">
        <f t="shared" si="101"/>
        <v>5991.1000000000058</v>
      </c>
      <c r="AG64" s="15">
        <f t="shared" si="101"/>
        <v>5991.1000000000058</v>
      </c>
      <c r="AH64" s="15">
        <f t="shared" si="101"/>
        <v>5991.1000000000058</v>
      </c>
      <c r="AI64" s="15">
        <f t="shared" si="101"/>
        <v>5991.1000000000058</v>
      </c>
      <c r="AJ64" s="15">
        <f t="shared" si="101"/>
        <v>5991.1000000000058</v>
      </c>
      <c r="AK64" s="15">
        <f t="shared" si="101"/>
        <v>5991.1000000000058</v>
      </c>
      <c r="AL64" s="15">
        <f>+AL11</f>
        <v>5991.1000000000058</v>
      </c>
    </row>
    <row r="65" spans="1:38" x14ac:dyDescent="0.25">
      <c r="B65" s="9" t="s">
        <v>27</v>
      </c>
      <c r="C65" s="15">
        <f t="shared" si="95"/>
        <v>5876.1333333333332</v>
      </c>
      <c r="D65" s="15">
        <f t="shared" ref="D65:Z65" si="102">+D12</f>
        <v>5884.2666666666664</v>
      </c>
      <c r="E65" s="15">
        <f t="shared" si="102"/>
        <v>5892.4</v>
      </c>
      <c r="F65" s="15">
        <f t="shared" si="102"/>
        <v>5900.5333333333328</v>
      </c>
      <c r="G65" s="15">
        <f t="shared" si="102"/>
        <v>5908.6666666666661</v>
      </c>
      <c r="H65" s="15">
        <f t="shared" si="102"/>
        <v>5916.7999999999984</v>
      </c>
      <c r="I65" s="15">
        <f t="shared" si="102"/>
        <v>5924.9333333333325</v>
      </c>
      <c r="J65" s="15">
        <f t="shared" si="102"/>
        <v>5933.0666666666648</v>
      </c>
      <c r="K65" s="15">
        <f t="shared" si="102"/>
        <v>5941.199999999998</v>
      </c>
      <c r="L65" s="15">
        <f t="shared" si="102"/>
        <v>5949.3333333333312</v>
      </c>
      <c r="M65" s="15">
        <f t="shared" si="102"/>
        <v>5957.4666666666644</v>
      </c>
      <c r="N65" s="15">
        <f t="shared" si="102"/>
        <v>5965.5999999999967</v>
      </c>
      <c r="O65" s="15">
        <f t="shared" si="102"/>
        <v>5972.5416666666642</v>
      </c>
      <c r="P65" s="15">
        <f t="shared" si="102"/>
        <v>5979.4833333333318</v>
      </c>
      <c r="Q65" s="15">
        <f t="shared" si="102"/>
        <v>5986.4249999999984</v>
      </c>
      <c r="R65" s="15">
        <f t="shared" si="102"/>
        <v>5993.3666666666659</v>
      </c>
      <c r="S65" s="15">
        <f t="shared" si="102"/>
        <v>6000.3083333333325</v>
      </c>
      <c r="T65" s="15">
        <f t="shared" si="102"/>
        <v>6007.2499999999991</v>
      </c>
      <c r="U65" s="15">
        <f t="shared" si="102"/>
        <v>6014.1916666666666</v>
      </c>
      <c r="V65" s="15">
        <f t="shared" si="102"/>
        <v>6021.1333333333332</v>
      </c>
      <c r="W65" s="15">
        <f t="shared" si="102"/>
        <v>6028.0749999999998</v>
      </c>
      <c r="X65" s="15">
        <f t="shared" si="102"/>
        <v>6035.0166666666673</v>
      </c>
      <c r="Y65" s="15">
        <f t="shared" si="102"/>
        <v>6041.9583333333339</v>
      </c>
      <c r="Z65" s="15">
        <f t="shared" si="102"/>
        <v>6048.9000000000005</v>
      </c>
      <c r="AA65" s="15"/>
      <c r="AB65" s="15">
        <f t="shared" ref="AB65:AK65" si="103">+AB12</f>
        <v>5965.5999999999967</v>
      </c>
      <c r="AC65" s="15">
        <f t="shared" si="103"/>
        <v>6048.9000000000005</v>
      </c>
      <c r="AD65" s="15">
        <f t="shared" si="103"/>
        <v>6193.8373627417322</v>
      </c>
      <c r="AE65" s="15">
        <f t="shared" si="103"/>
        <v>6387.3632459904975</v>
      </c>
      <c r="AF65" s="15">
        <f t="shared" si="103"/>
        <v>6531.8969815947912</v>
      </c>
      <c r="AG65" s="15">
        <f t="shared" si="103"/>
        <v>6688.8463717653294</v>
      </c>
      <c r="AH65" s="15">
        <f t="shared" si="103"/>
        <v>6842.655158475518</v>
      </c>
      <c r="AI65" s="15">
        <f t="shared" si="103"/>
        <v>7032.7007935984711</v>
      </c>
      <c r="AJ65" s="15">
        <f t="shared" si="103"/>
        <v>7195.7182071624102</v>
      </c>
      <c r="AK65" s="15">
        <f t="shared" si="103"/>
        <v>7341.2840289302721</v>
      </c>
      <c r="AL65" s="15">
        <f>+AL12</f>
        <v>7468.9465304875976</v>
      </c>
    </row>
    <row r="66" spans="1:38" x14ac:dyDescent="0.25">
      <c r="B66" s="3" t="s">
        <v>8</v>
      </c>
      <c r="C66" s="15">
        <f t="shared" si="95"/>
        <v>5520.95</v>
      </c>
      <c r="D66" s="15">
        <f t="shared" ref="D66:Z66" si="104">+D13</f>
        <v>5528.9</v>
      </c>
      <c r="E66" s="15">
        <f t="shared" si="104"/>
        <v>5536.8499999999995</v>
      </c>
      <c r="F66" s="15">
        <f t="shared" si="104"/>
        <v>5544.7999999999993</v>
      </c>
      <c r="G66" s="15">
        <f t="shared" si="104"/>
        <v>5552.7499999999991</v>
      </c>
      <c r="H66" s="15">
        <f t="shared" si="104"/>
        <v>5560.6999999999989</v>
      </c>
      <c r="I66" s="15">
        <f t="shared" si="104"/>
        <v>5568.6499999999987</v>
      </c>
      <c r="J66" s="15">
        <f t="shared" si="104"/>
        <v>5576.5999999999985</v>
      </c>
      <c r="K66" s="15">
        <f t="shared" si="104"/>
        <v>5584.5499999999984</v>
      </c>
      <c r="L66" s="15">
        <f t="shared" si="104"/>
        <v>5592.4999999999982</v>
      </c>
      <c r="M66" s="15">
        <f t="shared" si="104"/>
        <v>5600.449999999998</v>
      </c>
      <c r="N66" s="15">
        <f t="shared" si="104"/>
        <v>5608.3999999999978</v>
      </c>
      <c r="O66" s="15">
        <f t="shared" si="104"/>
        <v>5615.0083333333314</v>
      </c>
      <c r="P66" s="15">
        <f t="shared" si="104"/>
        <v>5621.616666666665</v>
      </c>
      <c r="Q66" s="15">
        <f t="shared" si="104"/>
        <v>5628.2249999999985</v>
      </c>
      <c r="R66" s="15">
        <f t="shared" si="104"/>
        <v>5634.8333333333321</v>
      </c>
      <c r="S66" s="15">
        <f t="shared" si="104"/>
        <v>5641.4416666666657</v>
      </c>
      <c r="T66" s="15">
        <f t="shared" si="104"/>
        <v>5648.0499999999993</v>
      </c>
      <c r="U66" s="15">
        <f t="shared" si="104"/>
        <v>5654.6583333333328</v>
      </c>
      <c r="V66" s="15">
        <f t="shared" si="104"/>
        <v>5661.2666666666664</v>
      </c>
      <c r="W66" s="15">
        <f t="shared" si="104"/>
        <v>5667.875</v>
      </c>
      <c r="X66" s="15">
        <f t="shared" si="104"/>
        <v>5674.4833333333336</v>
      </c>
      <c r="Y66" s="15">
        <f t="shared" si="104"/>
        <v>5681.0916666666672</v>
      </c>
      <c r="Z66" s="15">
        <f t="shared" si="104"/>
        <v>5687.7000000000007</v>
      </c>
      <c r="AA66" s="15"/>
      <c r="AB66" s="15">
        <f t="shared" ref="AB66:AK66" si="105">+AB13</f>
        <v>5608.3999999999978</v>
      </c>
      <c r="AC66" s="15">
        <f t="shared" si="105"/>
        <v>5687.7000000000007</v>
      </c>
      <c r="AD66" s="15">
        <f t="shared" si="105"/>
        <v>5824.8898746968907</v>
      </c>
      <c r="AE66" s="15">
        <f t="shared" si="105"/>
        <v>6008.0710170281</v>
      </c>
      <c r="AF66" s="15">
        <f t="shared" si="105"/>
        <v>6144.8788400899821</v>
      </c>
      <c r="AG66" s="15">
        <f t="shared" si="105"/>
        <v>6293.4386507829495</v>
      </c>
      <c r="AH66" s="15">
        <f t="shared" si="105"/>
        <v>6439.0257359685138</v>
      </c>
      <c r="AI66" s="15">
        <f t="shared" si="105"/>
        <v>6618.9126635074672</v>
      </c>
      <c r="AJ66" s="15">
        <f t="shared" si="105"/>
        <v>6773.2161372094124</v>
      </c>
      <c r="AK66" s="15">
        <f t="shared" si="105"/>
        <v>6911.0008772565207</v>
      </c>
      <c r="AL66" s="15">
        <f>+AL13</f>
        <v>7031.8393019445002</v>
      </c>
    </row>
    <row r="67" spans="1:38" x14ac:dyDescent="0.25">
      <c r="B67" s="3" t="s">
        <v>9</v>
      </c>
      <c r="C67" s="15">
        <f t="shared" si="95"/>
        <v>274.14999999999998</v>
      </c>
      <c r="D67" s="15">
        <f t="shared" ref="D67:Z67" si="106">+D14</f>
        <v>274.29999999999995</v>
      </c>
      <c r="E67" s="15">
        <f t="shared" si="106"/>
        <v>274.44999999999993</v>
      </c>
      <c r="F67" s="15">
        <f t="shared" si="106"/>
        <v>274.59999999999991</v>
      </c>
      <c r="G67" s="15">
        <f t="shared" si="106"/>
        <v>274.74999999999989</v>
      </c>
      <c r="H67" s="15">
        <f t="shared" si="106"/>
        <v>274.89999999999986</v>
      </c>
      <c r="I67" s="15">
        <f t="shared" si="106"/>
        <v>275.04999999999984</v>
      </c>
      <c r="J67" s="15">
        <f t="shared" si="106"/>
        <v>275.19999999999982</v>
      </c>
      <c r="K67" s="15">
        <f t="shared" si="106"/>
        <v>275.3499999999998</v>
      </c>
      <c r="L67" s="15">
        <f t="shared" si="106"/>
        <v>275.49999999999977</v>
      </c>
      <c r="M67" s="15">
        <f t="shared" si="106"/>
        <v>275.64999999999975</v>
      </c>
      <c r="N67" s="15">
        <f t="shared" si="106"/>
        <v>275.79999999999973</v>
      </c>
      <c r="O67" s="15">
        <f t="shared" si="106"/>
        <v>276.06666666666644</v>
      </c>
      <c r="P67" s="15">
        <f t="shared" si="106"/>
        <v>276.33333333333314</v>
      </c>
      <c r="Q67" s="15">
        <f t="shared" si="106"/>
        <v>276.59999999999985</v>
      </c>
      <c r="R67" s="15">
        <f t="shared" si="106"/>
        <v>276.86666666666656</v>
      </c>
      <c r="S67" s="15">
        <f t="shared" si="106"/>
        <v>277.13333333333327</v>
      </c>
      <c r="T67" s="15">
        <f t="shared" si="106"/>
        <v>277.39999999999998</v>
      </c>
      <c r="U67" s="15">
        <f t="shared" si="106"/>
        <v>277.66666666666669</v>
      </c>
      <c r="V67" s="15">
        <f t="shared" si="106"/>
        <v>277.93333333333339</v>
      </c>
      <c r="W67" s="15">
        <f t="shared" si="106"/>
        <v>278.2000000000001</v>
      </c>
      <c r="X67" s="15">
        <f t="shared" si="106"/>
        <v>278.46666666666681</v>
      </c>
      <c r="Y67" s="15">
        <f t="shared" si="106"/>
        <v>278.73333333333352</v>
      </c>
      <c r="Z67" s="15">
        <f t="shared" si="106"/>
        <v>279.00000000000023</v>
      </c>
      <c r="AA67" s="15"/>
      <c r="AB67" s="15">
        <f t="shared" ref="AB67:AK67" si="107">+AB14</f>
        <v>275.79999999999973</v>
      </c>
      <c r="AC67" s="15">
        <f t="shared" si="107"/>
        <v>279.00000000000023</v>
      </c>
      <c r="AD67" s="15">
        <f t="shared" si="107"/>
        <v>285.48840063531213</v>
      </c>
      <c r="AE67" s="15">
        <f t="shared" si="107"/>
        <v>294.15196012106122</v>
      </c>
      <c r="AF67" s="15">
        <f t="shared" si="107"/>
        <v>300.62229160894668</v>
      </c>
      <c r="AG67" s="15">
        <f t="shared" si="107"/>
        <v>307.64843382397356</v>
      </c>
      <c r="AH67" s="15">
        <f t="shared" si="107"/>
        <v>314.53398086670029</v>
      </c>
      <c r="AI67" s="15">
        <f t="shared" si="107"/>
        <v>323.0417403315065</v>
      </c>
      <c r="AJ67" s="15">
        <f t="shared" si="107"/>
        <v>330.33952931929127</v>
      </c>
      <c r="AK67" s="15">
        <f t="shared" si="107"/>
        <v>336.8560641352401</v>
      </c>
      <c r="AL67" s="15">
        <f>+AL14</f>
        <v>342.57112228547072</v>
      </c>
    </row>
    <row r="68" spans="1:38" x14ac:dyDescent="0.25">
      <c r="B68" s="3" t="s">
        <v>10</v>
      </c>
      <c r="C68" s="15">
        <f t="shared" ref="C68:Z68" si="108">+C23</f>
        <v>75.033333333333331</v>
      </c>
      <c r="D68" s="15">
        <f t="shared" si="108"/>
        <v>75.066666666666663</v>
      </c>
      <c r="E68" s="15">
        <f t="shared" si="108"/>
        <v>75.099999999999994</v>
      </c>
      <c r="F68" s="15">
        <f t="shared" si="108"/>
        <v>75.133333333333326</v>
      </c>
      <c r="G68" s="15">
        <f t="shared" si="108"/>
        <v>75.166666666666657</v>
      </c>
      <c r="H68" s="15">
        <f t="shared" si="108"/>
        <v>75.199999999999989</v>
      </c>
      <c r="I68" s="15">
        <f t="shared" si="108"/>
        <v>75.23333333333332</v>
      </c>
      <c r="J68" s="15">
        <f t="shared" si="108"/>
        <v>75.266666666666652</v>
      </c>
      <c r="K68" s="15">
        <f t="shared" si="108"/>
        <v>75.299999999999983</v>
      </c>
      <c r="L68" s="15">
        <f t="shared" si="108"/>
        <v>75.333333333333314</v>
      </c>
      <c r="M68" s="15">
        <f t="shared" si="108"/>
        <v>75.366666666666646</v>
      </c>
      <c r="N68" s="15">
        <f t="shared" si="108"/>
        <v>75.399999999999977</v>
      </c>
      <c r="O68" s="15">
        <f t="shared" si="108"/>
        <v>75.46666666666664</v>
      </c>
      <c r="P68" s="15">
        <f t="shared" si="108"/>
        <v>75.533333333333317</v>
      </c>
      <c r="Q68" s="15">
        <f t="shared" si="108"/>
        <v>75.599999999999994</v>
      </c>
      <c r="R68" s="15">
        <f t="shared" si="108"/>
        <v>75.666666666666657</v>
      </c>
      <c r="S68" s="15">
        <f t="shared" si="108"/>
        <v>75.73333333333332</v>
      </c>
      <c r="T68" s="15">
        <f t="shared" si="108"/>
        <v>75.8</v>
      </c>
      <c r="U68" s="15">
        <f t="shared" si="108"/>
        <v>75.866666666666674</v>
      </c>
      <c r="V68" s="15">
        <f t="shared" si="108"/>
        <v>75.933333333333337</v>
      </c>
      <c r="W68" s="15">
        <f t="shared" si="108"/>
        <v>76</v>
      </c>
      <c r="X68" s="15">
        <f t="shared" si="108"/>
        <v>76.066666666666677</v>
      </c>
      <c r="Y68" s="15">
        <f t="shared" si="108"/>
        <v>76.133333333333354</v>
      </c>
      <c r="Z68" s="15">
        <f t="shared" si="108"/>
        <v>76.200000000000017</v>
      </c>
      <c r="AA68" s="15"/>
      <c r="AB68" s="15">
        <f t="shared" ref="AB68:AL68" si="109">+AB23</f>
        <v>75.399999999999977</v>
      </c>
      <c r="AC68" s="15">
        <f t="shared" si="109"/>
        <v>76.200000000000017</v>
      </c>
      <c r="AD68" s="15">
        <f t="shared" si="109"/>
        <v>77.459087409528934</v>
      </c>
      <c r="AE68" s="15">
        <f t="shared" si="109"/>
        <v>79.140268841336024</v>
      </c>
      <c r="AF68" s="15">
        <f t="shared" si="109"/>
        <v>80.395849895862483</v>
      </c>
      <c r="AG68" s="15">
        <f t="shared" si="109"/>
        <v>81.759287158406735</v>
      </c>
      <c r="AH68" s="15">
        <f t="shared" si="109"/>
        <v>83.095441640303903</v>
      </c>
      <c r="AI68" s="15">
        <f t="shared" si="109"/>
        <v>84.746389759496779</v>
      </c>
      <c r="AJ68" s="15">
        <f t="shared" si="109"/>
        <v>86.1625406337063</v>
      </c>
      <c r="AK68" s="15">
        <f t="shared" si="109"/>
        <v>87.427087538511245</v>
      </c>
      <c r="AL68" s="15">
        <f t="shared" si="109"/>
        <v>88.536106257626628</v>
      </c>
    </row>
    <row r="69" spans="1:38" x14ac:dyDescent="0.25">
      <c r="B69" s="3" t="s">
        <v>11</v>
      </c>
      <c r="C69" s="15">
        <f t="shared" ref="C69:Z69" si="110">+C37</f>
        <v>6</v>
      </c>
      <c r="D69" s="15">
        <f t="shared" si="110"/>
        <v>6</v>
      </c>
      <c r="E69" s="15">
        <f t="shared" si="110"/>
        <v>6</v>
      </c>
      <c r="F69" s="15">
        <f t="shared" si="110"/>
        <v>6</v>
      </c>
      <c r="G69" s="15">
        <f t="shared" si="110"/>
        <v>6</v>
      </c>
      <c r="H69" s="15">
        <f t="shared" si="110"/>
        <v>6</v>
      </c>
      <c r="I69" s="15">
        <f t="shared" si="110"/>
        <v>6</v>
      </c>
      <c r="J69" s="15">
        <f t="shared" si="110"/>
        <v>6</v>
      </c>
      <c r="K69" s="15">
        <f t="shared" si="110"/>
        <v>6</v>
      </c>
      <c r="L69" s="15">
        <f t="shared" si="110"/>
        <v>6</v>
      </c>
      <c r="M69" s="15">
        <f t="shared" si="110"/>
        <v>6</v>
      </c>
      <c r="N69" s="15">
        <f t="shared" si="110"/>
        <v>6</v>
      </c>
      <c r="O69" s="15">
        <f t="shared" si="110"/>
        <v>6</v>
      </c>
      <c r="P69" s="15">
        <f t="shared" si="110"/>
        <v>6</v>
      </c>
      <c r="Q69" s="15">
        <f t="shared" si="110"/>
        <v>6</v>
      </c>
      <c r="R69" s="15">
        <f t="shared" si="110"/>
        <v>6</v>
      </c>
      <c r="S69" s="15">
        <f t="shared" si="110"/>
        <v>6</v>
      </c>
      <c r="T69" s="15">
        <f t="shared" si="110"/>
        <v>6</v>
      </c>
      <c r="U69" s="15">
        <f t="shared" si="110"/>
        <v>6</v>
      </c>
      <c r="V69" s="15">
        <f t="shared" si="110"/>
        <v>6</v>
      </c>
      <c r="W69" s="15">
        <f t="shared" si="110"/>
        <v>6</v>
      </c>
      <c r="X69" s="15">
        <f t="shared" si="110"/>
        <v>6</v>
      </c>
      <c r="Y69" s="15">
        <f t="shared" si="110"/>
        <v>6</v>
      </c>
      <c r="Z69" s="15">
        <f t="shared" si="110"/>
        <v>6</v>
      </c>
      <c r="AA69" s="15"/>
      <c r="AB69" s="15">
        <f t="shared" ref="AB69:AL69" si="111">+AB37</f>
        <v>6</v>
      </c>
      <c r="AC69" s="15">
        <f t="shared" si="111"/>
        <v>6</v>
      </c>
      <c r="AD69" s="15">
        <f t="shared" si="111"/>
        <v>6</v>
      </c>
      <c r="AE69" s="15">
        <f t="shared" si="111"/>
        <v>6</v>
      </c>
      <c r="AF69" s="15">
        <f t="shared" si="111"/>
        <v>6</v>
      </c>
      <c r="AG69" s="15">
        <f t="shared" si="111"/>
        <v>6</v>
      </c>
      <c r="AH69" s="15">
        <f t="shared" si="111"/>
        <v>6</v>
      </c>
      <c r="AI69" s="15">
        <f t="shared" si="111"/>
        <v>6</v>
      </c>
      <c r="AJ69" s="15">
        <f t="shared" si="111"/>
        <v>6</v>
      </c>
      <c r="AK69" s="15">
        <f t="shared" si="111"/>
        <v>6</v>
      </c>
      <c r="AL69" s="15">
        <f t="shared" si="111"/>
        <v>6</v>
      </c>
    </row>
    <row r="70" spans="1:38" s="5" customFormat="1" x14ac:dyDescent="0.25">
      <c r="A70" s="83" t="s">
        <v>75</v>
      </c>
      <c r="B70" s="80" t="s">
        <v>13</v>
      </c>
      <c r="C70" s="81">
        <f t="shared" ref="C70:Z70" si="112">+C60+C62+C65</f>
        <v>1076678.0321675208</v>
      </c>
      <c r="D70" s="81">
        <f t="shared" si="112"/>
        <v>1078139.0643350417</v>
      </c>
      <c r="E70" s="81">
        <f t="shared" si="112"/>
        <v>1079600.0965025625</v>
      </c>
      <c r="F70" s="81">
        <f t="shared" si="112"/>
        <v>1081061.1286700836</v>
      </c>
      <c r="G70" s="81">
        <f t="shared" si="112"/>
        <v>1082522.1608376044</v>
      </c>
      <c r="H70" s="81">
        <f t="shared" si="112"/>
        <v>1083983.1930051253</v>
      </c>
      <c r="I70" s="81">
        <f t="shared" si="112"/>
        <v>1085444.2251726461</v>
      </c>
      <c r="J70" s="81">
        <f t="shared" si="112"/>
        <v>1086905.257340167</v>
      </c>
      <c r="K70" s="81">
        <f t="shared" si="112"/>
        <v>1088366.2895076878</v>
      </c>
      <c r="L70" s="81">
        <f t="shared" si="112"/>
        <v>1089827.3216752086</v>
      </c>
      <c r="M70" s="81">
        <f t="shared" si="112"/>
        <v>1091288.3538427295</v>
      </c>
      <c r="N70" s="81">
        <f t="shared" si="112"/>
        <v>1092749.3860102505</v>
      </c>
      <c r="O70" s="81">
        <f t="shared" si="112"/>
        <v>1094314.0066207049</v>
      </c>
      <c r="P70" s="81">
        <f t="shared" si="112"/>
        <v>1095878.6272311592</v>
      </c>
      <c r="Q70" s="81">
        <f t="shared" si="112"/>
        <v>1097443.2478416136</v>
      </c>
      <c r="R70" s="81">
        <f t="shared" si="112"/>
        <v>1099007.868452068</v>
      </c>
      <c r="S70" s="81">
        <f t="shared" si="112"/>
        <v>1100572.4890625223</v>
      </c>
      <c r="T70" s="81">
        <f t="shared" si="112"/>
        <v>1102137.1096729767</v>
      </c>
      <c r="U70" s="81">
        <f t="shared" si="112"/>
        <v>1103701.730283431</v>
      </c>
      <c r="V70" s="81">
        <f t="shared" si="112"/>
        <v>1105266.3508938854</v>
      </c>
      <c r="W70" s="81">
        <f t="shared" si="112"/>
        <v>1106830.9715043397</v>
      </c>
      <c r="X70" s="81">
        <f t="shared" si="112"/>
        <v>1108395.5921147941</v>
      </c>
      <c r="Y70" s="81">
        <f t="shared" si="112"/>
        <v>1109960.2127252484</v>
      </c>
      <c r="Z70" s="81">
        <f t="shared" si="112"/>
        <v>1111524.8333357028</v>
      </c>
      <c r="AB70" s="81">
        <f t="shared" ref="AB70:AL70" si="113">+AB60+AB62+AB65</f>
        <v>1092749.3860102505</v>
      </c>
      <c r="AC70" s="81">
        <f t="shared" si="113"/>
        <v>1111524.8333357028</v>
      </c>
      <c r="AD70" s="81">
        <f t="shared" si="113"/>
        <v>1135889.240178593</v>
      </c>
      <c r="AE70" s="81">
        <f t="shared" si="113"/>
        <v>1159086.7549353004</v>
      </c>
      <c r="AF70" s="81">
        <f t="shared" si="113"/>
        <v>1182139.3741714552</v>
      </c>
      <c r="AG70" s="81">
        <f t="shared" si="113"/>
        <v>1206022.8335146937</v>
      </c>
      <c r="AH70" s="81">
        <f t="shared" si="113"/>
        <v>1230499.1035896188</v>
      </c>
      <c r="AI70" s="81">
        <f t="shared" si="113"/>
        <v>1256082.2420344481</v>
      </c>
      <c r="AJ70" s="81">
        <f t="shared" si="113"/>
        <v>1281421.4371894726</v>
      </c>
      <c r="AK70" s="81">
        <f t="shared" si="113"/>
        <v>1305804.4943842799</v>
      </c>
      <c r="AL70" s="81">
        <f t="shared" si="113"/>
        <v>1329224.0105715415</v>
      </c>
    </row>
    <row r="71" spans="1:38" x14ac:dyDescent="0.25">
      <c r="AB71" s="1"/>
      <c r="AC71" s="1"/>
      <c r="AD71" s="1"/>
      <c r="AE71" s="1"/>
      <c r="AF71" s="1"/>
      <c r="AG71" s="1"/>
      <c r="AH71" s="1"/>
      <c r="AI71" s="1"/>
      <c r="AJ71" s="1"/>
      <c r="AK71" s="1"/>
    </row>
    <row r="73" spans="1:38" x14ac:dyDescent="0.25">
      <c r="AB73" s="15"/>
      <c r="AC73" s="15"/>
      <c r="AD73" s="15"/>
      <c r="AE73" s="15"/>
      <c r="AF73" s="15"/>
      <c r="AG73" s="15"/>
      <c r="AH73" s="15"/>
      <c r="AI73" s="15"/>
      <c r="AJ73" s="15"/>
      <c r="AK73" s="15"/>
    </row>
    <row r="74" spans="1:38" x14ac:dyDescent="0.25">
      <c r="AC74" s="59"/>
      <c r="AD74" s="59"/>
      <c r="AE74" s="59"/>
      <c r="AF74" s="59"/>
      <c r="AG74" s="59"/>
      <c r="AH74" s="59"/>
      <c r="AI74" s="59"/>
      <c r="AJ74" s="59"/>
      <c r="AK74" s="59"/>
      <c r="AL74" s="59"/>
    </row>
    <row r="76" spans="1:38" x14ac:dyDescent="0.25">
      <c r="AB76" s="15"/>
      <c r="AC76" s="15"/>
      <c r="AD76" s="15"/>
      <c r="AE76" s="15"/>
      <c r="AF76" s="15"/>
      <c r="AG76" s="15"/>
      <c r="AH76" s="15"/>
      <c r="AI76" s="15"/>
      <c r="AJ76" s="15"/>
      <c r="AK76" s="15"/>
    </row>
    <row r="79" spans="1:38" x14ac:dyDescent="0.25">
      <c r="AB79" s="15"/>
      <c r="AC79" s="15"/>
      <c r="AD79" s="15"/>
      <c r="AE79" s="15"/>
      <c r="AF79" s="15"/>
      <c r="AG79" s="15"/>
      <c r="AH79" s="15"/>
      <c r="AI79" s="15"/>
      <c r="AJ79" s="15"/>
      <c r="AK79" s="15"/>
      <c r="AL79" s="15"/>
    </row>
    <row r="89" spans="3:38" x14ac:dyDescent="0.25">
      <c r="C89" s="15"/>
      <c r="D89" s="15"/>
      <c r="E89" s="15"/>
      <c r="F89" s="15"/>
      <c r="G89" s="15"/>
      <c r="H89" s="15"/>
      <c r="I89" s="15"/>
      <c r="J89" s="15"/>
      <c r="K89" s="15"/>
      <c r="L89" s="15"/>
      <c r="M89" s="15"/>
      <c r="N89" s="15"/>
      <c r="O89" s="15"/>
      <c r="P89" s="15"/>
      <c r="Q89" s="15"/>
      <c r="R89" s="15"/>
      <c r="S89" s="15"/>
      <c r="T89" s="15"/>
      <c r="U89" s="15"/>
      <c r="V89" s="15"/>
      <c r="W89" s="15"/>
      <c r="X89" s="15"/>
      <c r="Y89" s="15"/>
      <c r="Z89" s="15"/>
      <c r="AB89" s="15"/>
      <c r="AC89" s="15"/>
      <c r="AD89" s="15"/>
      <c r="AE89" s="15"/>
      <c r="AF89" s="15"/>
      <c r="AG89" s="15"/>
      <c r="AH89" s="15"/>
      <c r="AI89" s="15"/>
      <c r="AJ89" s="15"/>
      <c r="AK89" s="15"/>
      <c r="AL89" s="15"/>
    </row>
    <row r="90" spans="3:38" x14ac:dyDescent="0.25">
      <c r="C90" s="15"/>
      <c r="D90" s="15"/>
      <c r="E90" s="15"/>
      <c r="F90" s="15"/>
      <c r="G90" s="15"/>
      <c r="H90" s="15"/>
      <c r="I90" s="15"/>
      <c r="J90" s="15"/>
      <c r="K90" s="15"/>
      <c r="L90" s="15"/>
      <c r="M90" s="15"/>
      <c r="N90" s="15"/>
      <c r="O90" s="15"/>
      <c r="P90" s="15"/>
      <c r="Q90" s="15"/>
      <c r="R90" s="15"/>
      <c r="S90" s="15"/>
      <c r="T90" s="15"/>
      <c r="U90" s="15"/>
      <c r="V90" s="15"/>
      <c r="W90" s="15"/>
      <c r="X90" s="15"/>
      <c r="Y90" s="15"/>
      <c r="Z90" s="15"/>
      <c r="AB90" s="15"/>
      <c r="AC90" s="15"/>
      <c r="AD90" s="15"/>
      <c r="AE90" s="15"/>
      <c r="AF90" s="15"/>
      <c r="AG90" s="15"/>
      <c r="AH90" s="15"/>
      <c r="AI90" s="15"/>
      <c r="AJ90" s="15"/>
      <c r="AK90" s="15"/>
      <c r="AL90" s="15"/>
    </row>
    <row r="91" spans="3:38" x14ac:dyDescent="0.25">
      <c r="C91" s="15"/>
      <c r="D91" s="15"/>
      <c r="E91" s="15"/>
      <c r="F91" s="15"/>
      <c r="G91" s="15"/>
      <c r="H91" s="15"/>
      <c r="I91" s="15"/>
      <c r="J91" s="15"/>
      <c r="K91" s="15"/>
      <c r="L91" s="15"/>
      <c r="M91" s="15"/>
      <c r="N91" s="15"/>
      <c r="O91" s="15"/>
      <c r="P91" s="15"/>
      <c r="Q91" s="15"/>
      <c r="R91" s="15"/>
      <c r="S91" s="15"/>
      <c r="T91" s="15"/>
      <c r="U91" s="15"/>
      <c r="V91" s="15"/>
      <c r="W91" s="15"/>
      <c r="X91" s="15"/>
      <c r="Y91" s="15"/>
      <c r="Z91" s="15"/>
      <c r="AB91" s="15"/>
      <c r="AC91" s="15"/>
      <c r="AD91" s="15"/>
      <c r="AE91" s="15"/>
      <c r="AF91" s="15"/>
      <c r="AG91" s="15"/>
      <c r="AH91" s="15"/>
      <c r="AI91" s="15"/>
      <c r="AJ91" s="15"/>
      <c r="AK91" s="15"/>
      <c r="AL91" s="15"/>
    </row>
    <row r="92" spans="3:38" x14ac:dyDescent="0.25">
      <c r="C92" s="15"/>
      <c r="D92" s="15"/>
      <c r="E92" s="15"/>
      <c r="F92" s="15"/>
      <c r="G92" s="15"/>
      <c r="H92" s="15"/>
      <c r="I92" s="15"/>
      <c r="J92" s="15"/>
      <c r="K92" s="15"/>
      <c r="L92" s="15"/>
      <c r="M92" s="15"/>
      <c r="N92" s="15"/>
      <c r="O92" s="15"/>
      <c r="P92" s="15"/>
      <c r="Q92" s="15"/>
      <c r="R92" s="15"/>
      <c r="S92" s="15"/>
      <c r="T92" s="15"/>
      <c r="U92" s="15"/>
      <c r="V92" s="15"/>
      <c r="W92" s="15"/>
      <c r="X92" s="15"/>
      <c r="Y92" s="15"/>
      <c r="Z92" s="15"/>
      <c r="AB92" s="15"/>
      <c r="AC92" s="15"/>
      <c r="AD92" s="15"/>
      <c r="AE92" s="15"/>
      <c r="AF92" s="15"/>
      <c r="AG92" s="15"/>
      <c r="AH92" s="15"/>
      <c r="AI92" s="15"/>
      <c r="AJ92" s="15"/>
      <c r="AK92" s="15"/>
      <c r="AL92" s="15"/>
    </row>
    <row r="93" spans="3:38" x14ac:dyDescent="0.25">
      <c r="C93" s="15"/>
      <c r="D93" s="15"/>
      <c r="E93" s="15"/>
      <c r="F93" s="15"/>
      <c r="G93" s="15"/>
      <c r="H93" s="15"/>
      <c r="I93" s="15"/>
      <c r="J93" s="15"/>
      <c r="K93" s="15"/>
      <c r="L93" s="15"/>
      <c r="M93" s="15"/>
      <c r="N93" s="15"/>
      <c r="O93" s="15"/>
      <c r="P93" s="15"/>
      <c r="Q93" s="15"/>
      <c r="R93" s="15"/>
      <c r="S93" s="15"/>
      <c r="T93" s="15"/>
      <c r="U93" s="15"/>
      <c r="V93" s="15"/>
      <c r="W93" s="15"/>
      <c r="X93" s="15"/>
      <c r="Y93" s="15"/>
      <c r="Z93" s="15"/>
      <c r="AB93" s="15"/>
      <c r="AC93" s="15"/>
      <c r="AD93" s="15"/>
      <c r="AE93" s="15"/>
      <c r="AF93" s="15"/>
      <c r="AG93" s="15"/>
      <c r="AH93" s="15"/>
      <c r="AI93" s="15"/>
      <c r="AJ93" s="15"/>
      <c r="AK93" s="15"/>
      <c r="AL93" s="15"/>
    </row>
    <row r="94" spans="3:38" x14ac:dyDescent="0.25">
      <c r="C94" s="15"/>
      <c r="D94" s="15"/>
      <c r="E94" s="15"/>
      <c r="F94" s="15"/>
      <c r="G94" s="15"/>
      <c r="H94" s="15"/>
      <c r="I94" s="15"/>
      <c r="J94" s="15"/>
      <c r="K94" s="15"/>
      <c r="L94" s="15"/>
      <c r="M94" s="15"/>
      <c r="N94" s="15"/>
      <c r="O94" s="15"/>
      <c r="P94" s="15"/>
      <c r="Q94" s="15"/>
      <c r="R94" s="15"/>
      <c r="S94" s="15"/>
      <c r="T94" s="15"/>
      <c r="U94" s="15"/>
      <c r="V94" s="15"/>
      <c r="W94" s="15"/>
      <c r="X94" s="15"/>
      <c r="Y94" s="15"/>
      <c r="Z94" s="15"/>
      <c r="AB94" s="15"/>
      <c r="AC94" s="15"/>
      <c r="AD94" s="15"/>
      <c r="AE94" s="15"/>
      <c r="AF94" s="15"/>
      <c r="AG94" s="15"/>
      <c r="AH94" s="15"/>
      <c r="AI94" s="15"/>
      <c r="AJ94" s="15"/>
      <c r="AK94" s="15"/>
      <c r="AL94" s="15"/>
    </row>
    <row r="95" spans="3:38" x14ac:dyDescent="0.25">
      <c r="C95" s="15"/>
      <c r="D95" s="15"/>
      <c r="E95" s="15"/>
      <c r="F95" s="15"/>
      <c r="G95" s="15"/>
      <c r="H95" s="15"/>
      <c r="I95" s="15"/>
      <c r="J95" s="15"/>
      <c r="K95" s="15"/>
      <c r="L95" s="15"/>
      <c r="M95" s="15"/>
      <c r="N95" s="15"/>
      <c r="O95" s="15"/>
      <c r="P95" s="15"/>
      <c r="Q95" s="15"/>
      <c r="R95" s="15"/>
      <c r="S95" s="15"/>
      <c r="T95" s="15"/>
      <c r="U95" s="15"/>
      <c r="V95" s="15"/>
      <c r="W95" s="15"/>
      <c r="X95" s="15"/>
      <c r="Y95" s="15"/>
      <c r="Z95" s="15"/>
      <c r="AB95" s="15"/>
      <c r="AC95" s="15"/>
      <c r="AD95" s="15"/>
      <c r="AE95" s="15"/>
      <c r="AF95" s="15"/>
      <c r="AG95" s="15"/>
      <c r="AH95" s="15"/>
      <c r="AI95" s="15"/>
      <c r="AJ95" s="15"/>
      <c r="AK95" s="15"/>
      <c r="AL95" s="15"/>
    </row>
    <row r="96" spans="3:38" x14ac:dyDescent="0.25">
      <c r="C96" s="15"/>
      <c r="D96" s="15"/>
      <c r="E96" s="15"/>
      <c r="F96" s="15"/>
      <c r="G96" s="15"/>
      <c r="H96" s="15"/>
      <c r="I96" s="15"/>
      <c r="J96" s="15"/>
      <c r="K96" s="15"/>
      <c r="L96" s="15"/>
      <c r="M96" s="15"/>
      <c r="N96" s="15"/>
      <c r="O96" s="15"/>
      <c r="P96" s="15"/>
      <c r="Q96" s="15"/>
      <c r="R96" s="15"/>
      <c r="S96" s="15"/>
      <c r="T96" s="15"/>
      <c r="U96" s="15"/>
      <c r="V96" s="15"/>
      <c r="W96" s="15"/>
      <c r="X96" s="15"/>
      <c r="Y96" s="15"/>
      <c r="Z96" s="15"/>
      <c r="AB96" s="15"/>
      <c r="AC96" s="15"/>
      <c r="AD96" s="15"/>
      <c r="AE96" s="15"/>
      <c r="AF96" s="15"/>
      <c r="AG96" s="15"/>
      <c r="AH96" s="15"/>
      <c r="AI96" s="15"/>
      <c r="AJ96" s="15"/>
      <c r="AK96" s="15"/>
      <c r="AL96" s="15"/>
    </row>
    <row r="97" spans="3:38" x14ac:dyDescent="0.25">
      <c r="C97" s="15"/>
      <c r="D97" s="15"/>
      <c r="E97" s="15"/>
      <c r="F97" s="15"/>
      <c r="G97" s="15"/>
      <c r="H97" s="15"/>
      <c r="I97" s="15"/>
      <c r="J97" s="15"/>
      <c r="K97" s="15"/>
      <c r="L97" s="15"/>
      <c r="M97" s="15"/>
      <c r="N97" s="15"/>
      <c r="O97" s="15"/>
      <c r="P97" s="15"/>
      <c r="Q97" s="15"/>
      <c r="R97" s="15"/>
      <c r="S97" s="15"/>
      <c r="T97" s="15"/>
      <c r="U97" s="15"/>
      <c r="V97" s="15"/>
      <c r="W97" s="15"/>
      <c r="X97" s="15"/>
      <c r="Y97" s="15"/>
      <c r="Z97" s="15"/>
      <c r="AB97" s="15"/>
      <c r="AC97" s="15"/>
      <c r="AD97" s="15"/>
      <c r="AE97" s="15"/>
      <c r="AF97" s="15"/>
      <c r="AG97" s="15"/>
      <c r="AH97" s="15"/>
      <c r="AI97" s="15"/>
      <c r="AJ97" s="15"/>
      <c r="AK97" s="15"/>
      <c r="AL97" s="15"/>
    </row>
    <row r="98" spans="3:38" x14ac:dyDescent="0.25">
      <c r="C98" s="15"/>
      <c r="D98" s="15"/>
      <c r="E98" s="15"/>
      <c r="F98" s="15"/>
      <c r="G98" s="15"/>
      <c r="H98" s="15"/>
      <c r="I98" s="15"/>
      <c r="J98" s="15"/>
      <c r="K98" s="15"/>
      <c r="L98" s="15"/>
      <c r="M98" s="15"/>
      <c r="N98" s="15"/>
      <c r="O98" s="15"/>
      <c r="P98" s="15"/>
      <c r="Q98" s="15"/>
      <c r="R98" s="15"/>
      <c r="S98" s="15"/>
      <c r="T98" s="15"/>
      <c r="U98" s="15"/>
      <c r="V98" s="15"/>
      <c r="W98" s="15"/>
      <c r="X98" s="15"/>
      <c r="Y98" s="15"/>
      <c r="Z98" s="15"/>
      <c r="AB98" s="15"/>
      <c r="AC98" s="15"/>
      <c r="AD98" s="15"/>
      <c r="AE98" s="15"/>
      <c r="AF98" s="15"/>
      <c r="AG98" s="15"/>
      <c r="AH98" s="15"/>
      <c r="AI98" s="15"/>
      <c r="AJ98" s="15"/>
      <c r="AK98" s="15"/>
      <c r="AL98" s="15"/>
    </row>
    <row r="99" spans="3:38" x14ac:dyDescent="0.25">
      <c r="C99" s="15"/>
      <c r="D99" s="15"/>
      <c r="E99" s="15"/>
      <c r="F99" s="15"/>
      <c r="G99" s="15"/>
      <c r="H99" s="15"/>
      <c r="I99" s="15"/>
      <c r="J99" s="15"/>
      <c r="K99" s="15"/>
      <c r="L99" s="15"/>
      <c r="M99" s="15"/>
      <c r="N99" s="15"/>
      <c r="O99" s="15"/>
      <c r="P99" s="15"/>
      <c r="Q99" s="15"/>
      <c r="R99" s="15"/>
      <c r="S99" s="15"/>
      <c r="T99" s="15"/>
      <c r="U99" s="15"/>
      <c r="V99" s="15"/>
      <c r="W99" s="15"/>
      <c r="X99" s="15"/>
      <c r="Y99" s="15"/>
      <c r="Z99" s="15"/>
      <c r="AB99" s="15"/>
      <c r="AC99" s="15"/>
      <c r="AD99" s="15"/>
      <c r="AE99" s="15"/>
      <c r="AF99" s="15"/>
      <c r="AG99" s="15"/>
      <c r="AH99" s="15"/>
      <c r="AI99" s="15"/>
      <c r="AJ99" s="15"/>
      <c r="AK99" s="15"/>
      <c r="AL99" s="15"/>
    </row>
    <row r="100" spans="3:38" x14ac:dyDescent="0.2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B100" s="15"/>
      <c r="AC100" s="15"/>
      <c r="AD100" s="15"/>
      <c r="AE100" s="15"/>
      <c r="AF100" s="15"/>
      <c r="AG100" s="15"/>
      <c r="AH100" s="15"/>
      <c r="AI100" s="15"/>
      <c r="AJ100" s="15"/>
      <c r="AK100" s="15"/>
      <c r="AL100" s="15"/>
    </row>
  </sheetData>
  <autoFilter ref="B5:B53" xr:uid="{00000000-0009-0000-0000-000005000000}"/>
  <pageMargins left="0.7" right="0.7" top="0.75" bottom="0.75" header="0.3" footer="0.3"/>
  <pageSetup paperSize="9" orientation="portrait"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1. Input Data</vt:lpstr>
      <vt:lpstr>2. STForecast</vt:lpstr>
      <vt:lpstr>3. Final Forecast</vt:lpstr>
    </vt:vector>
  </TitlesOfParts>
  <Company>Endeavour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 Shrestha</dc:creator>
  <cp:lastModifiedBy>Colin Crisafulli</cp:lastModifiedBy>
  <cp:lastPrinted>2019-09-19T03:25:35Z</cp:lastPrinted>
  <dcterms:created xsi:type="dcterms:W3CDTF">2018-06-04T04:20:19Z</dcterms:created>
  <dcterms:modified xsi:type="dcterms:W3CDTF">2023-01-20T04:24:12Z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2a5c08b1-6929-4980-88cc-63619b4ec491</vt:lpwstr>
  </property>
  <property fmtid="{D5CDD505-2E9C-101B-9397-08002B2CF9AE}" pid="3" name="Classification">
    <vt:lpwstr>Internal</vt:lpwstr>
  </property>
</Properties>
</file>